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hidePivotFieldList="1" defaultThemeVersion="124226"/>
  <mc:AlternateContent xmlns:mc="http://schemas.openxmlformats.org/markup-compatibility/2006">
    <mc:Choice Requires="x15">
      <x15ac:absPath xmlns:x15ac="http://schemas.microsoft.com/office/spreadsheetml/2010/11/ac" url="F:\"/>
    </mc:Choice>
  </mc:AlternateContent>
  <xr:revisionPtr revIDLastSave="0" documentId="8_{6308E5E8-6B80-4308-8F92-45372EA1FB7C}" xr6:coauthVersionLast="34" xr6:coauthVersionMax="34" xr10:uidLastSave="{00000000-0000-0000-0000-000000000000}"/>
  <bookViews>
    <workbookView xWindow="0" yWindow="0" windowWidth="23040" windowHeight="8772" tabRatio="857" firstSheet="3" activeTab="8" xr2:uid="{00000000-000D-0000-FFFF-FFFF00000000}"/>
  </bookViews>
  <sheets>
    <sheet name="Liste" sheetId="10" state="hidden" r:id="rId1"/>
    <sheet name="Entete" sheetId="22" r:id="rId2"/>
    <sheet name="FSGT2_Inscr" sheetId="13" r:id="rId3"/>
    <sheet name="FSGT2_Class" sheetId="14" r:id="rId4"/>
    <sheet name="FSGT3_Inscr" sheetId="26" r:id="rId5"/>
    <sheet name="FSGT3_Class" sheetId="28" r:id="rId6"/>
    <sheet name="Synthèse" sheetId="36" state="hidden" r:id="rId7"/>
    <sheet name="FSGT4_Inscr" sheetId="29" r:id="rId8"/>
    <sheet name="FSGT4_Class" sheetId="30" r:id="rId9"/>
    <sheet name="FSGT5_Inscr" sheetId="31" r:id="rId10"/>
    <sheet name="FSGT5_Class" sheetId="32" r:id="rId11"/>
    <sheet name="FSGT6_Inscr" sheetId="33" r:id="rId12"/>
    <sheet name="FSGT6_Class" sheetId="34" r:id="rId13"/>
    <sheet name="FSGT_F_M_Inscr" sheetId="21" r:id="rId14"/>
    <sheet name="FSGT_F_M_Class" sheetId="23" r:id="rId15"/>
    <sheet name="Recherche licence" sheetId="24" r:id="rId16"/>
  </sheets>
  <definedNames>
    <definedName name="_xlnm._FilterDatabase" localSheetId="0" hidden="1">Liste!$E$2:$O$1368</definedName>
    <definedName name="_xlnm._FilterDatabase" localSheetId="6" hidden="1">Synthèse!$A$2:$K$2</definedName>
    <definedName name="FSGT5">#REF!</definedName>
    <definedName name="_xlnm.Print_Titles" localSheetId="14">FSGT_F_M_Class!$1:$7</definedName>
    <definedName name="_xlnm.Print_Titles" localSheetId="13">FSGT_F_M_Inscr!$1:$6</definedName>
    <definedName name="_xlnm.Print_Titles" localSheetId="3">FSGT2_Class!$1:$7</definedName>
    <definedName name="_xlnm.Print_Titles" localSheetId="2">FSGT2_Inscr!$1:$6</definedName>
    <definedName name="_xlnm.Print_Titles" localSheetId="5">FSGT3_Class!$1:$7</definedName>
    <definedName name="_xlnm.Print_Titles" localSheetId="4">FSGT3_Inscr!$1:$6</definedName>
    <definedName name="_xlnm.Print_Titles" localSheetId="8">FSGT4_Class!$1:$7</definedName>
    <definedName name="_xlnm.Print_Titles" localSheetId="7">FSGT4_Inscr!$1:$6</definedName>
    <definedName name="_xlnm.Print_Titles" localSheetId="10">FSGT5_Class!$1:$7</definedName>
    <definedName name="_xlnm.Print_Titles" localSheetId="9">FSGT5_Inscr!$1:$6</definedName>
    <definedName name="_xlnm.Print_Titles" localSheetId="12">FSGT6_Class!$1:$7</definedName>
    <definedName name="_xlnm.Print_Titles" localSheetId="11">FSGT6_Inscr!$1:$6</definedName>
    <definedName name="_xlnm.Print_Area" localSheetId="14">FSGT_F_M_Class!$A$1:$AF$57</definedName>
    <definedName name="_xlnm.Print_Area" localSheetId="13">FSGT_F_M_Inscr!$B$1:$K$56</definedName>
    <definedName name="_xlnm.Print_Area" localSheetId="3">FSGT2_Class!$A$1:$AF$107</definedName>
    <definedName name="_xlnm.Print_Area" localSheetId="2">FSGT2_Inscr!$B$1:$K$106</definedName>
    <definedName name="_xlnm.Print_Area" localSheetId="5">FSGT3_Class!$A$1:$X$107</definedName>
    <definedName name="_xlnm.Print_Area" localSheetId="4">FSGT3_Inscr!$B$1:$K$106</definedName>
    <definedName name="_xlnm.Print_Area" localSheetId="8">FSGT4_Class!$A$1:$X$107</definedName>
    <definedName name="_xlnm.Print_Area" localSheetId="7">FSGT4_Inscr!$B$1:$K$107</definedName>
    <definedName name="_xlnm.Print_Area" localSheetId="9">FSGT5_Inscr!$B$1:$K$107</definedName>
    <definedName name="_xlnm.Print_Area" localSheetId="12">FSGT6_Class!$A$1:$P$107</definedName>
    <definedName name="_xlnm.Print_Area" localSheetId="11">FSGT6_Inscr!$B$1:$K$107</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D57" i="21" l="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M9" i="23"/>
  <c r="AM10" i="23"/>
  <c r="AM11" i="23"/>
  <c r="AM12" i="23"/>
  <c r="AM13" i="23"/>
  <c r="AM14" i="23"/>
  <c r="AM15" i="23"/>
  <c r="AM16" i="23"/>
  <c r="AM17" i="23"/>
  <c r="AM18" i="23"/>
  <c r="AM19" i="23"/>
  <c r="AM20" i="23"/>
  <c r="AM21" i="23"/>
  <c r="AM22" i="23"/>
  <c r="AM23" i="23"/>
  <c r="AM24" i="23"/>
  <c r="AM25" i="23"/>
  <c r="AM26" i="23"/>
  <c r="AM27" i="23"/>
  <c r="AM28" i="23"/>
  <c r="AM29" i="23"/>
  <c r="AM30" i="23"/>
  <c r="AM31" i="23"/>
  <c r="AM32" i="23"/>
  <c r="AM33" i="23"/>
  <c r="AM34" i="23"/>
  <c r="AM35" i="23"/>
  <c r="AM36" i="23"/>
  <c r="AM37" i="23"/>
  <c r="AM38" i="23"/>
  <c r="AM39" i="23"/>
  <c r="AM40" i="23"/>
  <c r="AM41" i="23"/>
  <c r="AM42" i="23"/>
  <c r="AM43" i="23"/>
  <c r="AM44" i="23"/>
  <c r="AM45" i="23"/>
  <c r="AM46" i="23"/>
  <c r="AM47" i="23"/>
  <c r="AM48" i="23"/>
  <c r="AM49" i="23"/>
  <c r="AM50" i="23"/>
  <c r="AM51" i="23"/>
  <c r="AM52" i="23"/>
  <c r="AM53" i="23"/>
  <c r="AM54" i="23"/>
  <c r="AM55" i="23"/>
  <c r="AM56" i="23"/>
  <c r="AM57" i="23"/>
  <c r="AM8" i="23"/>
  <c r="AM9" i="34"/>
  <c r="AM10" i="34"/>
  <c r="AM11" i="34"/>
  <c r="AM12" i="34"/>
  <c r="AM13" i="34"/>
  <c r="AM14" i="34"/>
  <c r="AM15" i="34"/>
  <c r="AM16" i="34"/>
  <c r="AM17" i="34"/>
  <c r="AM18" i="34"/>
  <c r="AM19" i="34"/>
  <c r="AM20" i="34"/>
  <c r="AM21" i="34"/>
  <c r="AM22" i="34"/>
  <c r="AM23" i="34"/>
  <c r="AM24" i="34"/>
  <c r="AM25" i="34"/>
  <c r="AM26" i="34"/>
  <c r="AM27" i="34"/>
  <c r="AM28" i="34"/>
  <c r="AM29" i="34"/>
  <c r="AM30" i="34"/>
  <c r="AM31" i="34"/>
  <c r="AM32" i="34"/>
  <c r="AM33" i="34"/>
  <c r="AM34" i="34"/>
  <c r="AM35" i="34"/>
  <c r="AM36" i="34"/>
  <c r="AM37" i="34"/>
  <c r="AM38" i="34"/>
  <c r="AM39" i="34"/>
  <c r="AM40" i="34"/>
  <c r="AM41" i="34"/>
  <c r="AM42" i="34"/>
  <c r="AM43" i="34"/>
  <c r="AM44" i="34"/>
  <c r="AM45" i="34"/>
  <c r="AM46" i="34"/>
  <c r="AM47" i="34"/>
  <c r="AM48" i="34"/>
  <c r="AM49" i="34"/>
  <c r="AM50" i="34"/>
  <c r="AM51" i="34"/>
  <c r="AM52" i="34"/>
  <c r="AM53" i="34"/>
  <c r="AM54" i="34"/>
  <c r="AM55" i="34"/>
  <c r="AM56" i="34"/>
  <c r="AM57" i="34"/>
  <c r="AM58" i="34"/>
  <c r="AM59" i="34"/>
  <c r="AM60" i="34"/>
  <c r="AM61" i="34"/>
  <c r="AM62" i="34"/>
  <c r="AM63" i="34"/>
  <c r="AM64" i="34"/>
  <c r="AM65" i="34"/>
  <c r="AM66" i="34"/>
  <c r="AM67" i="34"/>
  <c r="AM68" i="34"/>
  <c r="AM69" i="34"/>
  <c r="AM70" i="34"/>
  <c r="AM71" i="34"/>
  <c r="AM72" i="34"/>
  <c r="AM73" i="34"/>
  <c r="AM74" i="34"/>
  <c r="AM75" i="34"/>
  <c r="AM76" i="34"/>
  <c r="AM77" i="34"/>
  <c r="AM78" i="34"/>
  <c r="AM79" i="34"/>
  <c r="AM80" i="34"/>
  <c r="AM81" i="34"/>
  <c r="AM82" i="34"/>
  <c r="AM83" i="34"/>
  <c r="AM84" i="34"/>
  <c r="AM85" i="34"/>
  <c r="AM86" i="34"/>
  <c r="AM87" i="34"/>
  <c r="AM88" i="34"/>
  <c r="AM89" i="34"/>
  <c r="AM90" i="34"/>
  <c r="AM91" i="34"/>
  <c r="AM92" i="34"/>
  <c r="AM93" i="34"/>
  <c r="AM94" i="34"/>
  <c r="AM95" i="34"/>
  <c r="AM96" i="34"/>
  <c r="AM97" i="34"/>
  <c r="AM98" i="34"/>
  <c r="AM99" i="34"/>
  <c r="AM100" i="34"/>
  <c r="AM101" i="34"/>
  <c r="AM102" i="34"/>
  <c r="AM103" i="34"/>
  <c r="AM104" i="34"/>
  <c r="AM105" i="34"/>
  <c r="AM106" i="34"/>
  <c r="AM107" i="34"/>
  <c r="AM8" i="34"/>
  <c r="AM9" i="32"/>
  <c r="AM10" i="32"/>
  <c r="AM11" i="32"/>
  <c r="AM12" i="32"/>
  <c r="AM13" i="32"/>
  <c r="AM14" i="32"/>
  <c r="AM15" i="32"/>
  <c r="AM16" i="32"/>
  <c r="AM17" i="32"/>
  <c r="AM18" i="32"/>
  <c r="AM19" i="32"/>
  <c r="AM20" i="32"/>
  <c r="AM21" i="32"/>
  <c r="AM22" i="32"/>
  <c r="AM23" i="32"/>
  <c r="AM24" i="32"/>
  <c r="AM25" i="32"/>
  <c r="AM26" i="32"/>
  <c r="AM27" i="32"/>
  <c r="AM28" i="32"/>
  <c r="AM29" i="32"/>
  <c r="AM30" i="32"/>
  <c r="AM31" i="32"/>
  <c r="AM32" i="32"/>
  <c r="AM33" i="32"/>
  <c r="AM34" i="32"/>
  <c r="AM35" i="32"/>
  <c r="AM36" i="32"/>
  <c r="AM37" i="32"/>
  <c r="AM38" i="32"/>
  <c r="AM39" i="32"/>
  <c r="AM40" i="32"/>
  <c r="AM41" i="32"/>
  <c r="AM42" i="32"/>
  <c r="AM43" i="32"/>
  <c r="AM44" i="32"/>
  <c r="AM45" i="32"/>
  <c r="AM46" i="32"/>
  <c r="AM47" i="32"/>
  <c r="AM48" i="32"/>
  <c r="AM49" i="32"/>
  <c r="AM50" i="32"/>
  <c r="AM51" i="32"/>
  <c r="AM52" i="32"/>
  <c r="AM53" i="32"/>
  <c r="AM54" i="32"/>
  <c r="AM55" i="32"/>
  <c r="AM56" i="32"/>
  <c r="AM57" i="32"/>
  <c r="AM58" i="32"/>
  <c r="AM59" i="32"/>
  <c r="AM60" i="32"/>
  <c r="AM61" i="32"/>
  <c r="AM62" i="32"/>
  <c r="AM63" i="32"/>
  <c r="AM64" i="32"/>
  <c r="AM65" i="32"/>
  <c r="AM66" i="32"/>
  <c r="AM67" i="32"/>
  <c r="AM68" i="32"/>
  <c r="AM69" i="32"/>
  <c r="AM70" i="32"/>
  <c r="AM71" i="32"/>
  <c r="AM72" i="32"/>
  <c r="AM73" i="32"/>
  <c r="AM74" i="32"/>
  <c r="AM75" i="32"/>
  <c r="AM76" i="32"/>
  <c r="AM77" i="32"/>
  <c r="AM78" i="32"/>
  <c r="AM79" i="32"/>
  <c r="AM80" i="32"/>
  <c r="AM81" i="32"/>
  <c r="AM82" i="32"/>
  <c r="AM83" i="32"/>
  <c r="AM84" i="32"/>
  <c r="AM85" i="32"/>
  <c r="AM86" i="32"/>
  <c r="AM87" i="32"/>
  <c r="AM88" i="32"/>
  <c r="AM89" i="32"/>
  <c r="AM90" i="32"/>
  <c r="AM91" i="32"/>
  <c r="AM92" i="32"/>
  <c r="AM93" i="32"/>
  <c r="AM94" i="32"/>
  <c r="AM95" i="32"/>
  <c r="AM96" i="32"/>
  <c r="AM97" i="32"/>
  <c r="AM98" i="32"/>
  <c r="AM99" i="32"/>
  <c r="AM100" i="32"/>
  <c r="AM101" i="32"/>
  <c r="AM102" i="32"/>
  <c r="AM103" i="32"/>
  <c r="AM104" i="32"/>
  <c r="AM105" i="32"/>
  <c r="AM106" i="32"/>
  <c r="AM107" i="32"/>
  <c r="AM8" i="32"/>
  <c r="AM105" i="30"/>
  <c r="AM106" i="30"/>
  <c r="AM107" i="30"/>
  <c r="AM100" i="30"/>
  <c r="AM101" i="30"/>
  <c r="AM102" i="30"/>
  <c r="AM103" i="30"/>
  <c r="AM104" i="30"/>
  <c r="AM98" i="30"/>
  <c r="AM99" i="30"/>
  <c r="AM9" i="30"/>
  <c r="AM10" i="30"/>
  <c r="AM11" i="30"/>
  <c r="AM12" i="30"/>
  <c r="AM13" i="30"/>
  <c r="AM14" i="30"/>
  <c r="AM15" i="30"/>
  <c r="AM16" i="30"/>
  <c r="AM17" i="30"/>
  <c r="AM18" i="30"/>
  <c r="AM19" i="30"/>
  <c r="AM20" i="30"/>
  <c r="AM21" i="30"/>
  <c r="AM22" i="30"/>
  <c r="AM23" i="30"/>
  <c r="AM24" i="30"/>
  <c r="AM25" i="30"/>
  <c r="AM26" i="30"/>
  <c r="AM27" i="30"/>
  <c r="AM28" i="30"/>
  <c r="AM29" i="30"/>
  <c r="AM30" i="30"/>
  <c r="AM31" i="30"/>
  <c r="AM32" i="30"/>
  <c r="AM33" i="30"/>
  <c r="AM34" i="30"/>
  <c r="AM35" i="30"/>
  <c r="AM36" i="30"/>
  <c r="AM37" i="30"/>
  <c r="AM38" i="30"/>
  <c r="AM39" i="30"/>
  <c r="AM40" i="30"/>
  <c r="AM41" i="30"/>
  <c r="AM42" i="30"/>
  <c r="AM43" i="30"/>
  <c r="AM44" i="30"/>
  <c r="AM45" i="30"/>
  <c r="AM46" i="30"/>
  <c r="AM47" i="30"/>
  <c r="AM48" i="30"/>
  <c r="AM49" i="30"/>
  <c r="AM50" i="30"/>
  <c r="AM51" i="30"/>
  <c r="AM52" i="30"/>
  <c r="AM53" i="30"/>
  <c r="AM54" i="30"/>
  <c r="AM55" i="30"/>
  <c r="AM56" i="30"/>
  <c r="AM57" i="30"/>
  <c r="AM58" i="30"/>
  <c r="AM59" i="30"/>
  <c r="AM60" i="30"/>
  <c r="AM61" i="30"/>
  <c r="AM62" i="30"/>
  <c r="AM63" i="30"/>
  <c r="AM64" i="30"/>
  <c r="AM65" i="30"/>
  <c r="AM66" i="30"/>
  <c r="AM67" i="30"/>
  <c r="AM68" i="30"/>
  <c r="AM69" i="30"/>
  <c r="AM70" i="30"/>
  <c r="AM71" i="30"/>
  <c r="AM72" i="30"/>
  <c r="AM73" i="30"/>
  <c r="AM74" i="30"/>
  <c r="AM75" i="30"/>
  <c r="AM76" i="30"/>
  <c r="AM77" i="30"/>
  <c r="AM78" i="30"/>
  <c r="AM79" i="30"/>
  <c r="AM80" i="30"/>
  <c r="AM81" i="30"/>
  <c r="AM82" i="30"/>
  <c r="AM83" i="30"/>
  <c r="AM84" i="30"/>
  <c r="AM85" i="30"/>
  <c r="AM86" i="30"/>
  <c r="AM87" i="30"/>
  <c r="AM88" i="30"/>
  <c r="AM89" i="30"/>
  <c r="AM90" i="30"/>
  <c r="AM91" i="30"/>
  <c r="AM92" i="30"/>
  <c r="AM93" i="30"/>
  <c r="AM94" i="30"/>
  <c r="AM95" i="30"/>
  <c r="AM96" i="30"/>
  <c r="AM97" i="30"/>
  <c r="AM8" i="30"/>
  <c r="AM9" i="14"/>
  <c r="AM10" i="14"/>
  <c r="AM11" i="14"/>
  <c r="AM12" i="14"/>
  <c r="AM13" i="14"/>
  <c r="AM14" i="14"/>
  <c r="AM15" i="14"/>
  <c r="AM16" i="14"/>
  <c r="AM17" i="14"/>
  <c r="AM18" i="14"/>
  <c r="AM19" i="14"/>
  <c r="AM20" i="14"/>
  <c r="AM21" i="14"/>
  <c r="AM22" i="14"/>
  <c r="AM23" i="14"/>
  <c r="AM24" i="14"/>
  <c r="AM25" i="14"/>
  <c r="AM26" i="14"/>
  <c r="AM27" i="14"/>
  <c r="AM28" i="14"/>
  <c r="AM29" i="14"/>
  <c r="AM30" i="14"/>
  <c r="AM31" i="14"/>
  <c r="AM32" i="14"/>
  <c r="AM33" i="14"/>
  <c r="AM34" i="14"/>
  <c r="AM35" i="14"/>
  <c r="AM36" i="14"/>
  <c r="AM37" i="14"/>
  <c r="AM38" i="14"/>
  <c r="AM39" i="14"/>
  <c r="AM40" i="14"/>
  <c r="AM41" i="14"/>
  <c r="AM42" i="14"/>
  <c r="AM43" i="14"/>
  <c r="AM44" i="14"/>
  <c r="AM45" i="14"/>
  <c r="AM46" i="14"/>
  <c r="AM47" i="14"/>
  <c r="AM48" i="14"/>
  <c r="AM49" i="14"/>
  <c r="AM50" i="14"/>
  <c r="AM51" i="14"/>
  <c r="AM52" i="14"/>
  <c r="AM53" i="14"/>
  <c r="AM54" i="14"/>
  <c r="AM55" i="14"/>
  <c r="AM56" i="14"/>
  <c r="AM57" i="14"/>
  <c r="AM58" i="14"/>
  <c r="AM59" i="14"/>
  <c r="AM60" i="14"/>
  <c r="AM61" i="14"/>
  <c r="AM62" i="14"/>
  <c r="AM63" i="14"/>
  <c r="AM64" i="14"/>
  <c r="AM65" i="14"/>
  <c r="AM66" i="14"/>
  <c r="AM67" i="14"/>
  <c r="AM68" i="14"/>
  <c r="AM69" i="14"/>
  <c r="AM70" i="14"/>
  <c r="AM71" i="14"/>
  <c r="AM72" i="14"/>
  <c r="AM73" i="14"/>
  <c r="AM74" i="14"/>
  <c r="AM75" i="14"/>
  <c r="AM76" i="14"/>
  <c r="AM77" i="14"/>
  <c r="AM78" i="14"/>
  <c r="AM79" i="14"/>
  <c r="AM80" i="14"/>
  <c r="AM81" i="14"/>
  <c r="AM82" i="14"/>
  <c r="AM83" i="14"/>
  <c r="AM84" i="14"/>
  <c r="AM85" i="14"/>
  <c r="AM86" i="14"/>
  <c r="AM87" i="14"/>
  <c r="AM88" i="14"/>
  <c r="AM89" i="14"/>
  <c r="AM90" i="14"/>
  <c r="AM91" i="14"/>
  <c r="AM92" i="14"/>
  <c r="AM93" i="14"/>
  <c r="AM94" i="14"/>
  <c r="AM95" i="14"/>
  <c r="AM96" i="14"/>
  <c r="AM97" i="14"/>
  <c r="AM98" i="14"/>
  <c r="AM99" i="14"/>
  <c r="AM100" i="14"/>
  <c r="AM101" i="14"/>
  <c r="AM102" i="14"/>
  <c r="AM103" i="14"/>
  <c r="AM104" i="14"/>
  <c r="AM105" i="14"/>
  <c r="AM106" i="14"/>
  <c r="AM107" i="14"/>
  <c r="AM8" i="14"/>
  <c r="AM9" i="28"/>
  <c r="AM10" i="28"/>
  <c r="AM11" i="28"/>
  <c r="AM12" i="28"/>
  <c r="AM13" i="28"/>
  <c r="AM14" i="28"/>
  <c r="AM15" i="28"/>
  <c r="AM16" i="28"/>
  <c r="AM17" i="28"/>
  <c r="AM18" i="28"/>
  <c r="AM19" i="28"/>
  <c r="AM20" i="28"/>
  <c r="AM21" i="28"/>
  <c r="AM22" i="28"/>
  <c r="AM23" i="28"/>
  <c r="AM24" i="28"/>
  <c r="AM25" i="28"/>
  <c r="AM26" i="28"/>
  <c r="AM27" i="28"/>
  <c r="AM28" i="28"/>
  <c r="AM29" i="28"/>
  <c r="AM30" i="28"/>
  <c r="AM31" i="28"/>
  <c r="AM32" i="28"/>
  <c r="AM33" i="28"/>
  <c r="AM34" i="28"/>
  <c r="AM35" i="28"/>
  <c r="AM36" i="28"/>
  <c r="AM37" i="28"/>
  <c r="AM38" i="28"/>
  <c r="AM39" i="28"/>
  <c r="AM40" i="28"/>
  <c r="AM41" i="28"/>
  <c r="AM42" i="28"/>
  <c r="AM43" i="28"/>
  <c r="AM44" i="28"/>
  <c r="AM45" i="28"/>
  <c r="AM46" i="28"/>
  <c r="AM47" i="28"/>
  <c r="AM48" i="28"/>
  <c r="AM49" i="28"/>
  <c r="AM50" i="28"/>
  <c r="AM51" i="28"/>
  <c r="AM52" i="28"/>
  <c r="AM53" i="28"/>
  <c r="AM54" i="28"/>
  <c r="AM55" i="28"/>
  <c r="AM56" i="28"/>
  <c r="AM57" i="28"/>
  <c r="AM58" i="28"/>
  <c r="AM59" i="28"/>
  <c r="AM60" i="28"/>
  <c r="AM61" i="28"/>
  <c r="AM62" i="28"/>
  <c r="AM63" i="28"/>
  <c r="AM64" i="28"/>
  <c r="AM65" i="28"/>
  <c r="AM66" i="28"/>
  <c r="AM67" i="28"/>
  <c r="AM68" i="28"/>
  <c r="AM69" i="28"/>
  <c r="AM70" i="28"/>
  <c r="AM71" i="28"/>
  <c r="AM72" i="28"/>
  <c r="AM73" i="28"/>
  <c r="AM74" i="28"/>
  <c r="AM75" i="28"/>
  <c r="AM76" i="28"/>
  <c r="AM77" i="28"/>
  <c r="AM78" i="28"/>
  <c r="AM79" i="28"/>
  <c r="AM80" i="28"/>
  <c r="AM81" i="28"/>
  <c r="AM82" i="28"/>
  <c r="AM83" i="28"/>
  <c r="AM84" i="28"/>
  <c r="AM85" i="28"/>
  <c r="AM86" i="28"/>
  <c r="AM87" i="28"/>
  <c r="AM88" i="28"/>
  <c r="AM89" i="28"/>
  <c r="AM90" i="28"/>
  <c r="AM91" i="28"/>
  <c r="AM92" i="28"/>
  <c r="AM93" i="28"/>
  <c r="AM94" i="28"/>
  <c r="AM95" i="28"/>
  <c r="AM96" i="28"/>
  <c r="AM97" i="28"/>
  <c r="AM98" i="28"/>
  <c r="AM99" i="28"/>
  <c r="AM100" i="28"/>
  <c r="AM101" i="28"/>
  <c r="AM102" i="28"/>
  <c r="AM103" i="28"/>
  <c r="AM104" i="28"/>
  <c r="AM105" i="28"/>
  <c r="AM106" i="28"/>
  <c r="AM107" i="28"/>
  <c r="AM8" i="28"/>
  <c r="AB57" i="21" l="1"/>
  <c r="AC57" i="21"/>
  <c r="AB58" i="21"/>
  <c r="AC58" i="21"/>
  <c r="AB59" i="21"/>
  <c r="AC59" i="21"/>
  <c r="AB60" i="21"/>
  <c r="AC60" i="21"/>
  <c r="AB61" i="21"/>
  <c r="AC61" i="21"/>
  <c r="AB62" i="21"/>
  <c r="AC62" i="21"/>
  <c r="AB63" i="21"/>
  <c r="AC63" i="21"/>
  <c r="AB64" i="21"/>
  <c r="AC64" i="21"/>
  <c r="AB65" i="21"/>
  <c r="AC65" i="21"/>
  <c r="AB66" i="21"/>
  <c r="AC66" i="21"/>
  <c r="AB67" i="21"/>
  <c r="AC67" i="21"/>
  <c r="AB68" i="21"/>
  <c r="AC68" i="21"/>
  <c r="AB69" i="21"/>
  <c r="AC69" i="21"/>
  <c r="AB70" i="21"/>
  <c r="AC70" i="21"/>
  <c r="AB71" i="21"/>
  <c r="AC71" i="21"/>
  <c r="AB72" i="21"/>
  <c r="AC72" i="21"/>
  <c r="AB73" i="21"/>
  <c r="AC73" i="21"/>
  <c r="AB74" i="21"/>
  <c r="AC74" i="21"/>
  <c r="AB75" i="21"/>
  <c r="AC75" i="21"/>
  <c r="AB76" i="21"/>
  <c r="AC76" i="21"/>
  <c r="AB77" i="21"/>
  <c r="AC77" i="21"/>
  <c r="AB78" i="21"/>
  <c r="AC78" i="21"/>
  <c r="AB79" i="21"/>
  <c r="AC79" i="21"/>
  <c r="AB80" i="21"/>
  <c r="AC80" i="21"/>
  <c r="AB81" i="21"/>
  <c r="AC81" i="21"/>
  <c r="AB82" i="21"/>
  <c r="AC82" i="21"/>
  <c r="AB83" i="21"/>
  <c r="AC83" i="21"/>
  <c r="AB84" i="21"/>
  <c r="AC84" i="21"/>
  <c r="AB85" i="21"/>
  <c r="AC85" i="21"/>
  <c r="AB86" i="21"/>
  <c r="AC86" i="21"/>
  <c r="AB87" i="21"/>
  <c r="AC87" i="21"/>
  <c r="AB88" i="21"/>
  <c r="AC88" i="21"/>
  <c r="AB89" i="21"/>
  <c r="AC89" i="21"/>
  <c r="AB90" i="21"/>
  <c r="AC90" i="21"/>
  <c r="AB91" i="21"/>
  <c r="AC91" i="21"/>
  <c r="AB92" i="21"/>
  <c r="AC92" i="21"/>
  <c r="AB93" i="21"/>
  <c r="AC93" i="21"/>
  <c r="AB94" i="21"/>
  <c r="AC94" i="21"/>
  <c r="AB95" i="21"/>
  <c r="AC95" i="21"/>
  <c r="AB96" i="21"/>
  <c r="AC96" i="21"/>
  <c r="AB97" i="21"/>
  <c r="AC97" i="21"/>
  <c r="AB98" i="21"/>
  <c r="AC98" i="21"/>
  <c r="AB99" i="21"/>
  <c r="AC99" i="21"/>
  <c r="AB100" i="21"/>
  <c r="AC100" i="21"/>
  <c r="AB101" i="21"/>
  <c r="AC101" i="21"/>
  <c r="AB102" i="21"/>
  <c r="AC102" i="21"/>
  <c r="AB103" i="21"/>
  <c r="AC103" i="21"/>
  <c r="AB104" i="21"/>
  <c r="AC104" i="21"/>
  <c r="AB105" i="21"/>
  <c r="AC105" i="21"/>
  <c r="AB106" i="21"/>
  <c r="AC106" i="21"/>
  <c r="E1359" i="10" l="1"/>
  <c r="F1359" i="10"/>
  <c r="E1360" i="10"/>
  <c r="F1360" i="10"/>
  <c r="E1361" i="10"/>
  <c r="F1361" i="10"/>
  <c r="E1362" i="10"/>
  <c r="F1362" i="10"/>
  <c r="E1363" i="10"/>
  <c r="F1363" i="10"/>
  <c r="E1364" i="10"/>
  <c r="F1364" i="10"/>
  <c r="E1365" i="10"/>
  <c r="F1365" i="10"/>
  <c r="E1366" i="10"/>
  <c r="F1366" i="10"/>
  <c r="E1367" i="10"/>
  <c r="F1367" i="10"/>
  <c r="E1368" i="10"/>
  <c r="F1368" i="10"/>
  <c r="E1358" i="10"/>
  <c r="F1358" i="10"/>
  <c r="E1356" i="10"/>
  <c r="F1356" i="10"/>
  <c r="E1357" i="10"/>
  <c r="F1357" i="10"/>
  <c r="E1354" i="10"/>
  <c r="F1354" i="10"/>
  <c r="E1355" i="10"/>
  <c r="F1355" i="10"/>
  <c r="E1352" i="10"/>
  <c r="F1352" i="10"/>
  <c r="E1353" i="10"/>
  <c r="F1353" i="10"/>
  <c r="E1344" i="10"/>
  <c r="F1344" i="10"/>
  <c r="E1345" i="10"/>
  <c r="F1345" i="10"/>
  <c r="E1346" i="10"/>
  <c r="F1346" i="10"/>
  <c r="E1347" i="10"/>
  <c r="F1347" i="10"/>
  <c r="E1348" i="10"/>
  <c r="F1348" i="10"/>
  <c r="E1349" i="10"/>
  <c r="F1349" i="10"/>
  <c r="E1350" i="10"/>
  <c r="F1350" i="10"/>
  <c r="E1351" i="10"/>
  <c r="F1351" i="10"/>
  <c r="E1340" i="10"/>
  <c r="F1340" i="10"/>
  <c r="E1341" i="10"/>
  <c r="F1341" i="10"/>
  <c r="E1342" i="10"/>
  <c r="F1342" i="10"/>
  <c r="E1343" i="10"/>
  <c r="F1343" i="10"/>
  <c r="E1335" i="10"/>
  <c r="F1335" i="10"/>
  <c r="E1336" i="10"/>
  <c r="F1336" i="10"/>
  <c r="E1337" i="10"/>
  <c r="F1337" i="10"/>
  <c r="E1338" i="10"/>
  <c r="F1338" i="10"/>
  <c r="E1339" i="10"/>
  <c r="F1339" i="10"/>
  <c r="E1326" i="10" l="1"/>
  <c r="F1326" i="10"/>
  <c r="E1327" i="10"/>
  <c r="F1327" i="10"/>
  <c r="E1328" i="10"/>
  <c r="F1328" i="10"/>
  <c r="E1329" i="10"/>
  <c r="F1329" i="10"/>
  <c r="E1330" i="10"/>
  <c r="F1330" i="10"/>
  <c r="E1331" i="10"/>
  <c r="F1331" i="10"/>
  <c r="E1332" i="10"/>
  <c r="F1332" i="10"/>
  <c r="E1333" i="10"/>
  <c r="F1333" i="10"/>
  <c r="E1334" i="10"/>
  <c r="F1334" i="10"/>
  <c r="E1317" i="10"/>
  <c r="F1317" i="10"/>
  <c r="E1318" i="10"/>
  <c r="F1318" i="10"/>
  <c r="E1319" i="10"/>
  <c r="F1319" i="10"/>
  <c r="E1320" i="10"/>
  <c r="F1320" i="10"/>
  <c r="E1321" i="10"/>
  <c r="F1321" i="10"/>
  <c r="E1322" i="10"/>
  <c r="F1322" i="10"/>
  <c r="E1323" i="10"/>
  <c r="F1323" i="10"/>
  <c r="E1324" i="10"/>
  <c r="F1324" i="10"/>
  <c r="E1325" i="10"/>
  <c r="F1325" i="10"/>
  <c r="E1302" i="10" l="1"/>
  <c r="E1303" i="10"/>
  <c r="E1304" i="10"/>
  <c r="E1305" i="10"/>
  <c r="E1306" i="10"/>
  <c r="E1307" i="10"/>
  <c r="E1308" i="10"/>
  <c r="E1309" i="10"/>
  <c r="E1310" i="10"/>
  <c r="E1311" i="10"/>
  <c r="E1312" i="10"/>
  <c r="E1313" i="10"/>
  <c r="E1314" i="10"/>
  <c r="E1315" i="10"/>
  <c r="E1316" i="10"/>
  <c r="F1274" i="10"/>
  <c r="F1275" i="10"/>
  <c r="F1276" i="10"/>
  <c r="F1277" i="10"/>
  <c r="F1278" i="10"/>
  <c r="F1279" i="10"/>
  <c r="F1280" i="10"/>
  <c r="F1281" i="10"/>
  <c r="F1282" i="10"/>
  <c r="F1283" i="10"/>
  <c r="F1284" i="10"/>
  <c r="F1285" i="10"/>
  <c r="F1286" i="10"/>
  <c r="F1287" i="10"/>
  <c r="F1288" i="10"/>
  <c r="F1289" i="10"/>
  <c r="F1290" i="10"/>
  <c r="F1291" i="10"/>
  <c r="F1292" i="10"/>
  <c r="F1293" i="10"/>
  <c r="F1294" i="10"/>
  <c r="F1295" i="10"/>
  <c r="F1296" i="10"/>
  <c r="F1297" i="10"/>
  <c r="F1298" i="10"/>
  <c r="F1299" i="10"/>
  <c r="F1300" i="10"/>
  <c r="F1301" i="10"/>
  <c r="F1302" i="10"/>
  <c r="F1303" i="10"/>
  <c r="F1304" i="10"/>
  <c r="F1305" i="10"/>
  <c r="F1306" i="10"/>
  <c r="F1307" i="10"/>
  <c r="F1308" i="10"/>
  <c r="F1309" i="10"/>
  <c r="F1310" i="10"/>
  <c r="F1311" i="10"/>
  <c r="F1312" i="10"/>
  <c r="F1313" i="10"/>
  <c r="F1314" i="10"/>
  <c r="F1315" i="10"/>
  <c r="F1316" i="10"/>
  <c r="I561" i="36"/>
  <c r="E1274" i="10" l="1"/>
  <c r="E1275" i="10"/>
  <c r="E1276" i="10"/>
  <c r="E1277" i="10"/>
  <c r="E1278" i="10"/>
  <c r="E1279" i="10"/>
  <c r="E1280" i="10"/>
  <c r="E1281" i="10"/>
  <c r="E1282" i="10"/>
  <c r="E1283" i="10"/>
  <c r="E1284" i="10"/>
  <c r="E1285" i="10"/>
  <c r="E1286" i="10"/>
  <c r="E1287" i="10"/>
  <c r="E1288" i="10"/>
  <c r="E1289" i="10"/>
  <c r="E1290" i="10"/>
  <c r="E1291" i="10"/>
  <c r="E1292" i="10"/>
  <c r="E1293" i="10"/>
  <c r="E1294" i="10"/>
  <c r="E1295" i="10"/>
  <c r="E1296" i="10"/>
  <c r="E1297" i="10"/>
  <c r="E1298" i="10"/>
  <c r="E1299" i="10"/>
  <c r="E1300" i="10"/>
  <c r="E1301" i="10"/>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E33" i="29"/>
  <c r="E34" i="29"/>
  <c r="E35" i="29"/>
  <c r="E36" i="29"/>
  <c r="E37" i="29"/>
  <c r="E38" i="29"/>
  <c r="E39" i="29"/>
  <c r="E40" i="29"/>
  <c r="E41" i="29"/>
  <c r="E42" i="29"/>
  <c r="E43" i="29"/>
  <c r="E44" i="29"/>
  <c r="E45" i="29"/>
  <c r="E46" i="29"/>
  <c r="E47" i="29"/>
  <c r="E48" i="29"/>
  <c r="E49" i="29"/>
  <c r="E50" i="29"/>
  <c r="E51" i="29"/>
  <c r="E52" i="29"/>
  <c r="E53" i="29"/>
  <c r="E54" i="29"/>
  <c r="E55" i="29"/>
  <c r="E56" i="29"/>
  <c r="E57" i="29"/>
  <c r="E58" i="29"/>
  <c r="E59" i="29"/>
  <c r="E60" i="29"/>
  <c r="E61" i="29"/>
  <c r="E62" i="29"/>
  <c r="E63" i="29"/>
  <c r="E64" i="29"/>
  <c r="E65" i="29"/>
  <c r="E66" i="29"/>
  <c r="E67" i="29"/>
  <c r="E68" i="29"/>
  <c r="E69" i="29"/>
  <c r="E70" i="29"/>
  <c r="E71" i="29"/>
  <c r="E72" i="29"/>
  <c r="E73" i="29"/>
  <c r="E74" i="29"/>
  <c r="E75" i="29"/>
  <c r="E76" i="29"/>
  <c r="E77" i="29"/>
  <c r="E78" i="29"/>
  <c r="E79" i="29"/>
  <c r="E80" i="29"/>
  <c r="E81" i="29"/>
  <c r="E82" i="29"/>
  <c r="E83" i="29"/>
  <c r="E84" i="29"/>
  <c r="E85" i="29"/>
  <c r="E86" i="29"/>
  <c r="E87" i="29"/>
  <c r="E88" i="29"/>
  <c r="E89" i="29"/>
  <c r="E90" i="29"/>
  <c r="E91" i="29"/>
  <c r="E92" i="29"/>
  <c r="E93" i="29"/>
  <c r="E94" i="29"/>
  <c r="E95" i="29"/>
  <c r="E96" i="29"/>
  <c r="E97" i="29"/>
  <c r="E98" i="29"/>
  <c r="E99" i="29"/>
  <c r="E100" i="29"/>
  <c r="E101" i="29"/>
  <c r="E102" i="29"/>
  <c r="E103" i="29"/>
  <c r="E104" i="29"/>
  <c r="E105" i="29"/>
  <c r="E106" i="29"/>
  <c r="E107" i="29"/>
  <c r="E7" i="29"/>
  <c r="E8" i="29"/>
  <c r="E9" i="29"/>
  <c r="E10" i="29"/>
  <c r="E11" i="29"/>
  <c r="E12" i="29"/>
  <c r="E13" i="29"/>
  <c r="E14" i="29"/>
  <c r="E15" i="29"/>
  <c r="E16" i="29"/>
  <c r="E17" i="29"/>
  <c r="E18" i="29"/>
  <c r="E19" i="29"/>
  <c r="E20" i="29"/>
  <c r="E21" i="29"/>
  <c r="E22" i="29"/>
  <c r="E23" i="29"/>
  <c r="E24" i="29"/>
  <c r="E25" i="29"/>
  <c r="E26" i="29"/>
  <c r="E27" i="29"/>
  <c r="E28" i="29"/>
  <c r="E29" i="29"/>
  <c r="E30" i="29"/>
  <c r="E31" i="29"/>
  <c r="E32" i="29"/>
  <c r="C8" i="29"/>
  <c r="A8" i="29" s="1"/>
  <c r="C9" i="29"/>
  <c r="A9" i="29" s="1"/>
  <c r="C10" i="29"/>
  <c r="A10" i="29" s="1"/>
  <c r="C11" i="29"/>
  <c r="A11" i="29" s="1"/>
  <c r="C12" i="29"/>
  <c r="A12" i="29" s="1"/>
  <c r="C13" i="29"/>
  <c r="A13" i="29" s="1"/>
  <c r="C14" i="29"/>
  <c r="A14" i="29" s="1"/>
  <c r="C15" i="29"/>
  <c r="A15" i="29" s="1"/>
  <c r="C16" i="29"/>
  <c r="A16" i="29" s="1"/>
  <c r="C17" i="29"/>
  <c r="A17" i="29" s="1"/>
  <c r="C18" i="29"/>
  <c r="A18" i="29" s="1"/>
  <c r="C19" i="29"/>
  <c r="A19" i="29" s="1"/>
  <c r="C20" i="29"/>
  <c r="A20" i="29" s="1"/>
  <c r="C21" i="29"/>
  <c r="A21" i="29" s="1"/>
  <c r="C22" i="29"/>
  <c r="A22" i="29" s="1"/>
  <c r="C23" i="29"/>
  <c r="A23" i="29" s="1"/>
  <c r="C24" i="29"/>
  <c r="A24" i="29" s="1"/>
  <c r="C25" i="29"/>
  <c r="A25" i="29" s="1"/>
  <c r="C26" i="29"/>
  <c r="A26" i="29" s="1"/>
  <c r="C27" i="29"/>
  <c r="A27" i="29" s="1"/>
  <c r="C28" i="29"/>
  <c r="A28" i="29" s="1"/>
  <c r="C29" i="29"/>
  <c r="A29" i="29" s="1"/>
  <c r="C30" i="29"/>
  <c r="A30" i="29" s="1"/>
  <c r="C31" i="29"/>
  <c r="A31" i="29" s="1"/>
  <c r="C32" i="29"/>
  <c r="A32" i="29" s="1"/>
  <c r="C33" i="29"/>
  <c r="C34" i="29"/>
  <c r="A34" i="29" s="1"/>
  <c r="C35" i="29"/>
  <c r="A35" i="29" s="1"/>
  <c r="C36" i="29"/>
  <c r="A36" i="29" s="1"/>
  <c r="C37" i="29"/>
  <c r="A37" i="29" s="1"/>
  <c r="C38" i="29"/>
  <c r="A38" i="29" s="1"/>
  <c r="C39" i="29"/>
  <c r="A39" i="29" s="1"/>
  <c r="C40" i="29"/>
  <c r="A40" i="29" s="1"/>
  <c r="C41" i="29"/>
  <c r="A41" i="29" s="1"/>
  <c r="C42" i="29"/>
  <c r="A42" i="29" s="1"/>
  <c r="C43" i="29"/>
  <c r="A43" i="29" s="1"/>
  <c r="C44" i="29"/>
  <c r="A44" i="29" s="1"/>
  <c r="C45" i="29"/>
  <c r="A45" i="29" s="1"/>
  <c r="C46" i="29"/>
  <c r="A46" i="29" s="1"/>
  <c r="C47" i="29"/>
  <c r="A47" i="29" s="1"/>
  <c r="C48" i="29"/>
  <c r="A48" i="29" s="1"/>
  <c r="C49" i="29"/>
  <c r="A49" i="29" s="1"/>
  <c r="C50" i="29"/>
  <c r="A50" i="29" s="1"/>
  <c r="C51" i="29"/>
  <c r="A51" i="29" s="1"/>
  <c r="C52" i="29"/>
  <c r="A52" i="29" s="1"/>
  <c r="C53" i="29"/>
  <c r="A53" i="29" s="1"/>
  <c r="C54" i="29"/>
  <c r="A54" i="29" s="1"/>
  <c r="C55" i="29"/>
  <c r="A55" i="29" s="1"/>
  <c r="C56" i="29"/>
  <c r="A56" i="29" s="1"/>
  <c r="C57" i="29"/>
  <c r="A57" i="29" s="1"/>
  <c r="C58" i="29"/>
  <c r="A58" i="29" s="1"/>
  <c r="C59" i="29"/>
  <c r="A59" i="29" s="1"/>
  <c r="C60" i="29"/>
  <c r="A60" i="29" s="1"/>
  <c r="C61" i="29"/>
  <c r="A61" i="29" s="1"/>
  <c r="C62" i="29"/>
  <c r="A62" i="29" s="1"/>
  <c r="C63" i="29"/>
  <c r="A63" i="29" s="1"/>
  <c r="C64" i="29"/>
  <c r="A64" i="29" s="1"/>
  <c r="C65" i="29"/>
  <c r="A65" i="29" s="1"/>
  <c r="C66" i="29"/>
  <c r="A66" i="29" s="1"/>
  <c r="C67" i="29"/>
  <c r="A67" i="29" s="1"/>
  <c r="C68" i="29"/>
  <c r="A68" i="29" s="1"/>
  <c r="C69" i="29"/>
  <c r="A69" i="29" s="1"/>
  <c r="C70" i="29"/>
  <c r="A70" i="29" s="1"/>
  <c r="C71" i="29"/>
  <c r="A71" i="29" s="1"/>
  <c r="C72" i="29"/>
  <c r="A72" i="29" s="1"/>
  <c r="C73" i="29"/>
  <c r="A73" i="29" s="1"/>
  <c r="C74" i="29"/>
  <c r="A74" i="29" s="1"/>
  <c r="C75" i="29"/>
  <c r="A75" i="29" s="1"/>
  <c r="C76" i="29"/>
  <c r="A76" i="29" s="1"/>
  <c r="C77" i="29"/>
  <c r="A77" i="29" s="1"/>
  <c r="C78" i="29"/>
  <c r="A78" i="29" s="1"/>
  <c r="C79" i="29"/>
  <c r="A79" i="29" s="1"/>
  <c r="C80" i="29"/>
  <c r="A80" i="29" s="1"/>
  <c r="C81" i="29"/>
  <c r="A81" i="29" s="1"/>
  <c r="C82" i="29"/>
  <c r="A82" i="29" s="1"/>
  <c r="C83" i="29"/>
  <c r="A83" i="29" s="1"/>
  <c r="C84" i="29"/>
  <c r="A84" i="29" s="1"/>
  <c r="C85" i="29"/>
  <c r="A85" i="29" s="1"/>
  <c r="C86" i="29"/>
  <c r="A86" i="29" s="1"/>
  <c r="C87" i="29"/>
  <c r="A87" i="29" s="1"/>
  <c r="C88" i="29"/>
  <c r="A88" i="29" s="1"/>
  <c r="C89" i="29"/>
  <c r="A89" i="29" s="1"/>
  <c r="C90" i="29"/>
  <c r="A90" i="29" s="1"/>
  <c r="C91" i="29"/>
  <c r="A91" i="29" s="1"/>
  <c r="C92" i="29"/>
  <c r="A92" i="29" s="1"/>
  <c r="C93" i="29"/>
  <c r="A93" i="29" s="1"/>
  <c r="C94" i="29"/>
  <c r="A94" i="29" s="1"/>
  <c r="C95" i="29"/>
  <c r="A95" i="29" s="1"/>
  <c r="C96" i="29"/>
  <c r="A96" i="29" s="1"/>
  <c r="C97" i="29"/>
  <c r="A97" i="29" s="1"/>
  <c r="C98" i="29"/>
  <c r="A98" i="29" s="1"/>
  <c r="C99" i="29"/>
  <c r="A99" i="29" s="1"/>
  <c r="C100" i="29"/>
  <c r="A100" i="29" s="1"/>
  <c r="C101" i="29"/>
  <c r="A101" i="29" s="1"/>
  <c r="C102" i="29"/>
  <c r="A102" i="29" s="1"/>
  <c r="C103" i="29"/>
  <c r="A103" i="29" s="1"/>
  <c r="C104" i="29"/>
  <c r="A104" i="29" s="1"/>
  <c r="C105" i="29"/>
  <c r="A105" i="29" s="1"/>
  <c r="C106" i="29"/>
  <c r="A106" i="29" s="1"/>
  <c r="C107" i="29"/>
  <c r="A107" i="29" s="1"/>
  <c r="C7" i="29"/>
  <c r="F21" i="10"/>
  <c r="A33" i="29" l="1"/>
  <c r="A7" i="29"/>
  <c r="I560" i="36"/>
  <c r="I559" i="36"/>
  <c r="I558" i="36"/>
  <c r="I557" i="36"/>
  <c r="I556" i="36"/>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E335" i="10"/>
  <c r="E336" i="10"/>
  <c r="E337" i="10"/>
  <c r="E338" i="10"/>
  <c r="E339" i="10"/>
  <c r="E340" i="10"/>
  <c r="E341" i="10"/>
  <c r="E342" i="10"/>
  <c r="E343" i="10"/>
  <c r="E344" i="10"/>
  <c r="E345" i="10"/>
  <c r="E346" i="10"/>
  <c r="E347" i="10"/>
  <c r="E348" i="10"/>
  <c r="E349" i="10"/>
  <c r="E350" i="10"/>
  <c r="E351" i="10"/>
  <c r="E352" i="10"/>
  <c r="E353" i="10"/>
  <c r="E354" i="10"/>
  <c r="E355" i="10"/>
  <c r="E356" i="10"/>
  <c r="E357" i="10"/>
  <c r="E358" i="10"/>
  <c r="E359" i="10"/>
  <c r="E360" i="10"/>
  <c r="E361" i="10"/>
  <c r="E362" i="10"/>
  <c r="E363" i="10"/>
  <c r="E364" i="10"/>
  <c r="E365" i="10"/>
  <c r="E366" i="10"/>
  <c r="E367" i="10"/>
  <c r="E368" i="10"/>
  <c r="E369" i="10"/>
  <c r="E370" i="10"/>
  <c r="E371" i="10"/>
  <c r="E372" i="10"/>
  <c r="E373" i="10"/>
  <c r="E374" i="10"/>
  <c r="E375" i="10"/>
  <c r="E376" i="10"/>
  <c r="E377" i="10"/>
  <c r="E378" i="10"/>
  <c r="E379" i="10"/>
  <c r="E380" i="10"/>
  <c r="E381" i="10"/>
  <c r="E382" i="10"/>
  <c r="E383" i="10"/>
  <c r="E384" i="10"/>
  <c r="E385" i="10"/>
  <c r="E386" i="10"/>
  <c r="E387" i="10"/>
  <c r="E388" i="10"/>
  <c r="E389" i="10"/>
  <c r="E390" i="10"/>
  <c r="E391" i="10"/>
  <c r="E392" i="10"/>
  <c r="E393" i="10"/>
  <c r="E394" i="10"/>
  <c r="E395" i="10"/>
  <c r="E396" i="10"/>
  <c r="E397" i="10"/>
  <c r="E398" i="10"/>
  <c r="E399" i="10"/>
  <c r="E400" i="10"/>
  <c r="E401" i="10"/>
  <c r="E402" i="10"/>
  <c r="E403" i="10"/>
  <c r="E404" i="10"/>
  <c r="E405" i="10"/>
  <c r="E406" i="10"/>
  <c r="E407" i="10"/>
  <c r="E408" i="10"/>
  <c r="E409" i="10"/>
  <c r="E410" i="10"/>
  <c r="E411" i="10"/>
  <c r="E412" i="10"/>
  <c r="E413" i="10"/>
  <c r="E414" i="10"/>
  <c r="E415" i="10"/>
  <c r="E416" i="10"/>
  <c r="E417" i="10"/>
  <c r="E418" i="10"/>
  <c r="E419" i="10"/>
  <c r="E420" i="10"/>
  <c r="E421" i="10"/>
  <c r="E422" i="10"/>
  <c r="E423" i="10"/>
  <c r="E424" i="10"/>
  <c r="E425" i="10"/>
  <c r="E426" i="10"/>
  <c r="E427" i="10"/>
  <c r="E428" i="10"/>
  <c r="E429" i="10"/>
  <c r="E430" i="10"/>
  <c r="E431" i="10"/>
  <c r="E432" i="10"/>
  <c r="E433" i="10"/>
  <c r="E434" i="10"/>
  <c r="E435" i="10"/>
  <c r="E436" i="10"/>
  <c r="E437" i="10"/>
  <c r="E438" i="10"/>
  <c r="E439" i="10"/>
  <c r="E440" i="10"/>
  <c r="E441" i="10"/>
  <c r="E442" i="10"/>
  <c r="E443" i="10"/>
  <c r="E444" i="10"/>
  <c r="E445" i="10"/>
  <c r="E446" i="10"/>
  <c r="E447" i="10"/>
  <c r="E448" i="10"/>
  <c r="E449" i="10"/>
  <c r="E450" i="10"/>
  <c r="E451" i="10"/>
  <c r="E452" i="10"/>
  <c r="E453" i="10"/>
  <c r="E454" i="10"/>
  <c r="E455" i="10"/>
  <c r="E456" i="10"/>
  <c r="E457" i="10"/>
  <c r="E458" i="10"/>
  <c r="E459" i="10"/>
  <c r="E460" i="10"/>
  <c r="E461" i="10"/>
  <c r="E462" i="10"/>
  <c r="E463" i="10"/>
  <c r="E464" i="10"/>
  <c r="E465" i="10"/>
  <c r="E466" i="10"/>
  <c r="E467" i="10"/>
  <c r="E468" i="10"/>
  <c r="E469" i="10"/>
  <c r="E470" i="10"/>
  <c r="E471" i="10"/>
  <c r="E472" i="10"/>
  <c r="E473" i="10"/>
  <c r="E474" i="10"/>
  <c r="E475" i="10"/>
  <c r="E476" i="10"/>
  <c r="E477" i="10"/>
  <c r="E478" i="10"/>
  <c r="E479" i="10"/>
  <c r="E480" i="10"/>
  <c r="E481" i="10"/>
  <c r="E482" i="10"/>
  <c r="E483" i="10"/>
  <c r="E484" i="10"/>
  <c r="E485" i="10"/>
  <c r="E486" i="10"/>
  <c r="E487" i="10"/>
  <c r="E488" i="10"/>
  <c r="E489" i="10"/>
  <c r="E490" i="10"/>
  <c r="E491" i="10"/>
  <c r="E492" i="10"/>
  <c r="E493" i="10"/>
  <c r="E494" i="10"/>
  <c r="E495" i="10"/>
  <c r="E496" i="10"/>
  <c r="E497" i="10"/>
  <c r="E498" i="10"/>
  <c r="E499" i="10"/>
  <c r="E500" i="10"/>
  <c r="E501" i="10"/>
  <c r="E502" i="10"/>
  <c r="E503" i="10"/>
  <c r="E504" i="10"/>
  <c r="E505" i="10"/>
  <c r="E506" i="10"/>
  <c r="E507" i="10"/>
  <c r="E508" i="10"/>
  <c r="E509" i="10"/>
  <c r="E510" i="10"/>
  <c r="E511" i="10"/>
  <c r="E512" i="10"/>
  <c r="E513" i="10"/>
  <c r="E514" i="10"/>
  <c r="E515" i="10"/>
  <c r="E516" i="10"/>
  <c r="E517" i="10"/>
  <c r="E518" i="10"/>
  <c r="E519" i="10"/>
  <c r="E520" i="10"/>
  <c r="E521" i="10"/>
  <c r="E522" i="10"/>
  <c r="E523" i="10"/>
  <c r="E524" i="10"/>
  <c r="E525" i="10"/>
  <c r="E526" i="10"/>
  <c r="E527" i="10"/>
  <c r="E528" i="10"/>
  <c r="E529" i="10"/>
  <c r="E530" i="10"/>
  <c r="E531" i="10"/>
  <c r="E532" i="10"/>
  <c r="E533" i="10"/>
  <c r="E534" i="10"/>
  <c r="E535" i="10"/>
  <c r="E536" i="10"/>
  <c r="E537" i="10"/>
  <c r="E538" i="10"/>
  <c r="E539" i="10"/>
  <c r="E540" i="10"/>
  <c r="E541" i="10"/>
  <c r="E542" i="10"/>
  <c r="E543" i="10"/>
  <c r="E544" i="10"/>
  <c r="E545" i="10"/>
  <c r="E546" i="10"/>
  <c r="E547" i="10"/>
  <c r="E548" i="10"/>
  <c r="E549" i="10"/>
  <c r="E550" i="10"/>
  <c r="E551" i="10"/>
  <c r="E552" i="10"/>
  <c r="E553" i="10"/>
  <c r="E554" i="10"/>
  <c r="E555" i="10"/>
  <c r="E556" i="10"/>
  <c r="E557" i="10"/>
  <c r="E558" i="10"/>
  <c r="E559" i="10"/>
  <c r="E560" i="10"/>
  <c r="E561" i="10"/>
  <c r="E562" i="10"/>
  <c r="E563" i="10"/>
  <c r="E564" i="10"/>
  <c r="E565" i="10"/>
  <c r="E566" i="10"/>
  <c r="E567" i="10"/>
  <c r="E568" i="10"/>
  <c r="E569" i="10"/>
  <c r="E570" i="10"/>
  <c r="E571" i="10"/>
  <c r="E572" i="10"/>
  <c r="E573" i="10"/>
  <c r="E574" i="10"/>
  <c r="E575" i="10"/>
  <c r="E576" i="10"/>
  <c r="E577" i="10"/>
  <c r="E578" i="10"/>
  <c r="E579" i="10"/>
  <c r="E580" i="10"/>
  <c r="E581" i="10"/>
  <c r="E582" i="10"/>
  <c r="E583" i="10"/>
  <c r="E584" i="10"/>
  <c r="E585" i="10"/>
  <c r="E586" i="10"/>
  <c r="E587" i="10"/>
  <c r="E588" i="10"/>
  <c r="E589" i="10"/>
  <c r="E590" i="10"/>
  <c r="E591" i="10"/>
  <c r="E592" i="10"/>
  <c r="E593" i="10"/>
  <c r="E594" i="10"/>
  <c r="E595" i="10"/>
  <c r="E596" i="10"/>
  <c r="E597" i="10"/>
  <c r="E598" i="10"/>
  <c r="E599" i="10"/>
  <c r="E600" i="10"/>
  <c r="E601" i="10"/>
  <c r="E602" i="10"/>
  <c r="E603" i="10"/>
  <c r="E604" i="10"/>
  <c r="E605" i="10"/>
  <c r="E606" i="10"/>
  <c r="E607" i="10"/>
  <c r="E608" i="10"/>
  <c r="E609" i="10"/>
  <c r="E610" i="10"/>
  <c r="E611" i="10"/>
  <c r="E612" i="10"/>
  <c r="E613" i="10"/>
  <c r="E614" i="10"/>
  <c r="E615" i="10"/>
  <c r="E616" i="10"/>
  <c r="E617" i="10"/>
  <c r="E618" i="10"/>
  <c r="E619" i="10"/>
  <c r="E620" i="10"/>
  <c r="E621" i="10"/>
  <c r="E622" i="10"/>
  <c r="E623" i="10"/>
  <c r="E624" i="10"/>
  <c r="E625" i="10"/>
  <c r="E626" i="10"/>
  <c r="E627" i="10"/>
  <c r="E628" i="10"/>
  <c r="E629" i="10"/>
  <c r="E630" i="10"/>
  <c r="E631" i="10"/>
  <c r="E632" i="10"/>
  <c r="E633" i="10"/>
  <c r="E634" i="10"/>
  <c r="E635" i="10"/>
  <c r="E636" i="10"/>
  <c r="E637" i="10"/>
  <c r="E638" i="10"/>
  <c r="E639" i="10"/>
  <c r="E640" i="10"/>
  <c r="E641" i="10"/>
  <c r="E642" i="10"/>
  <c r="E643" i="10"/>
  <c r="E644" i="10"/>
  <c r="E645" i="10"/>
  <c r="E646" i="10"/>
  <c r="E647" i="10"/>
  <c r="E648" i="10"/>
  <c r="E649" i="10"/>
  <c r="E650" i="10"/>
  <c r="E651" i="10"/>
  <c r="E652" i="10"/>
  <c r="E653" i="10"/>
  <c r="E654" i="10"/>
  <c r="E655" i="10"/>
  <c r="E656" i="10"/>
  <c r="E657" i="10"/>
  <c r="E658" i="10"/>
  <c r="E659" i="10"/>
  <c r="E660" i="10"/>
  <c r="E661" i="10"/>
  <c r="E662" i="10"/>
  <c r="E663" i="10"/>
  <c r="E664" i="10"/>
  <c r="E665" i="10"/>
  <c r="E666" i="10"/>
  <c r="E667" i="10"/>
  <c r="E668" i="10"/>
  <c r="E669" i="10"/>
  <c r="E670" i="10"/>
  <c r="E671" i="10"/>
  <c r="E672" i="10"/>
  <c r="E673" i="10"/>
  <c r="E674" i="10"/>
  <c r="E675" i="10"/>
  <c r="E676" i="10"/>
  <c r="E677" i="10"/>
  <c r="E678" i="10"/>
  <c r="E679" i="10"/>
  <c r="E680" i="10"/>
  <c r="E681" i="10"/>
  <c r="E682" i="10"/>
  <c r="E683" i="10"/>
  <c r="E684" i="10"/>
  <c r="E685" i="10"/>
  <c r="E686" i="10"/>
  <c r="E687" i="10"/>
  <c r="E688" i="10"/>
  <c r="E689" i="10"/>
  <c r="E690" i="10"/>
  <c r="E691" i="10"/>
  <c r="E692" i="10"/>
  <c r="E693" i="10"/>
  <c r="E694" i="10"/>
  <c r="E695" i="10"/>
  <c r="E696" i="10"/>
  <c r="E697" i="10"/>
  <c r="E698" i="10"/>
  <c r="E699" i="10"/>
  <c r="E700" i="10"/>
  <c r="E701" i="10"/>
  <c r="E702" i="10"/>
  <c r="E703" i="10"/>
  <c r="E704" i="10"/>
  <c r="E705" i="10"/>
  <c r="E706" i="10"/>
  <c r="E707" i="10"/>
  <c r="E708" i="10"/>
  <c r="E709" i="10"/>
  <c r="E710" i="10"/>
  <c r="E711" i="10"/>
  <c r="E712" i="10"/>
  <c r="E713" i="10"/>
  <c r="E714" i="10"/>
  <c r="E715" i="10"/>
  <c r="E716" i="10"/>
  <c r="E717" i="10"/>
  <c r="E718" i="10"/>
  <c r="E719" i="10"/>
  <c r="E720" i="10"/>
  <c r="E721" i="10"/>
  <c r="E722" i="10"/>
  <c r="E723" i="10"/>
  <c r="E724" i="10"/>
  <c r="E725" i="10"/>
  <c r="E726" i="10"/>
  <c r="E727" i="10"/>
  <c r="E728" i="10"/>
  <c r="E729" i="10"/>
  <c r="E730" i="10"/>
  <c r="E731" i="10"/>
  <c r="E732" i="10"/>
  <c r="E733" i="10"/>
  <c r="E734" i="10"/>
  <c r="E735" i="10"/>
  <c r="E736" i="10"/>
  <c r="E737" i="10"/>
  <c r="E738" i="10"/>
  <c r="E739" i="10"/>
  <c r="E740" i="10"/>
  <c r="E741" i="10"/>
  <c r="E742" i="10"/>
  <c r="E743" i="10"/>
  <c r="E744" i="10"/>
  <c r="E745" i="10"/>
  <c r="E746" i="10"/>
  <c r="E747" i="10"/>
  <c r="E748" i="10"/>
  <c r="E749" i="10"/>
  <c r="E750" i="10"/>
  <c r="E751" i="10"/>
  <c r="E752" i="10"/>
  <c r="E753" i="10"/>
  <c r="E754" i="10"/>
  <c r="E755" i="10"/>
  <c r="E756" i="10"/>
  <c r="E757" i="10"/>
  <c r="E758" i="10"/>
  <c r="E759" i="10"/>
  <c r="E760" i="10"/>
  <c r="E761" i="10"/>
  <c r="E762" i="10"/>
  <c r="E763" i="10"/>
  <c r="E764" i="10"/>
  <c r="E765" i="10"/>
  <c r="E766" i="10"/>
  <c r="E767" i="10"/>
  <c r="E768" i="10"/>
  <c r="E769" i="10"/>
  <c r="E770" i="10"/>
  <c r="E771" i="10"/>
  <c r="E772" i="10"/>
  <c r="E773" i="10"/>
  <c r="E774" i="10"/>
  <c r="E775" i="10"/>
  <c r="E776" i="10"/>
  <c r="E777" i="10"/>
  <c r="E778" i="10"/>
  <c r="E779" i="10"/>
  <c r="E780" i="10"/>
  <c r="E781" i="10"/>
  <c r="E782" i="10"/>
  <c r="E783" i="10"/>
  <c r="E784" i="10"/>
  <c r="E785" i="10"/>
  <c r="E786" i="10"/>
  <c r="E787" i="10"/>
  <c r="E788" i="10"/>
  <c r="E789" i="10"/>
  <c r="E790" i="10"/>
  <c r="E791" i="10"/>
  <c r="E792" i="10"/>
  <c r="E793" i="10"/>
  <c r="E794" i="10"/>
  <c r="E795" i="10"/>
  <c r="E796" i="10"/>
  <c r="E797" i="10"/>
  <c r="E798" i="10"/>
  <c r="E799" i="10"/>
  <c r="E800" i="10"/>
  <c r="E801" i="10"/>
  <c r="E802" i="10"/>
  <c r="E803" i="10"/>
  <c r="E804" i="10"/>
  <c r="E805" i="10"/>
  <c r="E806" i="10"/>
  <c r="E807" i="10"/>
  <c r="E808" i="10"/>
  <c r="E809" i="10"/>
  <c r="E810" i="10"/>
  <c r="E811" i="10"/>
  <c r="E812" i="10"/>
  <c r="E813" i="10"/>
  <c r="E814" i="10"/>
  <c r="E815" i="10"/>
  <c r="E816" i="10"/>
  <c r="E817" i="10"/>
  <c r="E818" i="10"/>
  <c r="E819" i="10"/>
  <c r="E820" i="10"/>
  <c r="E821" i="10"/>
  <c r="E822" i="10"/>
  <c r="E823" i="10"/>
  <c r="E824" i="10"/>
  <c r="E825" i="10"/>
  <c r="E826" i="10"/>
  <c r="E827" i="10"/>
  <c r="E828" i="10"/>
  <c r="E829" i="10"/>
  <c r="E830" i="10"/>
  <c r="E831" i="10"/>
  <c r="E832" i="10"/>
  <c r="E833" i="10"/>
  <c r="E834" i="10"/>
  <c r="E835" i="10"/>
  <c r="E836" i="10"/>
  <c r="E837" i="10"/>
  <c r="E838" i="10"/>
  <c r="E839" i="10"/>
  <c r="E840" i="10"/>
  <c r="E841" i="10"/>
  <c r="E842" i="10"/>
  <c r="E843" i="10"/>
  <c r="E844" i="10"/>
  <c r="E845" i="10"/>
  <c r="E846" i="10"/>
  <c r="E847" i="10"/>
  <c r="E848" i="10"/>
  <c r="E849" i="10"/>
  <c r="E850" i="10"/>
  <c r="E851" i="10"/>
  <c r="E852" i="10"/>
  <c r="E853" i="10"/>
  <c r="E854" i="10"/>
  <c r="E855" i="10"/>
  <c r="E856" i="10"/>
  <c r="E857" i="10"/>
  <c r="E858" i="10"/>
  <c r="E859" i="10"/>
  <c r="E860" i="10"/>
  <c r="E861" i="10"/>
  <c r="E862" i="10"/>
  <c r="E863" i="10"/>
  <c r="E864" i="10"/>
  <c r="E865" i="10"/>
  <c r="E866" i="10"/>
  <c r="E867" i="10"/>
  <c r="E868" i="10"/>
  <c r="E869" i="10"/>
  <c r="E870" i="10"/>
  <c r="E871" i="10"/>
  <c r="E872" i="10"/>
  <c r="E873" i="10"/>
  <c r="E874" i="10"/>
  <c r="E875" i="10"/>
  <c r="E876" i="10"/>
  <c r="E877" i="10"/>
  <c r="E878" i="10"/>
  <c r="E879" i="10"/>
  <c r="E880" i="10"/>
  <c r="E881" i="10"/>
  <c r="E882" i="10"/>
  <c r="E883" i="10"/>
  <c r="E884" i="10"/>
  <c r="E885" i="10"/>
  <c r="E886" i="10"/>
  <c r="E887" i="10"/>
  <c r="E888" i="10"/>
  <c r="E889" i="10"/>
  <c r="E890" i="10"/>
  <c r="E891" i="10"/>
  <c r="E892" i="10"/>
  <c r="E893" i="10"/>
  <c r="E894" i="10"/>
  <c r="E895" i="10"/>
  <c r="E896" i="10"/>
  <c r="E897" i="10"/>
  <c r="E898" i="10"/>
  <c r="E899" i="10"/>
  <c r="E900" i="10"/>
  <c r="E901" i="10"/>
  <c r="E902" i="10"/>
  <c r="E903" i="10"/>
  <c r="E904" i="10"/>
  <c r="E905" i="10"/>
  <c r="E906" i="10"/>
  <c r="E907" i="10"/>
  <c r="E908" i="10"/>
  <c r="E909" i="10"/>
  <c r="E910" i="10"/>
  <c r="E911" i="10"/>
  <c r="E912" i="10"/>
  <c r="E913" i="10"/>
  <c r="E914" i="10"/>
  <c r="E915" i="10"/>
  <c r="E916" i="10"/>
  <c r="E917" i="10"/>
  <c r="E918" i="10"/>
  <c r="E919" i="10"/>
  <c r="E920" i="10"/>
  <c r="E921" i="10"/>
  <c r="E922" i="10"/>
  <c r="E923" i="10"/>
  <c r="E924" i="10"/>
  <c r="E925" i="10"/>
  <c r="E926" i="10"/>
  <c r="E927" i="10"/>
  <c r="E928" i="10"/>
  <c r="E929" i="10"/>
  <c r="E930" i="10"/>
  <c r="E931" i="10"/>
  <c r="E932" i="10"/>
  <c r="E933" i="10"/>
  <c r="E934" i="10"/>
  <c r="E935" i="10"/>
  <c r="E936" i="10"/>
  <c r="E937" i="10"/>
  <c r="E938" i="10"/>
  <c r="E939" i="10"/>
  <c r="E940" i="10"/>
  <c r="E941" i="10"/>
  <c r="E942" i="10"/>
  <c r="E943" i="10"/>
  <c r="E944" i="10"/>
  <c r="E945" i="10"/>
  <c r="E946" i="10"/>
  <c r="E947" i="10"/>
  <c r="E948" i="10"/>
  <c r="E949" i="10"/>
  <c r="E950" i="10"/>
  <c r="E951" i="10"/>
  <c r="E952" i="10"/>
  <c r="E953" i="10"/>
  <c r="E954" i="10"/>
  <c r="E955" i="10"/>
  <c r="E956" i="10"/>
  <c r="E957" i="10"/>
  <c r="E958" i="10"/>
  <c r="E959" i="10"/>
  <c r="E960" i="10"/>
  <c r="E961" i="10"/>
  <c r="E962" i="10"/>
  <c r="E963" i="10"/>
  <c r="E964" i="10"/>
  <c r="E965" i="10"/>
  <c r="E966" i="10"/>
  <c r="E967" i="10"/>
  <c r="E968" i="10"/>
  <c r="E969" i="10"/>
  <c r="E970" i="10"/>
  <c r="E971" i="10"/>
  <c r="E972" i="10"/>
  <c r="E973" i="10"/>
  <c r="E974" i="10"/>
  <c r="E975" i="10"/>
  <c r="E976" i="10"/>
  <c r="E977" i="10"/>
  <c r="E978" i="10"/>
  <c r="E979" i="10"/>
  <c r="E980" i="10"/>
  <c r="E981" i="10"/>
  <c r="E982" i="10"/>
  <c r="E983" i="10"/>
  <c r="E984" i="10"/>
  <c r="E985" i="10"/>
  <c r="E986" i="10"/>
  <c r="E987" i="10"/>
  <c r="E988" i="10"/>
  <c r="E989" i="10"/>
  <c r="E990" i="10"/>
  <c r="E991" i="10"/>
  <c r="E992" i="10"/>
  <c r="E993" i="10"/>
  <c r="E994" i="10"/>
  <c r="E995" i="10"/>
  <c r="E996" i="10"/>
  <c r="E997" i="10"/>
  <c r="E998" i="10"/>
  <c r="E999" i="10"/>
  <c r="E1000" i="10"/>
  <c r="E1001" i="10"/>
  <c r="E1002" i="10"/>
  <c r="E1003" i="10"/>
  <c r="E1004" i="10"/>
  <c r="E1005" i="10"/>
  <c r="E1006" i="10"/>
  <c r="E1007" i="10"/>
  <c r="E1008" i="10"/>
  <c r="E1009" i="10"/>
  <c r="E1010" i="10"/>
  <c r="E1011" i="10"/>
  <c r="E1012" i="10"/>
  <c r="E1013" i="10"/>
  <c r="E1014" i="10"/>
  <c r="E1015" i="10"/>
  <c r="E1016" i="10"/>
  <c r="E1017" i="10"/>
  <c r="E1018" i="10"/>
  <c r="E1019" i="10"/>
  <c r="E1020" i="10"/>
  <c r="E1021" i="10"/>
  <c r="E1022" i="10"/>
  <c r="E1023" i="10"/>
  <c r="E1024" i="10"/>
  <c r="E1025" i="10"/>
  <c r="E1026" i="10"/>
  <c r="E1027" i="10"/>
  <c r="E1028" i="10"/>
  <c r="E1029" i="10"/>
  <c r="E1030" i="10"/>
  <c r="E1031" i="10"/>
  <c r="E1032" i="10"/>
  <c r="E1033" i="10"/>
  <c r="E1034" i="10"/>
  <c r="E1035" i="10"/>
  <c r="E1036" i="10"/>
  <c r="E1037" i="10"/>
  <c r="E1038" i="10"/>
  <c r="E1039" i="10"/>
  <c r="E1040" i="10"/>
  <c r="E1041" i="10"/>
  <c r="E1042" i="10"/>
  <c r="E1043" i="10"/>
  <c r="E1044" i="10"/>
  <c r="E1045" i="10"/>
  <c r="E1046" i="10"/>
  <c r="E1047" i="10"/>
  <c r="E1048" i="10"/>
  <c r="E1049" i="10"/>
  <c r="E1050" i="10"/>
  <c r="E1051" i="10"/>
  <c r="E1052" i="10"/>
  <c r="E1053" i="10"/>
  <c r="E1054" i="10"/>
  <c r="E1055" i="10"/>
  <c r="E1056" i="10"/>
  <c r="E1057" i="10"/>
  <c r="E1058" i="10"/>
  <c r="E1059" i="10"/>
  <c r="E1060" i="10"/>
  <c r="E1061" i="10"/>
  <c r="E1062" i="10"/>
  <c r="E1063" i="10"/>
  <c r="E1064" i="10"/>
  <c r="E1065" i="10"/>
  <c r="E1066" i="10"/>
  <c r="E1067" i="10"/>
  <c r="E1068" i="10"/>
  <c r="E1069" i="10"/>
  <c r="E1070" i="10"/>
  <c r="E1071" i="10"/>
  <c r="E1072" i="10"/>
  <c r="E1073" i="10"/>
  <c r="E1074" i="10"/>
  <c r="E1075" i="10"/>
  <c r="E1076" i="10"/>
  <c r="E1077" i="10"/>
  <c r="E1078" i="10"/>
  <c r="E1079" i="10"/>
  <c r="E1080" i="10"/>
  <c r="E1081" i="10"/>
  <c r="E1082" i="10"/>
  <c r="E1083" i="10"/>
  <c r="E1084" i="10"/>
  <c r="E1085" i="10"/>
  <c r="E1086" i="10"/>
  <c r="E1087" i="10"/>
  <c r="E1088" i="10"/>
  <c r="E1089" i="10"/>
  <c r="E1090" i="10"/>
  <c r="E1091" i="10"/>
  <c r="E1092" i="10"/>
  <c r="E1093" i="10"/>
  <c r="E1094" i="10"/>
  <c r="E1095" i="10"/>
  <c r="E1096" i="10"/>
  <c r="E1097" i="10"/>
  <c r="E1098" i="10"/>
  <c r="E1099" i="10"/>
  <c r="E1100" i="10"/>
  <c r="E1101" i="10"/>
  <c r="E1102" i="10"/>
  <c r="E1103" i="10"/>
  <c r="E1104" i="10"/>
  <c r="E1105" i="10"/>
  <c r="E1106" i="10"/>
  <c r="E1107" i="10"/>
  <c r="E1108" i="10"/>
  <c r="E1109" i="10"/>
  <c r="E1110" i="10"/>
  <c r="E1111" i="10"/>
  <c r="E1112" i="10"/>
  <c r="E1113" i="10"/>
  <c r="E1114" i="10"/>
  <c r="E1115" i="10"/>
  <c r="E1116" i="10"/>
  <c r="E1117" i="10"/>
  <c r="E1118" i="10"/>
  <c r="E1119" i="10"/>
  <c r="E1120" i="10"/>
  <c r="E1121" i="10"/>
  <c r="E1122" i="10"/>
  <c r="E1123" i="10"/>
  <c r="E1124" i="10"/>
  <c r="E1125" i="10"/>
  <c r="E1126" i="10"/>
  <c r="E1127" i="10"/>
  <c r="E1128" i="10"/>
  <c r="E1129" i="10"/>
  <c r="E1130" i="10"/>
  <c r="E1131" i="10"/>
  <c r="E1132" i="10"/>
  <c r="E1133" i="10"/>
  <c r="E1134" i="10"/>
  <c r="E1135" i="10"/>
  <c r="E1136" i="10"/>
  <c r="E1137" i="10"/>
  <c r="E1138" i="10"/>
  <c r="E1139" i="10"/>
  <c r="E1140" i="10"/>
  <c r="E1141" i="10"/>
  <c r="E1142" i="10"/>
  <c r="E1143" i="10"/>
  <c r="E1144" i="10"/>
  <c r="E1145" i="10"/>
  <c r="E1146" i="10"/>
  <c r="E1147" i="10"/>
  <c r="E1148" i="10"/>
  <c r="E1149" i="10"/>
  <c r="E1150" i="10"/>
  <c r="E1151" i="10"/>
  <c r="E1152" i="10"/>
  <c r="E1153" i="10"/>
  <c r="E1154" i="10"/>
  <c r="E1155" i="10"/>
  <c r="E1156" i="10"/>
  <c r="E1157" i="10"/>
  <c r="E1158" i="10"/>
  <c r="E1159" i="10"/>
  <c r="E1160" i="10"/>
  <c r="E1161" i="10"/>
  <c r="E1162" i="10"/>
  <c r="E1163" i="10"/>
  <c r="E1164" i="10"/>
  <c r="E1165" i="10"/>
  <c r="E1166" i="10"/>
  <c r="E1167" i="10"/>
  <c r="E1168" i="10"/>
  <c r="E1169" i="10"/>
  <c r="E1170" i="10"/>
  <c r="E1171" i="10"/>
  <c r="E1172" i="10"/>
  <c r="E1173" i="10"/>
  <c r="E1174" i="10"/>
  <c r="E1175" i="10"/>
  <c r="E1176" i="10"/>
  <c r="E1177" i="10"/>
  <c r="E1178" i="10"/>
  <c r="E1179" i="10"/>
  <c r="E1180" i="10"/>
  <c r="E1181" i="10"/>
  <c r="E1182" i="10"/>
  <c r="E1183" i="10"/>
  <c r="E1184" i="10"/>
  <c r="E1185" i="10"/>
  <c r="E1186" i="10"/>
  <c r="E1187" i="10"/>
  <c r="E1188" i="10"/>
  <c r="E1189" i="10"/>
  <c r="E1190" i="10"/>
  <c r="E1191" i="10"/>
  <c r="E1192" i="10"/>
  <c r="E1193" i="10"/>
  <c r="E1194" i="10"/>
  <c r="E1195" i="10"/>
  <c r="E1196" i="10"/>
  <c r="E1197" i="10"/>
  <c r="E1198" i="10"/>
  <c r="E1199" i="10"/>
  <c r="E1200" i="10"/>
  <c r="E1201" i="10"/>
  <c r="E1202" i="10"/>
  <c r="E1203" i="10"/>
  <c r="E1204" i="10"/>
  <c r="E1205" i="10"/>
  <c r="E1206" i="10"/>
  <c r="E1207" i="10"/>
  <c r="E1208" i="10"/>
  <c r="E1209" i="10"/>
  <c r="E1210" i="10"/>
  <c r="E1211" i="10"/>
  <c r="E1212" i="10"/>
  <c r="E1213" i="10"/>
  <c r="E1214" i="10"/>
  <c r="E1215" i="10"/>
  <c r="E1216" i="10"/>
  <c r="E1217" i="10"/>
  <c r="E1218" i="10"/>
  <c r="E1219" i="10"/>
  <c r="E1220" i="10"/>
  <c r="E1221" i="10"/>
  <c r="E1222" i="10"/>
  <c r="E1223" i="10"/>
  <c r="E1224" i="10"/>
  <c r="E1225" i="10"/>
  <c r="E1226" i="10"/>
  <c r="E1227" i="10"/>
  <c r="E1228" i="10"/>
  <c r="E1229" i="10"/>
  <c r="E1230" i="10"/>
  <c r="E1231" i="10"/>
  <c r="E1232" i="10"/>
  <c r="E1233" i="10"/>
  <c r="E1234" i="10"/>
  <c r="E1235" i="10"/>
  <c r="E1236" i="10"/>
  <c r="E1237" i="10"/>
  <c r="E1238" i="10"/>
  <c r="E1239" i="10"/>
  <c r="E1240" i="10"/>
  <c r="E1241" i="10"/>
  <c r="E1242" i="10"/>
  <c r="E1243" i="10"/>
  <c r="E1244" i="10"/>
  <c r="E1245" i="10"/>
  <c r="E1246" i="10"/>
  <c r="E1247" i="10"/>
  <c r="E1248" i="10"/>
  <c r="E1249" i="10"/>
  <c r="E1250" i="10"/>
  <c r="E1251" i="10"/>
  <c r="E1252" i="10"/>
  <c r="E1253" i="10"/>
  <c r="E1254" i="10"/>
  <c r="E1255" i="10"/>
  <c r="E1256" i="10"/>
  <c r="E1257" i="10"/>
  <c r="E1258" i="10"/>
  <c r="E1259" i="10"/>
  <c r="E1260" i="10"/>
  <c r="E1261" i="10"/>
  <c r="E1262" i="10"/>
  <c r="E1263" i="10"/>
  <c r="E1264" i="10"/>
  <c r="E1265" i="10"/>
  <c r="E1266" i="10"/>
  <c r="E1267" i="10"/>
  <c r="E1268" i="10"/>
  <c r="E1269" i="10"/>
  <c r="E1270" i="10"/>
  <c r="E1271" i="10"/>
  <c r="E1272" i="10"/>
  <c r="E1273" i="10"/>
  <c r="E3" i="10"/>
  <c r="I563" i="36" l="1"/>
  <c r="D55" i="23"/>
  <c r="AL55" i="23" s="1"/>
  <c r="E55" i="23"/>
  <c r="E550" i="36" s="1"/>
  <c r="F55" i="23"/>
  <c r="F550" i="36" s="1"/>
  <c r="G55" i="23"/>
  <c r="G550" i="36" s="1"/>
  <c r="H55" i="23"/>
  <c r="AF55" i="23" s="1"/>
  <c r="D56" i="23"/>
  <c r="AL56" i="23" s="1"/>
  <c r="E56" i="23"/>
  <c r="E551" i="36" s="1"/>
  <c r="F56" i="23"/>
  <c r="F551" i="36" s="1"/>
  <c r="G56" i="23"/>
  <c r="G551" i="36" s="1"/>
  <c r="H56" i="23"/>
  <c r="D57" i="23"/>
  <c r="AL57" i="23" s="1"/>
  <c r="E57" i="23"/>
  <c r="E552" i="36" s="1"/>
  <c r="F57" i="23"/>
  <c r="F552" i="36" s="1"/>
  <c r="G57" i="23"/>
  <c r="G552" i="36" s="1"/>
  <c r="H57" i="23"/>
  <c r="D86" i="14"/>
  <c r="E86" i="14"/>
  <c r="E81" i="36" s="1"/>
  <c r="F86" i="14"/>
  <c r="F81" i="36" s="1"/>
  <c r="G86" i="14"/>
  <c r="G81" i="36" s="1"/>
  <c r="H86" i="14"/>
  <c r="D87" i="14"/>
  <c r="E87" i="14"/>
  <c r="E82" i="36" s="1"/>
  <c r="F87" i="14"/>
  <c r="F82" i="36" s="1"/>
  <c r="G87" i="14"/>
  <c r="G82" i="36" s="1"/>
  <c r="H87" i="14"/>
  <c r="D107" i="14"/>
  <c r="E107" i="14"/>
  <c r="E102" i="36" s="1"/>
  <c r="F107" i="14"/>
  <c r="F102" i="36" s="1"/>
  <c r="G107" i="14"/>
  <c r="G102" i="36" s="1"/>
  <c r="H107" i="14"/>
  <c r="D37" i="34"/>
  <c r="AL37" i="34" s="1"/>
  <c r="E37" i="34"/>
  <c r="E432" i="36" s="1"/>
  <c r="F37" i="34"/>
  <c r="F432" i="36" s="1"/>
  <c r="G37" i="34"/>
  <c r="G432" i="36" s="1"/>
  <c r="H37" i="34"/>
  <c r="D38" i="34"/>
  <c r="AL38" i="34" s="1"/>
  <c r="E38" i="34"/>
  <c r="E433" i="36" s="1"/>
  <c r="F38" i="34"/>
  <c r="F433" i="36" s="1"/>
  <c r="G38" i="34"/>
  <c r="G433" i="36" s="1"/>
  <c r="H38" i="34"/>
  <c r="D39" i="34"/>
  <c r="AL39" i="34" s="1"/>
  <c r="E39" i="34"/>
  <c r="E434" i="36" s="1"/>
  <c r="F39" i="34"/>
  <c r="F434" i="36" s="1"/>
  <c r="G39" i="34"/>
  <c r="G434" i="36" s="1"/>
  <c r="H39" i="34"/>
  <c r="D40" i="34"/>
  <c r="AL40" i="34" s="1"/>
  <c r="E40" i="34"/>
  <c r="E435" i="36" s="1"/>
  <c r="F40" i="34"/>
  <c r="F435" i="36" s="1"/>
  <c r="G40" i="34"/>
  <c r="G435" i="36" s="1"/>
  <c r="H40" i="34"/>
  <c r="D41" i="34"/>
  <c r="AL41" i="34" s="1"/>
  <c r="E41" i="34"/>
  <c r="E436" i="36" s="1"/>
  <c r="F41" i="34"/>
  <c r="F436" i="36" s="1"/>
  <c r="G41" i="34"/>
  <c r="G436" i="36" s="1"/>
  <c r="H41" i="34"/>
  <c r="D42" i="34"/>
  <c r="AL42" i="34" s="1"/>
  <c r="E42" i="34"/>
  <c r="E437" i="36" s="1"/>
  <c r="F42" i="34"/>
  <c r="F437" i="36" s="1"/>
  <c r="G42" i="34"/>
  <c r="G437" i="36" s="1"/>
  <c r="H42" i="34"/>
  <c r="D43" i="34"/>
  <c r="AL43" i="34" s="1"/>
  <c r="E43" i="34"/>
  <c r="E438" i="36" s="1"/>
  <c r="F43" i="34"/>
  <c r="F438" i="36" s="1"/>
  <c r="G43" i="34"/>
  <c r="G438" i="36" s="1"/>
  <c r="H43" i="34"/>
  <c r="D44" i="34"/>
  <c r="AL44" i="34" s="1"/>
  <c r="E44" i="34"/>
  <c r="E439" i="36" s="1"/>
  <c r="F44" i="34"/>
  <c r="F439" i="36" s="1"/>
  <c r="G44" i="34"/>
  <c r="G439" i="36" s="1"/>
  <c r="H44" i="34"/>
  <c r="D45" i="34"/>
  <c r="AL45" i="34" s="1"/>
  <c r="E45" i="34"/>
  <c r="E440" i="36" s="1"/>
  <c r="F45" i="34"/>
  <c r="F440" i="36" s="1"/>
  <c r="G45" i="34"/>
  <c r="G440" i="36" s="1"/>
  <c r="H45" i="34"/>
  <c r="D46" i="34"/>
  <c r="AL46" i="34" s="1"/>
  <c r="E46" i="34"/>
  <c r="E441" i="36" s="1"/>
  <c r="F46" i="34"/>
  <c r="F441" i="36" s="1"/>
  <c r="G46" i="34"/>
  <c r="G441" i="36" s="1"/>
  <c r="H46" i="34"/>
  <c r="D47" i="34"/>
  <c r="AL47" i="34" s="1"/>
  <c r="E47" i="34"/>
  <c r="E442" i="36" s="1"/>
  <c r="F47" i="34"/>
  <c r="F442" i="36" s="1"/>
  <c r="G47" i="34"/>
  <c r="G442" i="36" s="1"/>
  <c r="H47" i="34"/>
  <c r="D48" i="34"/>
  <c r="AL48" i="34" s="1"/>
  <c r="E48" i="34"/>
  <c r="E443" i="36" s="1"/>
  <c r="F48" i="34"/>
  <c r="F443" i="36" s="1"/>
  <c r="G48" i="34"/>
  <c r="G443" i="36" s="1"/>
  <c r="H48" i="34"/>
  <c r="D49" i="34"/>
  <c r="AL49" i="34" s="1"/>
  <c r="E49" i="34"/>
  <c r="E444" i="36" s="1"/>
  <c r="F49" i="34"/>
  <c r="F444" i="36" s="1"/>
  <c r="G49" i="34"/>
  <c r="G444" i="36" s="1"/>
  <c r="H49" i="34"/>
  <c r="D50" i="34"/>
  <c r="AL50" i="34" s="1"/>
  <c r="E50" i="34"/>
  <c r="E445" i="36" s="1"/>
  <c r="F50" i="34"/>
  <c r="F445" i="36" s="1"/>
  <c r="G50" i="34"/>
  <c r="G445" i="36" s="1"/>
  <c r="H50" i="34"/>
  <c r="D51" i="34"/>
  <c r="AL51" i="34" s="1"/>
  <c r="E51" i="34"/>
  <c r="E446" i="36" s="1"/>
  <c r="F51" i="34"/>
  <c r="F446" i="36" s="1"/>
  <c r="G51" i="34"/>
  <c r="G446" i="36" s="1"/>
  <c r="H51" i="34"/>
  <c r="D52" i="34"/>
  <c r="AL52" i="34" s="1"/>
  <c r="E52" i="34"/>
  <c r="E447" i="36" s="1"/>
  <c r="F52" i="34"/>
  <c r="F447" i="36" s="1"/>
  <c r="G52" i="34"/>
  <c r="G447" i="36" s="1"/>
  <c r="H52" i="34"/>
  <c r="D53" i="34"/>
  <c r="AL53" i="34" s="1"/>
  <c r="E53" i="34"/>
  <c r="E448" i="36" s="1"/>
  <c r="F53" i="34"/>
  <c r="F448" i="36" s="1"/>
  <c r="G53" i="34"/>
  <c r="G448" i="36" s="1"/>
  <c r="H53" i="34"/>
  <c r="D54" i="34"/>
  <c r="AL54" i="34" s="1"/>
  <c r="E54" i="34"/>
  <c r="E449" i="36" s="1"/>
  <c r="F54" i="34"/>
  <c r="F449" i="36" s="1"/>
  <c r="G54" i="34"/>
  <c r="G449" i="36" s="1"/>
  <c r="H54" i="34"/>
  <c r="D55" i="34"/>
  <c r="AL55" i="34" s="1"/>
  <c r="E55" i="34"/>
  <c r="E450" i="36" s="1"/>
  <c r="F55" i="34"/>
  <c r="F450" i="36" s="1"/>
  <c r="G55" i="34"/>
  <c r="G450" i="36" s="1"/>
  <c r="H55" i="34"/>
  <c r="D56" i="34"/>
  <c r="AL56" i="34" s="1"/>
  <c r="E56" i="34"/>
  <c r="E451" i="36" s="1"/>
  <c r="F56" i="34"/>
  <c r="F451" i="36" s="1"/>
  <c r="G56" i="34"/>
  <c r="G451" i="36" s="1"/>
  <c r="H56" i="34"/>
  <c r="D57" i="34"/>
  <c r="AL57" i="34" s="1"/>
  <c r="E57" i="34"/>
  <c r="E452" i="36" s="1"/>
  <c r="F57" i="34"/>
  <c r="F452" i="36" s="1"/>
  <c r="G57" i="34"/>
  <c r="G452" i="36" s="1"/>
  <c r="H57" i="34"/>
  <c r="D58" i="34"/>
  <c r="AL58" i="34" s="1"/>
  <c r="E58" i="34"/>
  <c r="E453" i="36" s="1"/>
  <c r="F58" i="34"/>
  <c r="F453" i="36" s="1"/>
  <c r="G58" i="34"/>
  <c r="G453" i="36" s="1"/>
  <c r="H58" i="34"/>
  <c r="D59" i="34"/>
  <c r="AL59" i="34" s="1"/>
  <c r="E59" i="34"/>
  <c r="E454" i="36" s="1"/>
  <c r="F59" i="34"/>
  <c r="F454" i="36" s="1"/>
  <c r="G59" i="34"/>
  <c r="G454" i="36" s="1"/>
  <c r="H59" i="34"/>
  <c r="D60" i="34"/>
  <c r="AL60" i="34" s="1"/>
  <c r="E60" i="34"/>
  <c r="E455" i="36" s="1"/>
  <c r="F60" i="34"/>
  <c r="F455" i="36" s="1"/>
  <c r="G60" i="34"/>
  <c r="G455" i="36" s="1"/>
  <c r="H60" i="34"/>
  <c r="D61" i="34"/>
  <c r="AL61" i="34" s="1"/>
  <c r="E61" i="34"/>
  <c r="E456" i="36" s="1"/>
  <c r="F61" i="34"/>
  <c r="F456" i="36" s="1"/>
  <c r="G61" i="34"/>
  <c r="G456" i="36" s="1"/>
  <c r="H61" i="34"/>
  <c r="D62" i="34"/>
  <c r="AL62" i="34" s="1"/>
  <c r="E62" i="34"/>
  <c r="E457" i="36" s="1"/>
  <c r="F62" i="34"/>
  <c r="F457" i="36" s="1"/>
  <c r="G62" i="34"/>
  <c r="G457" i="36" s="1"/>
  <c r="H62" i="34"/>
  <c r="D63" i="34"/>
  <c r="AL63" i="34" s="1"/>
  <c r="E63" i="34"/>
  <c r="E458" i="36" s="1"/>
  <c r="F63" i="34"/>
  <c r="F458" i="36" s="1"/>
  <c r="G63" i="34"/>
  <c r="G458" i="36" s="1"/>
  <c r="H63" i="34"/>
  <c r="D64" i="34"/>
  <c r="AL64" i="34" s="1"/>
  <c r="E64" i="34"/>
  <c r="E459" i="36" s="1"/>
  <c r="F64" i="34"/>
  <c r="F459" i="36" s="1"/>
  <c r="G64" i="34"/>
  <c r="G459" i="36" s="1"/>
  <c r="H64" i="34"/>
  <c r="D65" i="34"/>
  <c r="AL65" i="34" s="1"/>
  <c r="E65" i="34"/>
  <c r="E460" i="36" s="1"/>
  <c r="F65" i="34"/>
  <c r="F460" i="36" s="1"/>
  <c r="G65" i="34"/>
  <c r="G460" i="36" s="1"/>
  <c r="H65" i="34"/>
  <c r="D66" i="34"/>
  <c r="AL66" i="34" s="1"/>
  <c r="E66" i="34"/>
  <c r="E461" i="36" s="1"/>
  <c r="F66" i="34"/>
  <c r="F461" i="36" s="1"/>
  <c r="G66" i="34"/>
  <c r="G461" i="36" s="1"/>
  <c r="H66" i="34"/>
  <c r="D67" i="34"/>
  <c r="AL67" i="34" s="1"/>
  <c r="E67" i="34"/>
  <c r="E462" i="36" s="1"/>
  <c r="F67" i="34"/>
  <c r="F462" i="36" s="1"/>
  <c r="G67" i="34"/>
  <c r="G462" i="36" s="1"/>
  <c r="H67" i="34"/>
  <c r="D68" i="34"/>
  <c r="AL68" i="34" s="1"/>
  <c r="E68" i="34"/>
  <c r="E463" i="36" s="1"/>
  <c r="F68" i="34"/>
  <c r="F463" i="36" s="1"/>
  <c r="G68" i="34"/>
  <c r="G463" i="36" s="1"/>
  <c r="H68" i="34"/>
  <c r="D69" i="34"/>
  <c r="AL69" i="34" s="1"/>
  <c r="E69" i="34"/>
  <c r="E464" i="36" s="1"/>
  <c r="F69" i="34"/>
  <c r="F464" i="36" s="1"/>
  <c r="G69" i="34"/>
  <c r="G464" i="36" s="1"/>
  <c r="H69" i="34"/>
  <c r="D70" i="34"/>
  <c r="AL70" i="34" s="1"/>
  <c r="E70" i="34"/>
  <c r="E465" i="36" s="1"/>
  <c r="F70" i="34"/>
  <c r="F465" i="36" s="1"/>
  <c r="G70" i="34"/>
  <c r="G465" i="36" s="1"/>
  <c r="H70" i="34"/>
  <c r="D71" i="34"/>
  <c r="AL71" i="34" s="1"/>
  <c r="E71" i="34"/>
  <c r="E466" i="36" s="1"/>
  <c r="F71" i="34"/>
  <c r="F466" i="36" s="1"/>
  <c r="G71" i="34"/>
  <c r="G466" i="36" s="1"/>
  <c r="H71" i="34"/>
  <c r="D72" i="34"/>
  <c r="AL72" i="34" s="1"/>
  <c r="E72" i="34"/>
  <c r="E467" i="36" s="1"/>
  <c r="F72" i="34"/>
  <c r="F467" i="36" s="1"/>
  <c r="G72" i="34"/>
  <c r="G467" i="36" s="1"/>
  <c r="H72" i="34"/>
  <c r="D73" i="34"/>
  <c r="AL73" i="34" s="1"/>
  <c r="E73" i="34"/>
  <c r="E468" i="36" s="1"/>
  <c r="F73" i="34"/>
  <c r="F468" i="36" s="1"/>
  <c r="G73" i="34"/>
  <c r="G468" i="36" s="1"/>
  <c r="H73" i="34"/>
  <c r="D74" i="34"/>
  <c r="AL74" i="34" s="1"/>
  <c r="E74" i="34"/>
  <c r="E469" i="36" s="1"/>
  <c r="F74" i="34"/>
  <c r="F469" i="36" s="1"/>
  <c r="G74" i="34"/>
  <c r="G469" i="36" s="1"/>
  <c r="H74" i="34"/>
  <c r="D75" i="34"/>
  <c r="AL75" i="34" s="1"/>
  <c r="E75" i="34"/>
  <c r="E470" i="36" s="1"/>
  <c r="F75" i="34"/>
  <c r="F470" i="36" s="1"/>
  <c r="G75" i="34"/>
  <c r="G470" i="36" s="1"/>
  <c r="H75" i="34"/>
  <c r="D76" i="34"/>
  <c r="AL76" i="34" s="1"/>
  <c r="E76" i="34"/>
  <c r="E471" i="36" s="1"/>
  <c r="F76" i="34"/>
  <c r="F471" i="36" s="1"/>
  <c r="G76" i="34"/>
  <c r="G471" i="36" s="1"/>
  <c r="H76" i="34"/>
  <c r="D77" i="34"/>
  <c r="AL77" i="34" s="1"/>
  <c r="E77" i="34"/>
  <c r="E472" i="36" s="1"/>
  <c r="F77" i="34"/>
  <c r="F472" i="36" s="1"/>
  <c r="G77" i="34"/>
  <c r="G472" i="36" s="1"/>
  <c r="H77" i="34"/>
  <c r="D78" i="34"/>
  <c r="AL78" i="34" s="1"/>
  <c r="E78" i="34"/>
  <c r="E473" i="36" s="1"/>
  <c r="F78" i="34"/>
  <c r="F473" i="36" s="1"/>
  <c r="G78" i="34"/>
  <c r="G473" i="36" s="1"/>
  <c r="H78" i="34"/>
  <c r="D79" i="34"/>
  <c r="AL79" i="34" s="1"/>
  <c r="E79" i="34"/>
  <c r="E474" i="36" s="1"/>
  <c r="F79" i="34"/>
  <c r="F474" i="36" s="1"/>
  <c r="G79" i="34"/>
  <c r="G474" i="36" s="1"/>
  <c r="H79" i="34"/>
  <c r="D80" i="34"/>
  <c r="AL80" i="34" s="1"/>
  <c r="E80" i="34"/>
  <c r="E475" i="36" s="1"/>
  <c r="F80" i="34"/>
  <c r="F475" i="36" s="1"/>
  <c r="G80" i="34"/>
  <c r="G475" i="36" s="1"/>
  <c r="H80" i="34"/>
  <c r="D81" i="34"/>
  <c r="AL81" i="34" s="1"/>
  <c r="E81" i="34"/>
  <c r="E476" i="36" s="1"/>
  <c r="F81" i="34"/>
  <c r="F476" i="36" s="1"/>
  <c r="G81" i="34"/>
  <c r="G476" i="36" s="1"/>
  <c r="H81" i="34"/>
  <c r="D82" i="34"/>
  <c r="AL82" i="34" s="1"/>
  <c r="E82" i="34"/>
  <c r="E477" i="36" s="1"/>
  <c r="F82" i="34"/>
  <c r="F477" i="36" s="1"/>
  <c r="G82" i="34"/>
  <c r="G477" i="36" s="1"/>
  <c r="H82" i="34"/>
  <c r="D83" i="34"/>
  <c r="AL83" i="34" s="1"/>
  <c r="E83" i="34"/>
  <c r="E478" i="36" s="1"/>
  <c r="F83" i="34"/>
  <c r="F478" i="36" s="1"/>
  <c r="G83" i="34"/>
  <c r="G478" i="36" s="1"/>
  <c r="H83" i="34"/>
  <c r="D84" i="34"/>
  <c r="AL84" i="34" s="1"/>
  <c r="E84" i="34"/>
  <c r="E479" i="36" s="1"/>
  <c r="F84" i="34"/>
  <c r="F479" i="36" s="1"/>
  <c r="G84" i="34"/>
  <c r="G479" i="36" s="1"/>
  <c r="H84" i="34"/>
  <c r="D85" i="34"/>
  <c r="AL85" i="34" s="1"/>
  <c r="E85" i="34"/>
  <c r="E480" i="36" s="1"/>
  <c r="F85" i="34"/>
  <c r="F480" i="36" s="1"/>
  <c r="G85" i="34"/>
  <c r="G480" i="36" s="1"/>
  <c r="H85" i="34"/>
  <c r="D86" i="34"/>
  <c r="AL86" i="34" s="1"/>
  <c r="E86" i="34"/>
  <c r="E481" i="36" s="1"/>
  <c r="F86" i="34"/>
  <c r="F481" i="36" s="1"/>
  <c r="G86" i="34"/>
  <c r="G481" i="36" s="1"/>
  <c r="H86" i="34"/>
  <c r="D87" i="34"/>
  <c r="AL87" i="34" s="1"/>
  <c r="E87" i="34"/>
  <c r="E482" i="36" s="1"/>
  <c r="F87" i="34"/>
  <c r="F482" i="36" s="1"/>
  <c r="G87" i="34"/>
  <c r="G482" i="36" s="1"/>
  <c r="H87" i="34"/>
  <c r="D88" i="34"/>
  <c r="AL88" i="34" s="1"/>
  <c r="E88" i="34"/>
  <c r="E483" i="36" s="1"/>
  <c r="F88" i="34"/>
  <c r="F483" i="36" s="1"/>
  <c r="G88" i="34"/>
  <c r="G483" i="36" s="1"/>
  <c r="H88" i="34"/>
  <c r="D89" i="34"/>
  <c r="AL89" i="34" s="1"/>
  <c r="E89" i="34"/>
  <c r="E484" i="36" s="1"/>
  <c r="F89" i="34"/>
  <c r="F484" i="36" s="1"/>
  <c r="G89" i="34"/>
  <c r="G484" i="36" s="1"/>
  <c r="H89" i="34"/>
  <c r="D90" i="34"/>
  <c r="AL90" i="34" s="1"/>
  <c r="E90" i="34"/>
  <c r="E485" i="36" s="1"/>
  <c r="F90" i="34"/>
  <c r="F485" i="36" s="1"/>
  <c r="G90" i="34"/>
  <c r="G485" i="36" s="1"/>
  <c r="H90" i="34"/>
  <c r="D91" i="34"/>
  <c r="AL91" i="34" s="1"/>
  <c r="E91" i="34"/>
  <c r="E486" i="36" s="1"/>
  <c r="F91" i="34"/>
  <c r="F486" i="36" s="1"/>
  <c r="G91" i="34"/>
  <c r="G486" i="36" s="1"/>
  <c r="H91" i="34"/>
  <c r="D92" i="34"/>
  <c r="AL92" i="34" s="1"/>
  <c r="E92" i="34"/>
  <c r="E487" i="36" s="1"/>
  <c r="F92" i="34"/>
  <c r="F487" i="36" s="1"/>
  <c r="G92" i="34"/>
  <c r="G487" i="36" s="1"/>
  <c r="H92" i="34"/>
  <c r="D93" i="34"/>
  <c r="AL93" i="34" s="1"/>
  <c r="E93" i="34"/>
  <c r="E488" i="36" s="1"/>
  <c r="F93" i="34"/>
  <c r="F488" i="36" s="1"/>
  <c r="G93" i="34"/>
  <c r="G488" i="36" s="1"/>
  <c r="H93" i="34"/>
  <c r="D94" i="34"/>
  <c r="AL94" i="34" s="1"/>
  <c r="E94" i="34"/>
  <c r="E489" i="36" s="1"/>
  <c r="F94" i="34"/>
  <c r="F489" i="36" s="1"/>
  <c r="G94" i="34"/>
  <c r="G489" i="36" s="1"/>
  <c r="H94" i="34"/>
  <c r="D95" i="34"/>
  <c r="AL95" i="34" s="1"/>
  <c r="E95" i="34"/>
  <c r="E490" i="36" s="1"/>
  <c r="F95" i="34"/>
  <c r="F490" i="36" s="1"/>
  <c r="G95" i="34"/>
  <c r="G490" i="36" s="1"/>
  <c r="H95" i="34"/>
  <c r="D96" i="34"/>
  <c r="AL96" i="34" s="1"/>
  <c r="E96" i="34"/>
  <c r="E491" i="36" s="1"/>
  <c r="F96" i="34"/>
  <c r="F491" i="36" s="1"/>
  <c r="G96" i="34"/>
  <c r="G491" i="36" s="1"/>
  <c r="H96" i="34"/>
  <c r="D97" i="34"/>
  <c r="AL97" i="34" s="1"/>
  <c r="E97" i="34"/>
  <c r="E492" i="36" s="1"/>
  <c r="F97" i="34"/>
  <c r="F492" i="36" s="1"/>
  <c r="G97" i="34"/>
  <c r="G492" i="36" s="1"/>
  <c r="H97" i="34"/>
  <c r="D98" i="34"/>
  <c r="AL98" i="34" s="1"/>
  <c r="E98" i="34"/>
  <c r="E493" i="36" s="1"/>
  <c r="F98" i="34"/>
  <c r="F493" i="36" s="1"/>
  <c r="G98" i="34"/>
  <c r="G493" i="36" s="1"/>
  <c r="H98" i="34"/>
  <c r="D99" i="34"/>
  <c r="AL99" i="34" s="1"/>
  <c r="E99" i="34"/>
  <c r="E494" i="36" s="1"/>
  <c r="F99" i="34"/>
  <c r="F494" i="36" s="1"/>
  <c r="G99" i="34"/>
  <c r="G494" i="36" s="1"/>
  <c r="H99" i="34"/>
  <c r="D100" i="34"/>
  <c r="AL100" i="34" s="1"/>
  <c r="E100" i="34"/>
  <c r="E495" i="36" s="1"/>
  <c r="F100" i="34"/>
  <c r="F495" i="36" s="1"/>
  <c r="G100" i="34"/>
  <c r="G495" i="36" s="1"/>
  <c r="H100" i="34"/>
  <c r="D101" i="34"/>
  <c r="AL101" i="34" s="1"/>
  <c r="E101" i="34"/>
  <c r="E496" i="36" s="1"/>
  <c r="F101" i="34"/>
  <c r="F496" i="36" s="1"/>
  <c r="G101" i="34"/>
  <c r="G496" i="36" s="1"/>
  <c r="H101" i="34"/>
  <c r="D102" i="34"/>
  <c r="AL102" i="34" s="1"/>
  <c r="E102" i="34"/>
  <c r="E497" i="36" s="1"/>
  <c r="F102" i="34"/>
  <c r="F497" i="36" s="1"/>
  <c r="G102" i="34"/>
  <c r="G497" i="36" s="1"/>
  <c r="H102" i="34"/>
  <c r="D103" i="34"/>
  <c r="AL103" i="34" s="1"/>
  <c r="E103" i="34"/>
  <c r="E498" i="36" s="1"/>
  <c r="F103" i="34"/>
  <c r="F498" i="36" s="1"/>
  <c r="G103" i="34"/>
  <c r="G498" i="36" s="1"/>
  <c r="H103" i="34"/>
  <c r="D104" i="34"/>
  <c r="AL104" i="34" s="1"/>
  <c r="E104" i="34"/>
  <c r="E499" i="36" s="1"/>
  <c r="F104" i="34"/>
  <c r="F499" i="36" s="1"/>
  <c r="G104" i="34"/>
  <c r="G499" i="36" s="1"/>
  <c r="H104" i="34"/>
  <c r="D105" i="34"/>
  <c r="AL105" i="34" s="1"/>
  <c r="E105" i="34"/>
  <c r="E500" i="36" s="1"/>
  <c r="F105" i="34"/>
  <c r="F500" i="36" s="1"/>
  <c r="G105" i="34"/>
  <c r="G500" i="36" s="1"/>
  <c r="H105" i="34"/>
  <c r="D106" i="34"/>
  <c r="AL106" i="34" s="1"/>
  <c r="E106" i="34"/>
  <c r="E501" i="36" s="1"/>
  <c r="F106" i="34"/>
  <c r="F501" i="36" s="1"/>
  <c r="G106" i="34"/>
  <c r="G501" i="36" s="1"/>
  <c r="H106" i="34"/>
  <c r="D107" i="34"/>
  <c r="AL107" i="34" s="1"/>
  <c r="E107" i="34"/>
  <c r="E502" i="36" s="1"/>
  <c r="F107" i="34"/>
  <c r="F502" i="36" s="1"/>
  <c r="G107" i="34"/>
  <c r="G502" i="36" s="1"/>
  <c r="H107" i="34"/>
  <c r="B101" i="34"/>
  <c r="B102" i="34"/>
  <c r="B103" i="34"/>
  <c r="B104" i="34"/>
  <c r="B105" i="34"/>
  <c r="B106" i="34"/>
  <c r="B107" i="34"/>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49" i="32"/>
  <c r="B50" i="32"/>
  <c r="B51" i="32"/>
  <c r="B52" i="32"/>
  <c r="B53" i="32"/>
  <c r="B54" i="32"/>
  <c r="B55" i="32"/>
  <c r="B56" i="32"/>
  <c r="B57" i="32"/>
  <c r="B58" i="32"/>
  <c r="B59" i="32"/>
  <c r="B60" i="32"/>
  <c r="B61" i="32"/>
  <c r="B62" i="32"/>
  <c r="B63" i="32"/>
  <c r="D63" i="32"/>
  <c r="AL63" i="32" s="1"/>
  <c r="E63" i="32"/>
  <c r="E358" i="36" s="1"/>
  <c r="F63" i="32"/>
  <c r="F358" i="36" s="1"/>
  <c r="G63" i="32"/>
  <c r="G358" i="36" s="1"/>
  <c r="H63" i="32"/>
  <c r="B64" i="32"/>
  <c r="D64" i="32"/>
  <c r="AL64" i="32" s="1"/>
  <c r="E64" i="32"/>
  <c r="E359" i="36" s="1"/>
  <c r="F64" i="32"/>
  <c r="F359" i="36" s="1"/>
  <c r="G64" i="32"/>
  <c r="G359" i="36" s="1"/>
  <c r="H64" i="32"/>
  <c r="B65" i="32"/>
  <c r="D65" i="32"/>
  <c r="AL65" i="32" s="1"/>
  <c r="E65" i="32"/>
  <c r="E360" i="36" s="1"/>
  <c r="F65" i="32"/>
  <c r="F360" i="36" s="1"/>
  <c r="G65" i="32"/>
  <c r="G360" i="36" s="1"/>
  <c r="H65" i="32"/>
  <c r="B66" i="32"/>
  <c r="D66" i="32"/>
  <c r="AL66" i="32" s="1"/>
  <c r="E66" i="32"/>
  <c r="E361" i="36" s="1"/>
  <c r="F66" i="32"/>
  <c r="F361" i="36" s="1"/>
  <c r="G66" i="32"/>
  <c r="G361" i="36" s="1"/>
  <c r="H66" i="32"/>
  <c r="B67" i="32"/>
  <c r="D67" i="32"/>
  <c r="AL67" i="32" s="1"/>
  <c r="E67" i="32"/>
  <c r="E362" i="36" s="1"/>
  <c r="F67" i="32"/>
  <c r="F362" i="36" s="1"/>
  <c r="G67" i="32"/>
  <c r="G362" i="36" s="1"/>
  <c r="H67" i="32"/>
  <c r="B68" i="32"/>
  <c r="D68" i="32"/>
  <c r="AL68" i="32" s="1"/>
  <c r="E68" i="32"/>
  <c r="E363" i="36" s="1"/>
  <c r="F68" i="32"/>
  <c r="F363" i="36" s="1"/>
  <c r="G68" i="32"/>
  <c r="G363" i="36" s="1"/>
  <c r="H68" i="32"/>
  <c r="B69" i="32"/>
  <c r="D69" i="32"/>
  <c r="AL69" i="32" s="1"/>
  <c r="E69" i="32"/>
  <c r="E364" i="36" s="1"/>
  <c r="F69" i="32"/>
  <c r="F364" i="36" s="1"/>
  <c r="G69" i="32"/>
  <c r="G364" i="36" s="1"/>
  <c r="H69" i="32"/>
  <c r="B70" i="32"/>
  <c r="D70" i="32"/>
  <c r="AL70" i="32" s="1"/>
  <c r="E70" i="32"/>
  <c r="E365" i="36" s="1"/>
  <c r="F70" i="32"/>
  <c r="F365" i="36" s="1"/>
  <c r="G70" i="32"/>
  <c r="G365" i="36" s="1"/>
  <c r="H70" i="32"/>
  <c r="B71" i="32"/>
  <c r="D71" i="32"/>
  <c r="AL71" i="32" s="1"/>
  <c r="E71" i="32"/>
  <c r="E366" i="36" s="1"/>
  <c r="F71" i="32"/>
  <c r="F366" i="36" s="1"/>
  <c r="G71" i="32"/>
  <c r="G366" i="36" s="1"/>
  <c r="H71" i="32"/>
  <c r="B72" i="32"/>
  <c r="D72" i="32"/>
  <c r="AL72" i="32" s="1"/>
  <c r="E72" i="32"/>
  <c r="E367" i="36" s="1"/>
  <c r="F72" i="32"/>
  <c r="F367" i="36" s="1"/>
  <c r="G72" i="32"/>
  <c r="G367" i="36" s="1"/>
  <c r="H72" i="32"/>
  <c r="B73" i="32"/>
  <c r="D73" i="32"/>
  <c r="AL73" i="32" s="1"/>
  <c r="E73" i="32"/>
  <c r="E368" i="36" s="1"/>
  <c r="F73" i="32"/>
  <c r="F368" i="36" s="1"/>
  <c r="G73" i="32"/>
  <c r="G368" i="36" s="1"/>
  <c r="H73" i="32"/>
  <c r="B74" i="32"/>
  <c r="D74" i="32"/>
  <c r="AL74" i="32" s="1"/>
  <c r="E74" i="32"/>
  <c r="E369" i="36" s="1"/>
  <c r="F74" i="32"/>
  <c r="F369" i="36" s="1"/>
  <c r="G74" i="32"/>
  <c r="G369" i="36" s="1"/>
  <c r="H74" i="32"/>
  <c r="B75" i="32"/>
  <c r="D75" i="32"/>
  <c r="AL75" i="32" s="1"/>
  <c r="E75" i="32"/>
  <c r="E370" i="36" s="1"/>
  <c r="F75" i="32"/>
  <c r="F370" i="36" s="1"/>
  <c r="G75" i="32"/>
  <c r="G370" i="36" s="1"/>
  <c r="H75" i="32"/>
  <c r="B76" i="32"/>
  <c r="D76" i="32"/>
  <c r="AL76" i="32" s="1"/>
  <c r="E76" i="32"/>
  <c r="E371" i="36" s="1"/>
  <c r="F76" i="32"/>
  <c r="F371" i="36" s="1"/>
  <c r="G76" i="32"/>
  <c r="G371" i="36" s="1"/>
  <c r="H76" i="32"/>
  <c r="B77" i="32"/>
  <c r="D77" i="32"/>
  <c r="AL77" i="32" s="1"/>
  <c r="E77" i="32"/>
  <c r="E372" i="36" s="1"/>
  <c r="F77" i="32"/>
  <c r="F372" i="36" s="1"/>
  <c r="G77" i="32"/>
  <c r="G372" i="36" s="1"/>
  <c r="H77" i="32"/>
  <c r="B78" i="32"/>
  <c r="D78" i="32"/>
  <c r="AL78" i="32" s="1"/>
  <c r="E78" i="32"/>
  <c r="E373" i="36" s="1"/>
  <c r="F78" i="32"/>
  <c r="F373" i="36" s="1"/>
  <c r="G78" i="32"/>
  <c r="G373" i="36" s="1"/>
  <c r="H78" i="32"/>
  <c r="B79" i="32"/>
  <c r="D79" i="32"/>
  <c r="AL79" i="32" s="1"/>
  <c r="E79" i="32"/>
  <c r="E374" i="36" s="1"/>
  <c r="F79" i="32"/>
  <c r="F374" i="36" s="1"/>
  <c r="G79" i="32"/>
  <c r="G374" i="36" s="1"/>
  <c r="H79" i="32"/>
  <c r="B80" i="32"/>
  <c r="D80" i="32"/>
  <c r="AL80" i="32" s="1"/>
  <c r="E80" i="32"/>
  <c r="E375" i="36" s="1"/>
  <c r="F80" i="32"/>
  <c r="F375" i="36" s="1"/>
  <c r="G80" i="32"/>
  <c r="G375" i="36" s="1"/>
  <c r="H80" i="32"/>
  <c r="B81" i="32"/>
  <c r="D81" i="32"/>
  <c r="AL81" i="32" s="1"/>
  <c r="E81" i="32"/>
  <c r="E376" i="36" s="1"/>
  <c r="F81" i="32"/>
  <c r="F376" i="36" s="1"/>
  <c r="G81" i="32"/>
  <c r="G376" i="36" s="1"/>
  <c r="H81" i="32"/>
  <c r="B82" i="32"/>
  <c r="D82" i="32"/>
  <c r="AL82" i="32" s="1"/>
  <c r="E82" i="32"/>
  <c r="E377" i="36" s="1"/>
  <c r="F82" i="32"/>
  <c r="F377" i="36" s="1"/>
  <c r="G82" i="32"/>
  <c r="G377" i="36" s="1"/>
  <c r="H82" i="32"/>
  <c r="B83" i="32"/>
  <c r="D83" i="32"/>
  <c r="AL83" i="32" s="1"/>
  <c r="E83" i="32"/>
  <c r="E378" i="36" s="1"/>
  <c r="F83" i="32"/>
  <c r="F378" i="36" s="1"/>
  <c r="G83" i="32"/>
  <c r="G378" i="36" s="1"/>
  <c r="H83" i="32"/>
  <c r="B84" i="32"/>
  <c r="D84" i="32"/>
  <c r="AL84" i="32" s="1"/>
  <c r="E84" i="32"/>
  <c r="E379" i="36" s="1"/>
  <c r="F84" i="32"/>
  <c r="F379" i="36" s="1"/>
  <c r="G84" i="32"/>
  <c r="G379" i="36" s="1"/>
  <c r="H84" i="32"/>
  <c r="B85" i="32"/>
  <c r="D85" i="32"/>
  <c r="AL85" i="32" s="1"/>
  <c r="E85" i="32"/>
  <c r="E380" i="36" s="1"/>
  <c r="F85" i="32"/>
  <c r="F380" i="36" s="1"/>
  <c r="G85" i="32"/>
  <c r="G380" i="36" s="1"/>
  <c r="H85" i="32"/>
  <c r="B86" i="32"/>
  <c r="D86" i="32"/>
  <c r="AL86" i="32" s="1"/>
  <c r="E86" i="32"/>
  <c r="E381" i="36" s="1"/>
  <c r="F86" i="32"/>
  <c r="F381" i="36" s="1"/>
  <c r="G86" i="32"/>
  <c r="G381" i="36" s="1"/>
  <c r="H86" i="32"/>
  <c r="B87" i="32"/>
  <c r="D87" i="32"/>
  <c r="AL87" i="32" s="1"/>
  <c r="E87" i="32"/>
  <c r="E382" i="36" s="1"/>
  <c r="F87" i="32"/>
  <c r="F382" i="36" s="1"/>
  <c r="G87" i="32"/>
  <c r="G382" i="36" s="1"/>
  <c r="H87" i="32"/>
  <c r="B88" i="32"/>
  <c r="D88" i="32"/>
  <c r="AL88" i="32" s="1"/>
  <c r="E88" i="32"/>
  <c r="E383" i="36" s="1"/>
  <c r="F88" i="32"/>
  <c r="F383" i="36" s="1"/>
  <c r="G88" i="32"/>
  <c r="G383" i="36" s="1"/>
  <c r="H88" i="32"/>
  <c r="B89" i="32"/>
  <c r="D89" i="32"/>
  <c r="AL89" i="32" s="1"/>
  <c r="E89" i="32"/>
  <c r="E384" i="36" s="1"/>
  <c r="F89" i="32"/>
  <c r="F384" i="36" s="1"/>
  <c r="G89" i="32"/>
  <c r="G384" i="36" s="1"/>
  <c r="H89" i="32"/>
  <c r="B90" i="32"/>
  <c r="D90" i="32"/>
  <c r="AL90" i="32" s="1"/>
  <c r="E90" i="32"/>
  <c r="E385" i="36" s="1"/>
  <c r="F90" i="32"/>
  <c r="F385" i="36" s="1"/>
  <c r="G90" i="32"/>
  <c r="G385" i="36" s="1"/>
  <c r="H90" i="32"/>
  <c r="B91" i="32"/>
  <c r="D91" i="32"/>
  <c r="AL91" i="32" s="1"/>
  <c r="E91" i="32"/>
  <c r="E386" i="36" s="1"/>
  <c r="F91" i="32"/>
  <c r="F386" i="36" s="1"/>
  <c r="G91" i="32"/>
  <c r="G386" i="36" s="1"/>
  <c r="H91" i="32"/>
  <c r="B92" i="32"/>
  <c r="D92" i="32"/>
  <c r="AL92" i="32" s="1"/>
  <c r="E92" i="32"/>
  <c r="E387" i="36" s="1"/>
  <c r="F92" i="32"/>
  <c r="F387" i="36" s="1"/>
  <c r="G92" i="32"/>
  <c r="G387" i="36" s="1"/>
  <c r="H92" i="32"/>
  <c r="B93" i="32"/>
  <c r="D93" i="32"/>
  <c r="AL93" i="32" s="1"/>
  <c r="E93" i="32"/>
  <c r="E388" i="36" s="1"/>
  <c r="F93" i="32"/>
  <c r="F388" i="36" s="1"/>
  <c r="G93" i="32"/>
  <c r="G388" i="36" s="1"/>
  <c r="H93" i="32"/>
  <c r="B94" i="32"/>
  <c r="D94" i="32"/>
  <c r="AL94" i="32" s="1"/>
  <c r="E94" i="32"/>
  <c r="E389" i="36" s="1"/>
  <c r="F94" i="32"/>
  <c r="F389" i="36" s="1"/>
  <c r="G94" i="32"/>
  <c r="G389" i="36" s="1"/>
  <c r="H94" i="32"/>
  <c r="B95" i="32"/>
  <c r="D95" i="32"/>
  <c r="AL95" i="32" s="1"/>
  <c r="E95" i="32"/>
  <c r="E390" i="36" s="1"/>
  <c r="F95" i="32"/>
  <c r="F390" i="36" s="1"/>
  <c r="G95" i="32"/>
  <c r="G390" i="36" s="1"/>
  <c r="H95" i="32"/>
  <c r="B96" i="32"/>
  <c r="D96" i="32"/>
  <c r="AL96" i="32" s="1"/>
  <c r="E96" i="32"/>
  <c r="E391" i="36" s="1"/>
  <c r="F96" i="32"/>
  <c r="F391" i="36" s="1"/>
  <c r="G96" i="32"/>
  <c r="G391" i="36" s="1"/>
  <c r="H96" i="32"/>
  <c r="B97" i="32"/>
  <c r="D97" i="32"/>
  <c r="AL97" i="32" s="1"/>
  <c r="E97" i="32"/>
  <c r="E392" i="36" s="1"/>
  <c r="F97" i="32"/>
  <c r="F392" i="36" s="1"/>
  <c r="G97" i="32"/>
  <c r="G392" i="36" s="1"/>
  <c r="H97" i="32"/>
  <c r="B98" i="32"/>
  <c r="D98" i="32"/>
  <c r="AL98" i="32" s="1"/>
  <c r="E98" i="32"/>
  <c r="E393" i="36" s="1"/>
  <c r="F98" i="32"/>
  <c r="F393" i="36" s="1"/>
  <c r="G98" i="32"/>
  <c r="G393" i="36" s="1"/>
  <c r="H98" i="32"/>
  <c r="B99" i="32"/>
  <c r="D99" i="32"/>
  <c r="AL99" i="32" s="1"/>
  <c r="E99" i="32"/>
  <c r="E394" i="36" s="1"/>
  <c r="F99" i="32"/>
  <c r="F394" i="36" s="1"/>
  <c r="G99" i="32"/>
  <c r="G394" i="36" s="1"/>
  <c r="H99" i="32"/>
  <c r="B100" i="32"/>
  <c r="D100" i="32"/>
  <c r="AL100" i="32" s="1"/>
  <c r="E100" i="32"/>
  <c r="E395" i="36" s="1"/>
  <c r="F100" i="32"/>
  <c r="F395" i="36" s="1"/>
  <c r="G100" i="32"/>
  <c r="G395" i="36" s="1"/>
  <c r="H100" i="32"/>
  <c r="B101" i="32"/>
  <c r="D101" i="32"/>
  <c r="AL101" i="32" s="1"/>
  <c r="E101" i="32"/>
  <c r="E396" i="36" s="1"/>
  <c r="F101" i="32"/>
  <c r="F396" i="36" s="1"/>
  <c r="G101" i="32"/>
  <c r="G396" i="36" s="1"/>
  <c r="H101" i="32"/>
  <c r="B102" i="32"/>
  <c r="D102" i="32"/>
  <c r="AL102" i="32" s="1"/>
  <c r="E102" i="32"/>
  <c r="E397" i="36" s="1"/>
  <c r="F102" i="32"/>
  <c r="F397" i="36" s="1"/>
  <c r="G102" i="32"/>
  <c r="G397" i="36" s="1"/>
  <c r="H102" i="32"/>
  <c r="B103" i="32"/>
  <c r="D103" i="32"/>
  <c r="AL103" i="32" s="1"/>
  <c r="E103" i="32"/>
  <c r="E398" i="36" s="1"/>
  <c r="F103" i="32"/>
  <c r="F398" i="36" s="1"/>
  <c r="G103" i="32"/>
  <c r="G398" i="36" s="1"/>
  <c r="H103" i="32"/>
  <c r="B104" i="32"/>
  <c r="D104" i="32"/>
  <c r="AL104" i="32" s="1"/>
  <c r="E104" i="32"/>
  <c r="E399" i="36" s="1"/>
  <c r="F104" i="32"/>
  <c r="F399" i="36" s="1"/>
  <c r="G104" i="32"/>
  <c r="G399" i="36" s="1"/>
  <c r="H104" i="32"/>
  <c r="B105" i="32"/>
  <c r="D105" i="32"/>
  <c r="AL105" i="32" s="1"/>
  <c r="E105" i="32"/>
  <c r="E400" i="36" s="1"/>
  <c r="F105" i="32"/>
  <c r="F400" i="36" s="1"/>
  <c r="G105" i="32"/>
  <c r="G400" i="36" s="1"/>
  <c r="H105" i="32"/>
  <c r="B106" i="32"/>
  <c r="D106" i="32"/>
  <c r="AL106" i="32" s="1"/>
  <c r="E106" i="32"/>
  <c r="E401" i="36" s="1"/>
  <c r="F106" i="32"/>
  <c r="F401" i="36" s="1"/>
  <c r="G106" i="32"/>
  <c r="G401" i="36" s="1"/>
  <c r="H106" i="32"/>
  <c r="B107" i="32"/>
  <c r="D107" i="32"/>
  <c r="AL107" i="32" s="1"/>
  <c r="E107" i="32"/>
  <c r="E402" i="36" s="1"/>
  <c r="F107" i="32"/>
  <c r="F402" i="36" s="1"/>
  <c r="G107" i="32"/>
  <c r="G402" i="36" s="1"/>
  <c r="H107" i="32"/>
  <c r="D100" i="28"/>
  <c r="E100" i="28"/>
  <c r="F100" i="28"/>
  <c r="F195" i="36" s="1"/>
  <c r="G100" i="28"/>
  <c r="G195" i="36" s="1"/>
  <c r="H100" i="28"/>
  <c r="X100" i="28" s="1"/>
  <c r="D101" i="28"/>
  <c r="E101" i="28"/>
  <c r="F101" i="28"/>
  <c r="F196" i="36" s="1"/>
  <c r="G101" i="28"/>
  <c r="G196" i="36" s="1"/>
  <c r="H101" i="28"/>
  <c r="X101" i="28" s="1"/>
  <c r="D102" i="28"/>
  <c r="E102" i="28"/>
  <c r="F102" i="28"/>
  <c r="F197" i="36" s="1"/>
  <c r="G102" i="28"/>
  <c r="G197" i="36" s="1"/>
  <c r="H102" i="28"/>
  <c r="X102" i="28" s="1"/>
  <c r="D103" i="28"/>
  <c r="E103" i="28"/>
  <c r="F103" i="28"/>
  <c r="F198" i="36" s="1"/>
  <c r="G103" i="28"/>
  <c r="G198" i="36" s="1"/>
  <c r="H103" i="28"/>
  <c r="X103" i="28" s="1"/>
  <c r="D104" i="28"/>
  <c r="E104" i="28"/>
  <c r="F104" i="28"/>
  <c r="F199" i="36" s="1"/>
  <c r="G104" i="28"/>
  <c r="G199" i="36" s="1"/>
  <c r="H104" i="28"/>
  <c r="X104" i="28" s="1"/>
  <c r="D105" i="28"/>
  <c r="E105" i="28"/>
  <c r="F105" i="28"/>
  <c r="F200" i="36" s="1"/>
  <c r="G105" i="28"/>
  <c r="G200" i="36" s="1"/>
  <c r="H105" i="28"/>
  <c r="X105" i="28" s="1"/>
  <c r="D106" i="28"/>
  <c r="E106" i="28"/>
  <c r="F106" i="28"/>
  <c r="F201" i="36" s="1"/>
  <c r="G106" i="28"/>
  <c r="G201" i="36" s="1"/>
  <c r="H106" i="28"/>
  <c r="X106" i="28" s="1"/>
  <c r="D107" i="28"/>
  <c r="E107" i="28"/>
  <c r="F107" i="28"/>
  <c r="F202" i="36" s="1"/>
  <c r="G107" i="28"/>
  <c r="G202" i="36" s="1"/>
  <c r="H107" i="28"/>
  <c r="X107" i="28" s="1"/>
  <c r="J107" i="32" l="1"/>
  <c r="P107" i="32"/>
  <c r="R107" i="32"/>
  <c r="X107" i="32"/>
  <c r="R105" i="32"/>
  <c r="X105" i="32"/>
  <c r="J105" i="32"/>
  <c r="P105" i="32"/>
  <c r="R103" i="32"/>
  <c r="X103" i="32"/>
  <c r="J103" i="32"/>
  <c r="P103" i="32"/>
  <c r="R101" i="32"/>
  <c r="X101" i="32"/>
  <c r="J101" i="32"/>
  <c r="P101" i="32"/>
  <c r="J99" i="32"/>
  <c r="P99" i="32"/>
  <c r="R99" i="32"/>
  <c r="X99" i="32"/>
  <c r="X98" i="32"/>
  <c r="R98" i="32"/>
  <c r="J98" i="32"/>
  <c r="P98" i="32"/>
  <c r="R97" i="32"/>
  <c r="X97" i="32"/>
  <c r="J97" i="32"/>
  <c r="P97" i="32"/>
  <c r="X95" i="32"/>
  <c r="R95" i="32"/>
  <c r="J95" i="32"/>
  <c r="P95" i="32"/>
  <c r="J93" i="32"/>
  <c r="P93" i="32"/>
  <c r="R93" i="32"/>
  <c r="X93" i="32"/>
  <c r="X92" i="32"/>
  <c r="J92" i="32"/>
  <c r="R92" i="32"/>
  <c r="P92" i="32"/>
  <c r="R90" i="32"/>
  <c r="J90" i="32"/>
  <c r="P90" i="32"/>
  <c r="X90" i="32"/>
  <c r="R88" i="32"/>
  <c r="P88" i="32"/>
  <c r="X88" i="32"/>
  <c r="J88" i="32"/>
  <c r="R86" i="32"/>
  <c r="X86" i="32"/>
  <c r="J86" i="32"/>
  <c r="P86" i="32"/>
  <c r="R84" i="32"/>
  <c r="J84" i="32"/>
  <c r="X84" i="32"/>
  <c r="P84" i="32"/>
  <c r="R82" i="32"/>
  <c r="J82" i="32"/>
  <c r="P82" i="32"/>
  <c r="X82" i="32"/>
  <c r="R80" i="32"/>
  <c r="P80" i="32"/>
  <c r="X80" i="32"/>
  <c r="J80" i="32"/>
  <c r="R78" i="32"/>
  <c r="X78" i="32"/>
  <c r="J78" i="32"/>
  <c r="P78" i="32"/>
  <c r="J107" i="34"/>
  <c r="P107" i="34"/>
  <c r="K502" i="36" s="1"/>
  <c r="J105" i="34"/>
  <c r="P105" i="34"/>
  <c r="K500" i="36" s="1"/>
  <c r="J103" i="34"/>
  <c r="P103" i="34"/>
  <c r="K498" i="36" s="1"/>
  <c r="P101" i="34"/>
  <c r="K496" i="36" s="1"/>
  <c r="J101" i="34"/>
  <c r="P99" i="34"/>
  <c r="K494" i="36" s="1"/>
  <c r="P97" i="34"/>
  <c r="K492" i="36" s="1"/>
  <c r="P95" i="34"/>
  <c r="K490" i="36" s="1"/>
  <c r="P93" i="34"/>
  <c r="K488" i="36" s="1"/>
  <c r="P91" i="34"/>
  <c r="K486" i="36" s="1"/>
  <c r="P89" i="34"/>
  <c r="K484" i="36" s="1"/>
  <c r="P87" i="34"/>
  <c r="K482" i="36" s="1"/>
  <c r="P85" i="34"/>
  <c r="K480" i="36" s="1"/>
  <c r="P83" i="34"/>
  <c r="K478" i="36" s="1"/>
  <c r="P81" i="34"/>
  <c r="K476" i="36" s="1"/>
  <c r="P79" i="34"/>
  <c r="K474" i="36" s="1"/>
  <c r="P77" i="34"/>
  <c r="K472" i="36" s="1"/>
  <c r="P75" i="34"/>
  <c r="K470" i="36" s="1"/>
  <c r="P73" i="34"/>
  <c r="K468" i="36" s="1"/>
  <c r="P71" i="34"/>
  <c r="K466" i="36" s="1"/>
  <c r="P69" i="34"/>
  <c r="K464" i="36" s="1"/>
  <c r="P67" i="34"/>
  <c r="K462" i="36" s="1"/>
  <c r="P65" i="34"/>
  <c r="K460" i="36" s="1"/>
  <c r="P63" i="34"/>
  <c r="K458" i="36" s="1"/>
  <c r="P61" i="34"/>
  <c r="K456" i="36" s="1"/>
  <c r="P59" i="34"/>
  <c r="K454" i="36" s="1"/>
  <c r="P57" i="34"/>
  <c r="K452" i="36" s="1"/>
  <c r="P55" i="34"/>
  <c r="K450" i="36" s="1"/>
  <c r="P53" i="34"/>
  <c r="K448" i="36" s="1"/>
  <c r="P51" i="34"/>
  <c r="K446" i="36" s="1"/>
  <c r="P49" i="34"/>
  <c r="K444" i="36" s="1"/>
  <c r="P47" i="34"/>
  <c r="K442" i="36" s="1"/>
  <c r="P45" i="34"/>
  <c r="K440" i="36" s="1"/>
  <c r="P43" i="34"/>
  <c r="K438" i="36" s="1"/>
  <c r="P41" i="34"/>
  <c r="K436" i="36" s="1"/>
  <c r="P39" i="34"/>
  <c r="K434" i="36" s="1"/>
  <c r="P37" i="34"/>
  <c r="K432" i="36" s="1"/>
  <c r="X106" i="32"/>
  <c r="R106" i="32"/>
  <c r="J106" i="32"/>
  <c r="P106" i="32"/>
  <c r="R104" i="32"/>
  <c r="J104" i="32"/>
  <c r="X104" i="32"/>
  <c r="P104" i="32"/>
  <c r="X102" i="32"/>
  <c r="J102" i="32"/>
  <c r="P102" i="32"/>
  <c r="R102" i="32"/>
  <c r="R100" i="32"/>
  <c r="P100" i="32"/>
  <c r="X100" i="32"/>
  <c r="J100" i="32"/>
  <c r="J96" i="32"/>
  <c r="R96" i="32"/>
  <c r="X96" i="32"/>
  <c r="P96" i="32"/>
  <c r="R94" i="32"/>
  <c r="X94" i="32"/>
  <c r="P94" i="32"/>
  <c r="J94" i="32"/>
  <c r="R91" i="32"/>
  <c r="X91" i="32"/>
  <c r="J91" i="32"/>
  <c r="P91" i="32"/>
  <c r="R89" i="32"/>
  <c r="X89" i="32"/>
  <c r="J89" i="32"/>
  <c r="P89" i="32"/>
  <c r="R87" i="32"/>
  <c r="J87" i="32"/>
  <c r="P87" i="32"/>
  <c r="X87" i="32"/>
  <c r="R85" i="32"/>
  <c r="J85" i="32"/>
  <c r="P85" i="32"/>
  <c r="X85" i="32"/>
  <c r="R83" i="32"/>
  <c r="X83" i="32"/>
  <c r="J83" i="32"/>
  <c r="P83" i="32"/>
  <c r="R81" i="32"/>
  <c r="X81" i="32"/>
  <c r="J81" i="32"/>
  <c r="P81" i="32"/>
  <c r="R79" i="32"/>
  <c r="J79" i="32"/>
  <c r="P79" i="32"/>
  <c r="X79" i="32"/>
  <c r="R77" i="32"/>
  <c r="X77" i="32"/>
  <c r="J77" i="32"/>
  <c r="P77" i="32"/>
  <c r="R76" i="32"/>
  <c r="J76" i="32"/>
  <c r="X76" i="32"/>
  <c r="P76" i="32"/>
  <c r="R75" i="32"/>
  <c r="X75" i="32"/>
  <c r="J75" i="32"/>
  <c r="P75" i="32"/>
  <c r="R74" i="32"/>
  <c r="X74" i="32"/>
  <c r="J74" i="32"/>
  <c r="P74" i="32"/>
  <c r="R73" i="32"/>
  <c r="X73" i="32"/>
  <c r="J73" i="32"/>
  <c r="P73" i="32"/>
  <c r="P72" i="32"/>
  <c r="R72" i="32"/>
  <c r="X72" i="32"/>
  <c r="J72" i="32"/>
  <c r="R71" i="32"/>
  <c r="X71" i="32"/>
  <c r="J71" i="32"/>
  <c r="P71" i="32"/>
  <c r="R70" i="32"/>
  <c r="X70" i="32"/>
  <c r="J70" i="32"/>
  <c r="P70" i="32"/>
  <c r="X69" i="32"/>
  <c r="J69" i="32"/>
  <c r="P69" i="32"/>
  <c r="R69" i="32"/>
  <c r="R68" i="32"/>
  <c r="X68" i="32"/>
  <c r="J68" i="32"/>
  <c r="P68" i="32"/>
  <c r="R67" i="32"/>
  <c r="X67" i="32"/>
  <c r="J67" i="32"/>
  <c r="P67" i="32"/>
  <c r="R66" i="32"/>
  <c r="X66" i="32"/>
  <c r="J66" i="32"/>
  <c r="P66" i="32"/>
  <c r="R65" i="32"/>
  <c r="X65" i="32"/>
  <c r="J65" i="32"/>
  <c r="P65" i="32"/>
  <c r="P64" i="32"/>
  <c r="R64" i="32"/>
  <c r="X64" i="32"/>
  <c r="J64" i="32"/>
  <c r="R63" i="32"/>
  <c r="X63" i="32"/>
  <c r="J63" i="32"/>
  <c r="P63" i="32"/>
  <c r="P106" i="34"/>
  <c r="K501" i="36" s="1"/>
  <c r="J106" i="34"/>
  <c r="J104" i="34"/>
  <c r="P104" i="34"/>
  <c r="K499" i="36" s="1"/>
  <c r="P102" i="34"/>
  <c r="K497" i="36" s="1"/>
  <c r="J102" i="34"/>
  <c r="P100" i="34"/>
  <c r="K495" i="36" s="1"/>
  <c r="P98" i="34"/>
  <c r="K493" i="36" s="1"/>
  <c r="P96" i="34"/>
  <c r="K491" i="36" s="1"/>
  <c r="P94" i="34"/>
  <c r="K489" i="36" s="1"/>
  <c r="P92" i="34"/>
  <c r="K487" i="36" s="1"/>
  <c r="P90" i="34"/>
  <c r="K485" i="36" s="1"/>
  <c r="P88" i="34"/>
  <c r="K483" i="36" s="1"/>
  <c r="P86" i="34"/>
  <c r="K481" i="36" s="1"/>
  <c r="P84" i="34"/>
  <c r="K479" i="36" s="1"/>
  <c r="P82" i="34"/>
  <c r="K477" i="36" s="1"/>
  <c r="P80" i="34"/>
  <c r="K475" i="36" s="1"/>
  <c r="P78" i="34"/>
  <c r="K473" i="36" s="1"/>
  <c r="P76" i="34"/>
  <c r="K471" i="36" s="1"/>
  <c r="P74" i="34"/>
  <c r="K469" i="36" s="1"/>
  <c r="P72" i="34"/>
  <c r="K467" i="36" s="1"/>
  <c r="P70" i="34"/>
  <c r="K465" i="36" s="1"/>
  <c r="P68" i="34"/>
  <c r="K463" i="36" s="1"/>
  <c r="P66" i="34"/>
  <c r="K461" i="36" s="1"/>
  <c r="P64" i="34"/>
  <c r="K459" i="36" s="1"/>
  <c r="P62" i="34"/>
  <c r="K457" i="36" s="1"/>
  <c r="P60" i="34"/>
  <c r="K455" i="36" s="1"/>
  <c r="P58" i="34"/>
  <c r="K453" i="36" s="1"/>
  <c r="P56" i="34"/>
  <c r="K451" i="36" s="1"/>
  <c r="P54" i="34"/>
  <c r="K449" i="36" s="1"/>
  <c r="P52" i="34"/>
  <c r="K447" i="36" s="1"/>
  <c r="P50" i="34"/>
  <c r="K445" i="36" s="1"/>
  <c r="P48" i="34"/>
  <c r="K443" i="36" s="1"/>
  <c r="P46" i="34"/>
  <c r="K441" i="36" s="1"/>
  <c r="P44" i="34"/>
  <c r="K439" i="36" s="1"/>
  <c r="P42" i="34"/>
  <c r="K437" i="36" s="1"/>
  <c r="P40" i="34"/>
  <c r="K435" i="36" s="1"/>
  <c r="P38" i="34"/>
  <c r="K433" i="36" s="1"/>
  <c r="AF57" i="23"/>
  <c r="X57" i="23"/>
  <c r="AF56" i="23"/>
  <c r="E201" i="36"/>
  <c r="E199" i="36"/>
  <c r="E197" i="36"/>
  <c r="E195" i="36"/>
  <c r="E202" i="36"/>
  <c r="E200" i="36"/>
  <c r="E198" i="36"/>
  <c r="E196" i="36"/>
  <c r="AL107" i="14"/>
  <c r="AL86" i="14"/>
  <c r="AL87" i="14"/>
  <c r="AL107" i="28"/>
  <c r="AL105" i="28"/>
  <c r="AL103" i="28"/>
  <c r="AL101" i="28"/>
  <c r="AL106" i="28"/>
  <c r="AL104" i="28"/>
  <c r="AL102" i="28"/>
  <c r="AL100" i="28"/>
  <c r="AF107" i="14"/>
  <c r="X107" i="14"/>
  <c r="P107" i="14"/>
  <c r="AF86" i="14"/>
  <c r="AF87" i="14"/>
  <c r="X55" i="23"/>
  <c r="X86" i="14"/>
  <c r="X87" i="14"/>
  <c r="P57" i="23"/>
  <c r="P56" i="23"/>
  <c r="I550" i="36"/>
  <c r="I551" i="36"/>
  <c r="P107" i="28"/>
  <c r="K202" i="36" s="1"/>
  <c r="P106" i="28"/>
  <c r="K201" i="36" s="1"/>
  <c r="P104" i="28"/>
  <c r="K199" i="36" s="1"/>
  <c r="P102" i="28"/>
  <c r="K197" i="36" s="1"/>
  <c r="P100" i="28"/>
  <c r="K195" i="36" s="1"/>
  <c r="P105" i="28"/>
  <c r="K200" i="36" s="1"/>
  <c r="P103" i="28"/>
  <c r="K198" i="36" s="1"/>
  <c r="P101" i="28"/>
  <c r="K196" i="36" s="1"/>
  <c r="I202" i="36"/>
  <c r="I200" i="36"/>
  <c r="I198" i="36"/>
  <c r="I196" i="36"/>
  <c r="I201" i="36"/>
  <c r="I199" i="36"/>
  <c r="I197" i="36"/>
  <c r="I195" i="36"/>
  <c r="I82" i="36"/>
  <c r="I81" i="36"/>
  <c r="D82" i="36"/>
  <c r="C82" i="36" s="1"/>
  <c r="H82" i="36" s="1"/>
  <c r="D102" i="36"/>
  <c r="C102" i="36" s="1"/>
  <c r="H102" i="36" s="1"/>
  <c r="D81" i="36"/>
  <c r="C81" i="36" s="1"/>
  <c r="H81" i="36" s="1"/>
  <c r="D551" i="36"/>
  <c r="C551" i="36" s="1"/>
  <c r="H551" i="36" s="1"/>
  <c r="D552" i="36"/>
  <c r="C552" i="36" s="1"/>
  <c r="H552" i="36" s="1"/>
  <c r="D550" i="36"/>
  <c r="C550" i="36" s="1"/>
  <c r="H550" i="36" s="1"/>
  <c r="D501" i="36"/>
  <c r="D499" i="36"/>
  <c r="C499" i="36" s="1"/>
  <c r="H499" i="36" s="1"/>
  <c r="D497" i="36"/>
  <c r="C497" i="36" s="1"/>
  <c r="H497" i="36" s="1"/>
  <c r="D495" i="36"/>
  <c r="C495" i="36" s="1"/>
  <c r="H495" i="36" s="1"/>
  <c r="D493" i="36"/>
  <c r="C493" i="36" s="1"/>
  <c r="H493" i="36" s="1"/>
  <c r="D491" i="36"/>
  <c r="C491" i="36" s="1"/>
  <c r="H491" i="36" s="1"/>
  <c r="D489" i="36"/>
  <c r="C489" i="36" s="1"/>
  <c r="H489" i="36" s="1"/>
  <c r="D487" i="36"/>
  <c r="C487" i="36" s="1"/>
  <c r="H487" i="36" s="1"/>
  <c r="D485" i="36"/>
  <c r="C485" i="36" s="1"/>
  <c r="H485" i="36" s="1"/>
  <c r="D483" i="36"/>
  <c r="C483" i="36" s="1"/>
  <c r="H483" i="36" s="1"/>
  <c r="D481" i="36"/>
  <c r="C481" i="36" s="1"/>
  <c r="H481" i="36" s="1"/>
  <c r="D479" i="36"/>
  <c r="C479" i="36" s="1"/>
  <c r="H479" i="36" s="1"/>
  <c r="D477" i="36"/>
  <c r="C477" i="36" s="1"/>
  <c r="H477" i="36" s="1"/>
  <c r="D475" i="36"/>
  <c r="C475" i="36" s="1"/>
  <c r="H475" i="36" s="1"/>
  <c r="D473" i="36"/>
  <c r="C473" i="36" s="1"/>
  <c r="H473" i="36" s="1"/>
  <c r="D471" i="36"/>
  <c r="C471" i="36" s="1"/>
  <c r="H471" i="36" s="1"/>
  <c r="D469" i="36"/>
  <c r="C469" i="36" s="1"/>
  <c r="H469" i="36" s="1"/>
  <c r="D467" i="36"/>
  <c r="C467" i="36" s="1"/>
  <c r="H467" i="36" s="1"/>
  <c r="D465" i="36"/>
  <c r="C465" i="36" s="1"/>
  <c r="H465" i="36" s="1"/>
  <c r="D463" i="36"/>
  <c r="C463" i="36" s="1"/>
  <c r="H463" i="36" s="1"/>
  <c r="D461" i="36"/>
  <c r="C461" i="36" s="1"/>
  <c r="H461" i="36" s="1"/>
  <c r="D459" i="36"/>
  <c r="C459" i="36" s="1"/>
  <c r="H459" i="36" s="1"/>
  <c r="D457" i="36"/>
  <c r="C457" i="36" s="1"/>
  <c r="H457" i="36" s="1"/>
  <c r="D455" i="36"/>
  <c r="C455" i="36" s="1"/>
  <c r="H455" i="36" s="1"/>
  <c r="D453" i="36"/>
  <c r="C453" i="36" s="1"/>
  <c r="H453" i="36" s="1"/>
  <c r="D451" i="36"/>
  <c r="C451" i="36" s="1"/>
  <c r="H451" i="36" s="1"/>
  <c r="D449" i="36"/>
  <c r="C449" i="36" s="1"/>
  <c r="H449" i="36" s="1"/>
  <c r="D447" i="36"/>
  <c r="C447" i="36" s="1"/>
  <c r="H447" i="36" s="1"/>
  <c r="D445" i="36"/>
  <c r="C445" i="36" s="1"/>
  <c r="H445" i="36" s="1"/>
  <c r="D443" i="36"/>
  <c r="C443" i="36" s="1"/>
  <c r="H443" i="36" s="1"/>
  <c r="D441" i="36"/>
  <c r="C441" i="36" s="1"/>
  <c r="H441" i="36" s="1"/>
  <c r="D439" i="36"/>
  <c r="C439" i="36" s="1"/>
  <c r="H439" i="36" s="1"/>
  <c r="D437" i="36"/>
  <c r="C437" i="36" s="1"/>
  <c r="H437" i="36" s="1"/>
  <c r="D435" i="36"/>
  <c r="C435" i="36" s="1"/>
  <c r="H435" i="36" s="1"/>
  <c r="D433" i="36"/>
  <c r="C433" i="36" s="1"/>
  <c r="H433" i="36" s="1"/>
  <c r="D502" i="36"/>
  <c r="C502" i="36" s="1"/>
  <c r="H502" i="36" s="1"/>
  <c r="D500" i="36"/>
  <c r="C500" i="36" s="1"/>
  <c r="H500" i="36" s="1"/>
  <c r="D498" i="36"/>
  <c r="C498" i="36" s="1"/>
  <c r="H498" i="36" s="1"/>
  <c r="D496" i="36"/>
  <c r="D494" i="36"/>
  <c r="C494" i="36" s="1"/>
  <c r="H494" i="36" s="1"/>
  <c r="D492" i="36"/>
  <c r="C492" i="36" s="1"/>
  <c r="H492" i="36" s="1"/>
  <c r="D490" i="36"/>
  <c r="C490" i="36" s="1"/>
  <c r="H490" i="36" s="1"/>
  <c r="D488" i="36"/>
  <c r="C488" i="36" s="1"/>
  <c r="H488" i="36" s="1"/>
  <c r="D486" i="36"/>
  <c r="C486" i="36" s="1"/>
  <c r="H486" i="36" s="1"/>
  <c r="D484" i="36"/>
  <c r="C484" i="36" s="1"/>
  <c r="H484" i="36" s="1"/>
  <c r="D482" i="36"/>
  <c r="C482" i="36" s="1"/>
  <c r="H482" i="36" s="1"/>
  <c r="D480" i="36"/>
  <c r="C480" i="36" s="1"/>
  <c r="H480" i="36" s="1"/>
  <c r="D478" i="36"/>
  <c r="C478" i="36" s="1"/>
  <c r="H478" i="36" s="1"/>
  <c r="D476" i="36"/>
  <c r="C476" i="36" s="1"/>
  <c r="H476" i="36" s="1"/>
  <c r="D474" i="36"/>
  <c r="C474" i="36" s="1"/>
  <c r="H474" i="36" s="1"/>
  <c r="D472" i="36"/>
  <c r="C472" i="36" s="1"/>
  <c r="H472" i="36" s="1"/>
  <c r="D470" i="36"/>
  <c r="C470" i="36" s="1"/>
  <c r="H470" i="36" s="1"/>
  <c r="D468" i="36"/>
  <c r="C468" i="36" s="1"/>
  <c r="H468" i="36" s="1"/>
  <c r="D466" i="36"/>
  <c r="C466" i="36" s="1"/>
  <c r="H466" i="36" s="1"/>
  <c r="D464" i="36"/>
  <c r="C464" i="36" s="1"/>
  <c r="H464" i="36" s="1"/>
  <c r="D462" i="36"/>
  <c r="C462" i="36" s="1"/>
  <c r="H462" i="36" s="1"/>
  <c r="D460" i="36"/>
  <c r="C460" i="36" s="1"/>
  <c r="H460" i="36" s="1"/>
  <c r="D458" i="36"/>
  <c r="C458" i="36" s="1"/>
  <c r="H458" i="36" s="1"/>
  <c r="D456" i="36"/>
  <c r="C456" i="36" s="1"/>
  <c r="H456" i="36" s="1"/>
  <c r="D454" i="36"/>
  <c r="C454" i="36" s="1"/>
  <c r="H454" i="36" s="1"/>
  <c r="D452" i="36"/>
  <c r="C452" i="36" s="1"/>
  <c r="H452" i="36" s="1"/>
  <c r="D450" i="36"/>
  <c r="C450" i="36" s="1"/>
  <c r="H450" i="36" s="1"/>
  <c r="D448" i="36"/>
  <c r="C448" i="36" s="1"/>
  <c r="H448" i="36" s="1"/>
  <c r="D446" i="36"/>
  <c r="C446" i="36" s="1"/>
  <c r="H446" i="36" s="1"/>
  <c r="D444" i="36"/>
  <c r="C444" i="36" s="1"/>
  <c r="H444" i="36" s="1"/>
  <c r="D442" i="36"/>
  <c r="C442" i="36" s="1"/>
  <c r="H442" i="36" s="1"/>
  <c r="D440" i="36"/>
  <c r="D438" i="36"/>
  <c r="C438" i="36" s="1"/>
  <c r="H438" i="36" s="1"/>
  <c r="D436" i="36"/>
  <c r="C436" i="36" s="1"/>
  <c r="H436" i="36" s="1"/>
  <c r="D434" i="36"/>
  <c r="C434" i="36" s="1"/>
  <c r="H434" i="36" s="1"/>
  <c r="D432" i="36"/>
  <c r="C432" i="36" s="1"/>
  <c r="H432" i="36" s="1"/>
  <c r="D201" i="36"/>
  <c r="D199" i="36"/>
  <c r="D197" i="36"/>
  <c r="D195" i="36"/>
  <c r="D202" i="36"/>
  <c r="D200" i="36"/>
  <c r="D198" i="36"/>
  <c r="D196" i="36"/>
  <c r="I501" i="36"/>
  <c r="I499" i="36"/>
  <c r="I497" i="36"/>
  <c r="I495" i="36"/>
  <c r="I493" i="36"/>
  <c r="I491" i="36"/>
  <c r="I489" i="36"/>
  <c r="I487" i="36"/>
  <c r="I485" i="36"/>
  <c r="I483" i="36"/>
  <c r="I481" i="36"/>
  <c r="I479" i="36"/>
  <c r="I477" i="36"/>
  <c r="I475" i="36"/>
  <c r="I473" i="36"/>
  <c r="I471" i="36"/>
  <c r="I469" i="36"/>
  <c r="I467" i="36"/>
  <c r="I465" i="36"/>
  <c r="I463" i="36"/>
  <c r="I461" i="36"/>
  <c r="I459" i="36"/>
  <c r="I457" i="36"/>
  <c r="I455" i="36"/>
  <c r="I453" i="36"/>
  <c r="I451" i="36"/>
  <c r="I449" i="36"/>
  <c r="I447" i="36"/>
  <c r="I445" i="36"/>
  <c r="I443" i="36"/>
  <c r="I441" i="36"/>
  <c r="I439" i="36"/>
  <c r="I437" i="36"/>
  <c r="I435" i="36"/>
  <c r="I433" i="36"/>
  <c r="I502" i="36"/>
  <c r="I500" i="36"/>
  <c r="I498" i="36"/>
  <c r="I496" i="36"/>
  <c r="I494" i="36"/>
  <c r="I492" i="36"/>
  <c r="I490" i="36"/>
  <c r="I488" i="36"/>
  <c r="I486" i="36"/>
  <c r="I484" i="36"/>
  <c r="I482" i="36"/>
  <c r="I480" i="36"/>
  <c r="I478" i="36"/>
  <c r="I476" i="36"/>
  <c r="I474" i="36"/>
  <c r="I472" i="36"/>
  <c r="I470" i="36"/>
  <c r="I468" i="36"/>
  <c r="I466" i="36"/>
  <c r="I464" i="36"/>
  <c r="I462" i="36"/>
  <c r="I460" i="36"/>
  <c r="I458" i="36"/>
  <c r="I456" i="36"/>
  <c r="I454" i="36"/>
  <c r="I452" i="36"/>
  <c r="I450" i="36"/>
  <c r="I448" i="36"/>
  <c r="I446" i="36"/>
  <c r="I444" i="36"/>
  <c r="I442" i="36"/>
  <c r="I440" i="36"/>
  <c r="I438" i="36"/>
  <c r="I436" i="36"/>
  <c r="I434" i="36"/>
  <c r="I432" i="36"/>
  <c r="I402" i="36"/>
  <c r="I401" i="36"/>
  <c r="I400" i="36"/>
  <c r="I399" i="36"/>
  <c r="I398" i="36"/>
  <c r="I397" i="36"/>
  <c r="I396" i="36"/>
  <c r="I395" i="36"/>
  <c r="I394" i="36"/>
  <c r="I393" i="36"/>
  <c r="I392" i="36"/>
  <c r="I391" i="36"/>
  <c r="I390" i="36"/>
  <c r="I389" i="36"/>
  <c r="I388" i="36"/>
  <c r="I387" i="36"/>
  <c r="I386" i="36"/>
  <c r="I385" i="36"/>
  <c r="I384" i="36"/>
  <c r="I383" i="36"/>
  <c r="I382" i="36"/>
  <c r="I381" i="36"/>
  <c r="I380" i="36"/>
  <c r="I379" i="36"/>
  <c r="I378" i="36"/>
  <c r="I377" i="36"/>
  <c r="I376" i="36"/>
  <c r="I375" i="36"/>
  <c r="I374" i="36"/>
  <c r="I373" i="36"/>
  <c r="I372" i="36"/>
  <c r="I371" i="36"/>
  <c r="I370" i="36"/>
  <c r="I369" i="36"/>
  <c r="I368" i="36"/>
  <c r="I367" i="36"/>
  <c r="I366" i="36"/>
  <c r="I365" i="36"/>
  <c r="I364" i="36"/>
  <c r="I363" i="36"/>
  <c r="I362" i="36"/>
  <c r="I361" i="36"/>
  <c r="I360" i="36"/>
  <c r="I359" i="36"/>
  <c r="I358" i="36"/>
  <c r="C501" i="36"/>
  <c r="H501" i="36" s="1"/>
  <c r="D402" i="36"/>
  <c r="C402" i="36" s="1"/>
  <c r="H402" i="36" s="1"/>
  <c r="D400" i="36"/>
  <c r="C400" i="36" s="1"/>
  <c r="H400" i="36" s="1"/>
  <c r="D398" i="36"/>
  <c r="C398" i="36" s="1"/>
  <c r="H398" i="36" s="1"/>
  <c r="D396" i="36"/>
  <c r="C396" i="36" s="1"/>
  <c r="H396" i="36" s="1"/>
  <c r="D393" i="36"/>
  <c r="C393" i="36" s="1"/>
  <c r="H393" i="36" s="1"/>
  <c r="D392" i="36"/>
  <c r="C392" i="36" s="1"/>
  <c r="H392" i="36" s="1"/>
  <c r="D390" i="36"/>
  <c r="C390" i="36" s="1"/>
  <c r="H390" i="36" s="1"/>
  <c r="D387" i="36"/>
  <c r="C387" i="36" s="1"/>
  <c r="H387" i="36" s="1"/>
  <c r="D385" i="36"/>
  <c r="C385" i="36" s="1"/>
  <c r="H385" i="36" s="1"/>
  <c r="D383" i="36"/>
  <c r="C383" i="36" s="1"/>
  <c r="H383" i="36" s="1"/>
  <c r="D381" i="36"/>
  <c r="C381" i="36" s="1"/>
  <c r="H381" i="36" s="1"/>
  <c r="D379" i="36"/>
  <c r="C379" i="36" s="1"/>
  <c r="H379" i="36" s="1"/>
  <c r="D376" i="36"/>
  <c r="C376" i="36" s="1"/>
  <c r="H376" i="36" s="1"/>
  <c r="D374" i="36"/>
  <c r="C374" i="36" s="1"/>
  <c r="H374" i="36" s="1"/>
  <c r="D372" i="36"/>
  <c r="C372" i="36" s="1"/>
  <c r="H372" i="36" s="1"/>
  <c r="D370" i="36"/>
  <c r="C370" i="36" s="1"/>
  <c r="H370" i="36" s="1"/>
  <c r="D368" i="36"/>
  <c r="C368" i="36" s="1"/>
  <c r="H368" i="36" s="1"/>
  <c r="D366" i="36"/>
  <c r="C366" i="36" s="1"/>
  <c r="H366" i="36" s="1"/>
  <c r="D363" i="36"/>
  <c r="C363" i="36" s="1"/>
  <c r="H363" i="36" s="1"/>
  <c r="D361" i="36"/>
  <c r="C361" i="36" s="1"/>
  <c r="H361" i="36" s="1"/>
  <c r="D359" i="36"/>
  <c r="C359" i="36" s="1"/>
  <c r="H359" i="36" s="1"/>
  <c r="I552" i="36"/>
  <c r="D401" i="36"/>
  <c r="C401" i="36" s="1"/>
  <c r="H401" i="36" s="1"/>
  <c r="D399" i="36"/>
  <c r="C399" i="36" s="1"/>
  <c r="H399" i="36" s="1"/>
  <c r="D397" i="36"/>
  <c r="C397" i="36" s="1"/>
  <c r="H397" i="36" s="1"/>
  <c r="D395" i="36"/>
  <c r="C395" i="36" s="1"/>
  <c r="H395" i="36" s="1"/>
  <c r="D394" i="36"/>
  <c r="C394" i="36" s="1"/>
  <c r="H394" i="36" s="1"/>
  <c r="D391" i="36"/>
  <c r="C391" i="36" s="1"/>
  <c r="H391" i="36" s="1"/>
  <c r="D389" i="36"/>
  <c r="C389" i="36" s="1"/>
  <c r="H389" i="36" s="1"/>
  <c r="D388" i="36"/>
  <c r="C388" i="36" s="1"/>
  <c r="H388" i="36" s="1"/>
  <c r="D386" i="36"/>
  <c r="C386" i="36" s="1"/>
  <c r="H386" i="36" s="1"/>
  <c r="D384" i="36"/>
  <c r="C384" i="36" s="1"/>
  <c r="H384" i="36" s="1"/>
  <c r="D382" i="36"/>
  <c r="C382" i="36" s="1"/>
  <c r="H382" i="36" s="1"/>
  <c r="D380" i="36"/>
  <c r="C380" i="36" s="1"/>
  <c r="H380" i="36" s="1"/>
  <c r="D378" i="36"/>
  <c r="C378" i="36" s="1"/>
  <c r="H378" i="36" s="1"/>
  <c r="D377" i="36"/>
  <c r="C377" i="36" s="1"/>
  <c r="H377" i="36" s="1"/>
  <c r="D375" i="36"/>
  <c r="C375" i="36" s="1"/>
  <c r="H375" i="36" s="1"/>
  <c r="D373" i="36"/>
  <c r="C373" i="36" s="1"/>
  <c r="H373" i="36" s="1"/>
  <c r="D371" i="36"/>
  <c r="C371" i="36" s="1"/>
  <c r="H371" i="36" s="1"/>
  <c r="D369" i="36"/>
  <c r="C369" i="36" s="1"/>
  <c r="H369" i="36" s="1"/>
  <c r="D367" i="36"/>
  <c r="C367" i="36" s="1"/>
  <c r="H367" i="36" s="1"/>
  <c r="D365" i="36"/>
  <c r="C365" i="36" s="1"/>
  <c r="H365" i="36" s="1"/>
  <c r="D364" i="36"/>
  <c r="C364" i="36" s="1"/>
  <c r="H364" i="36" s="1"/>
  <c r="D362" i="36"/>
  <c r="C362" i="36" s="1"/>
  <c r="H362" i="36" s="1"/>
  <c r="D360" i="36"/>
  <c r="C360" i="36" s="1"/>
  <c r="H360" i="36" s="1"/>
  <c r="D358" i="36"/>
  <c r="C358" i="36" s="1"/>
  <c r="H358" i="36" s="1"/>
  <c r="C496" i="36"/>
  <c r="H496" i="36" s="1"/>
  <c r="C440" i="36"/>
  <c r="H440" i="36" s="1"/>
  <c r="I102" i="36"/>
  <c r="B28" i="30"/>
  <c r="B27" i="30"/>
  <c r="B26" i="30"/>
  <c r="B25" i="30"/>
  <c r="B24" i="30"/>
  <c r="B23" i="30"/>
  <c r="B22" i="30"/>
  <c r="B21" i="30"/>
  <c r="B20" i="30"/>
  <c r="B19" i="30"/>
  <c r="B18" i="30"/>
  <c r="B17" i="30"/>
  <c r="B16" i="30"/>
  <c r="B15" i="30"/>
  <c r="B14" i="30"/>
  <c r="B13" i="30"/>
  <c r="B12" i="30"/>
  <c r="B11" i="30"/>
  <c r="B10" i="30"/>
  <c r="B9" i="30"/>
  <c r="B8" i="30"/>
  <c r="E18" i="31"/>
  <c r="C18" i="31"/>
  <c r="E17" i="31"/>
  <c r="C17" i="31"/>
  <c r="E16" i="31"/>
  <c r="C16" i="31"/>
  <c r="E15" i="31"/>
  <c r="C15" i="31"/>
  <c r="E14" i="31"/>
  <c r="C14" i="31"/>
  <c r="E13" i="31"/>
  <c r="C13" i="31"/>
  <c r="E12" i="31"/>
  <c r="C12" i="31"/>
  <c r="E11" i="31"/>
  <c r="C11" i="31"/>
  <c r="E10" i="31"/>
  <c r="C10" i="31"/>
  <c r="E9" i="31"/>
  <c r="C9" i="31"/>
  <c r="E8" i="31"/>
  <c r="C8" i="31"/>
  <c r="E7" i="31"/>
  <c r="C7" i="31"/>
  <c r="K358" i="36" l="1"/>
  <c r="K360" i="36"/>
  <c r="K361" i="36"/>
  <c r="K362" i="36"/>
  <c r="K363" i="36"/>
  <c r="K365" i="36"/>
  <c r="K366" i="36"/>
  <c r="K368" i="36"/>
  <c r="K369" i="36"/>
  <c r="K370" i="36"/>
  <c r="K372" i="36"/>
  <c r="K376" i="36"/>
  <c r="K378" i="36"/>
  <c r="K384" i="36"/>
  <c r="K386" i="36"/>
  <c r="K373" i="36"/>
  <c r="K381" i="36"/>
  <c r="K392" i="36"/>
  <c r="K396" i="36"/>
  <c r="K398" i="36"/>
  <c r="K400" i="36"/>
  <c r="K364" i="36"/>
  <c r="K397" i="36"/>
  <c r="C198" i="36"/>
  <c r="H198" i="36" s="1"/>
  <c r="C197" i="36"/>
  <c r="H197" i="36" s="1"/>
  <c r="C202" i="36"/>
  <c r="H202" i="36" s="1"/>
  <c r="C201" i="36"/>
  <c r="H201" i="36" s="1"/>
  <c r="C196" i="36"/>
  <c r="H196" i="36" s="1"/>
  <c r="C200" i="36"/>
  <c r="H200" i="36" s="1"/>
  <c r="C195" i="36"/>
  <c r="H195" i="36" s="1"/>
  <c r="C199" i="36"/>
  <c r="H199" i="36" s="1"/>
  <c r="K371" i="36"/>
  <c r="K391" i="36"/>
  <c r="K395" i="36"/>
  <c r="K399" i="36"/>
  <c r="K401" i="36"/>
  <c r="K375" i="36"/>
  <c r="K379" i="36"/>
  <c r="K383" i="36"/>
  <c r="K387" i="36"/>
  <c r="K390" i="36"/>
  <c r="K393" i="36"/>
  <c r="K552" i="36"/>
  <c r="K102" i="36"/>
  <c r="K104" i="34"/>
  <c r="L104" i="34"/>
  <c r="K63" i="32"/>
  <c r="L63" i="32"/>
  <c r="T63" i="32"/>
  <c r="S63" i="32"/>
  <c r="K65" i="32"/>
  <c r="L65" i="32"/>
  <c r="T65" i="32"/>
  <c r="S65" i="32"/>
  <c r="L66" i="32"/>
  <c r="K66" i="32"/>
  <c r="S66" i="32"/>
  <c r="T66" i="32"/>
  <c r="K67" i="32"/>
  <c r="L67" i="32"/>
  <c r="S67" i="32"/>
  <c r="T67" i="32"/>
  <c r="L68" i="32"/>
  <c r="K68" i="32"/>
  <c r="S68" i="32"/>
  <c r="T68" i="32"/>
  <c r="K70" i="32"/>
  <c r="L70" i="32"/>
  <c r="S70" i="32"/>
  <c r="T70" i="32"/>
  <c r="K71" i="32"/>
  <c r="L71" i="32"/>
  <c r="T71" i="32"/>
  <c r="S71" i="32"/>
  <c r="K73" i="32"/>
  <c r="L73" i="32"/>
  <c r="T73" i="32"/>
  <c r="S73" i="32"/>
  <c r="L74" i="32"/>
  <c r="K74" i="32"/>
  <c r="S74" i="32"/>
  <c r="T74" i="32"/>
  <c r="K75" i="32"/>
  <c r="L75" i="32"/>
  <c r="S75" i="32"/>
  <c r="T75" i="32"/>
  <c r="T76" i="32"/>
  <c r="S76" i="32"/>
  <c r="K77" i="32"/>
  <c r="L77" i="32"/>
  <c r="T77" i="32"/>
  <c r="S77" i="32"/>
  <c r="T79" i="32"/>
  <c r="S79" i="32"/>
  <c r="K81" i="32"/>
  <c r="L81" i="32"/>
  <c r="T81" i="32"/>
  <c r="S81" i="32"/>
  <c r="K83" i="32"/>
  <c r="L83" i="32"/>
  <c r="T83" i="32"/>
  <c r="S83" i="32"/>
  <c r="T85" i="32"/>
  <c r="S85" i="32"/>
  <c r="T87" i="32"/>
  <c r="S87" i="32"/>
  <c r="K89" i="32"/>
  <c r="L89" i="32"/>
  <c r="T89" i="32"/>
  <c r="S89" i="32"/>
  <c r="K91" i="32"/>
  <c r="L91" i="32"/>
  <c r="T91" i="32"/>
  <c r="S91" i="32"/>
  <c r="S94" i="32"/>
  <c r="T94" i="32"/>
  <c r="L96" i="32"/>
  <c r="K96" i="32"/>
  <c r="T100" i="32"/>
  <c r="S100" i="32"/>
  <c r="S104" i="32"/>
  <c r="W104" i="32" s="1"/>
  <c r="T104" i="32"/>
  <c r="K106" i="32"/>
  <c r="L106" i="32"/>
  <c r="K103" i="34"/>
  <c r="L103" i="34"/>
  <c r="L105" i="34"/>
  <c r="K105" i="34"/>
  <c r="K107" i="34"/>
  <c r="L107" i="34"/>
  <c r="K78" i="32"/>
  <c r="L78" i="32"/>
  <c r="S78" i="32"/>
  <c r="T78" i="32"/>
  <c r="T80" i="32"/>
  <c r="S80" i="32"/>
  <c r="S82" i="32"/>
  <c r="W82" i="32" s="1"/>
  <c r="T82" i="32"/>
  <c r="T84" i="32"/>
  <c r="S84" i="32"/>
  <c r="K86" i="32"/>
  <c r="L86" i="32"/>
  <c r="T86" i="32"/>
  <c r="S86" i="32"/>
  <c r="S88" i="32"/>
  <c r="W88" i="32" s="1"/>
  <c r="T88" i="32"/>
  <c r="T90" i="32"/>
  <c r="S90" i="32"/>
  <c r="S92" i="32"/>
  <c r="W92" i="32" s="1"/>
  <c r="T92" i="32"/>
  <c r="S93" i="32"/>
  <c r="T93" i="32"/>
  <c r="K93" i="32"/>
  <c r="L93" i="32"/>
  <c r="K95" i="32"/>
  <c r="L95" i="32"/>
  <c r="K97" i="32"/>
  <c r="L97" i="32"/>
  <c r="T97" i="32"/>
  <c r="S97" i="32"/>
  <c r="K98" i="32"/>
  <c r="L98" i="32"/>
  <c r="S99" i="32"/>
  <c r="T99" i="32"/>
  <c r="K99" i="32"/>
  <c r="L99" i="32"/>
  <c r="K101" i="32"/>
  <c r="L101" i="32"/>
  <c r="T101" i="32"/>
  <c r="S101" i="32"/>
  <c r="K103" i="32"/>
  <c r="L103" i="32"/>
  <c r="S103" i="32"/>
  <c r="T103" i="32"/>
  <c r="K105" i="32"/>
  <c r="L105" i="32"/>
  <c r="T105" i="32"/>
  <c r="S105" i="32"/>
  <c r="S107" i="32"/>
  <c r="T107" i="32"/>
  <c r="K107" i="32"/>
  <c r="L107" i="32"/>
  <c r="K359" i="36"/>
  <c r="K367" i="36"/>
  <c r="K374" i="36"/>
  <c r="K380" i="36"/>
  <c r="K382" i="36"/>
  <c r="K389" i="36"/>
  <c r="K377" i="36"/>
  <c r="K385" i="36"/>
  <c r="L102" i="34"/>
  <c r="K102" i="34"/>
  <c r="L106" i="34"/>
  <c r="K106" i="34"/>
  <c r="K64" i="32"/>
  <c r="L64" i="32"/>
  <c r="S64" i="32"/>
  <c r="T64" i="32"/>
  <c r="S69" i="32"/>
  <c r="T69" i="32"/>
  <c r="K69" i="32"/>
  <c r="L69" i="32"/>
  <c r="K72" i="32"/>
  <c r="L72" i="32"/>
  <c r="S72" i="32"/>
  <c r="T72" i="32"/>
  <c r="L76" i="32"/>
  <c r="K76" i="32"/>
  <c r="K79" i="32"/>
  <c r="L79" i="32"/>
  <c r="K85" i="32"/>
  <c r="L85" i="32"/>
  <c r="K87" i="32"/>
  <c r="L87" i="32"/>
  <c r="K94" i="32"/>
  <c r="L94" i="32"/>
  <c r="S96" i="32"/>
  <c r="T96" i="32"/>
  <c r="K100" i="32"/>
  <c r="L100" i="32"/>
  <c r="T102" i="32"/>
  <c r="S102" i="32"/>
  <c r="L102" i="32"/>
  <c r="K102" i="32"/>
  <c r="L104" i="32"/>
  <c r="K104" i="32"/>
  <c r="T106" i="32"/>
  <c r="S106" i="32"/>
  <c r="K101" i="34"/>
  <c r="L101" i="34"/>
  <c r="K80" i="32"/>
  <c r="L80" i="32"/>
  <c r="L82" i="32"/>
  <c r="K82" i="32"/>
  <c r="L84" i="32"/>
  <c r="K84" i="32"/>
  <c r="K88" i="32"/>
  <c r="L88" i="32"/>
  <c r="L90" i="32"/>
  <c r="K90" i="32"/>
  <c r="L92" i="32"/>
  <c r="K92" i="32"/>
  <c r="S95" i="32"/>
  <c r="T95" i="32"/>
  <c r="S98" i="32"/>
  <c r="W98" i="32" s="1"/>
  <c r="T98" i="32"/>
  <c r="K388" i="36"/>
  <c r="K394" i="36"/>
  <c r="K402" i="36"/>
  <c r="D79" i="30"/>
  <c r="E79" i="30"/>
  <c r="E274" i="36" s="1"/>
  <c r="F79" i="30"/>
  <c r="F274" i="36" s="1"/>
  <c r="G79" i="30"/>
  <c r="G274" i="36" s="1"/>
  <c r="H79" i="30"/>
  <c r="D80" i="30"/>
  <c r="E80" i="30"/>
  <c r="E275" i="36" s="1"/>
  <c r="F80" i="30"/>
  <c r="F275" i="36" s="1"/>
  <c r="G80" i="30"/>
  <c r="G275" i="36" s="1"/>
  <c r="H80" i="30"/>
  <c r="D81" i="30"/>
  <c r="E81" i="30"/>
  <c r="E276" i="36" s="1"/>
  <c r="F81" i="30"/>
  <c r="F276" i="36" s="1"/>
  <c r="G81" i="30"/>
  <c r="G276" i="36" s="1"/>
  <c r="H81" i="30"/>
  <c r="D82" i="30"/>
  <c r="E82" i="30"/>
  <c r="E277" i="36" s="1"/>
  <c r="F82" i="30"/>
  <c r="F277" i="36" s="1"/>
  <c r="G82" i="30"/>
  <c r="G277" i="36" s="1"/>
  <c r="H82" i="30"/>
  <c r="D83" i="30"/>
  <c r="E83" i="30"/>
  <c r="E278" i="36" s="1"/>
  <c r="F83" i="30"/>
  <c r="F278" i="36" s="1"/>
  <c r="G83" i="30"/>
  <c r="G278" i="36" s="1"/>
  <c r="H83" i="30"/>
  <c r="D84" i="30"/>
  <c r="E84" i="30"/>
  <c r="E279" i="36" s="1"/>
  <c r="F84" i="30"/>
  <c r="F279" i="36" s="1"/>
  <c r="G84" i="30"/>
  <c r="G279" i="36" s="1"/>
  <c r="H84" i="30"/>
  <c r="D85" i="30"/>
  <c r="E85" i="30"/>
  <c r="E280" i="36" s="1"/>
  <c r="F85" i="30"/>
  <c r="F280" i="36" s="1"/>
  <c r="G85" i="30"/>
  <c r="G280" i="36" s="1"/>
  <c r="H85" i="30"/>
  <c r="D86" i="30"/>
  <c r="E86" i="30"/>
  <c r="E281" i="36" s="1"/>
  <c r="F86" i="30"/>
  <c r="F281" i="36" s="1"/>
  <c r="G86" i="30"/>
  <c r="G281" i="36" s="1"/>
  <c r="H86" i="30"/>
  <c r="D87" i="30"/>
  <c r="E87" i="30"/>
  <c r="E282" i="36" s="1"/>
  <c r="F87" i="30"/>
  <c r="F282" i="36" s="1"/>
  <c r="G87" i="30"/>
  <c r="G282" i="36" s="1"/>
  <c r="H87" i="30"/>
  <c r="D88" i="30"/>
  <c r="E88" i="30"/>
  <c r="E283" i="36" s="1"/>
  <c r="F88" i="30"/>
  <c r="F283" i="36" s="1"/>
  <c r="G88" i="30"/>
  <c r="G283" i="36" s="1"/>
  <c r="H88" i="30"/>
  <c r="D89" i="30"/>
  <c r="E89" i="30"/>
  <c r="E284" i="36" s="1"/>
  <c r="F89" i="30"/>
  <c r="F284" i="36" s="1"/>
  <c r="G89" i="30"/>
  <c r="G284" i="36" s="1"/>
  <c r="H89" i="30"/>
  <c r="D90" i="30"/>
  <c r="E90" i="30"/>
  <c r="E285" i="36" s="1"/>
  <c r="F90" i="30"/>
  <c r="F285" i="36" s="1"/>
  <c r="G90" i="30"/>
  <c r="G285" i="36" s="1"/>
  <c r="H90" i="30"/>
  <c r="D91" i="30"/>
  <c r="E91" i="30"/>
  <c r="E286" i="36" s="1"/>
  <c r="F91" i="30"/>
  <c r="F286" i="36" s="1"/>
  <c r="G91" i="30"/>
  <c r="G286" i="36" s="1"/>
  <c r="H91" i="30"/>
  <c r="D92" i="30"/>
  <c r="E92" i="30"/>
  <c r="E287" i="36" s="1"/>
  <c r="F92" i="30"/>
  <c r="F287" i="36" s="1"/>
  <c r="G92" i="30"/>
  <c r="G287" i="36" s="1"/>
  <c r="H92" i="30"/>
  <c r="D93" i="30"/>
  <c r="E93" i="30"/>
  <c r="E288" i="36" s="1"/>
  <c r="F93" i="30"/>
  <c r="F288" i="36" s="1"/>
  <c r="G93" i="30"/>
  <c r="G288" i="36" s="1"/>
  <c r="H93" i="30"/>
  <c r="D94" i="30"/>
  <c r="E94" i="30"/>
  <c r="E289" i="36" s="1"/>
  <c r="F94" i="30"/>
  <c r="F289" i="36" s="1"/>
  <c r="G94" i="30"/>
  <c r="G289" i="36" s="1"/>
  <c r="H94" i="30"/>
  <c r="D95" i="30"/>
  <c r="E95" i="30"/>
  <c r="E290" i="36" s="1"/>
  <c r="F95" i="30"/>
  <c r="F290" i="36" s="1"/>
  <c r="G95" i="30"/>
  <c r="G290" i="36" s="1"/>
  <c r="H95" i="30"/>
  <c r="D96" i="30"/>
  <c r="E96" i="30"/>
  <c r="E291" i="36" s="1"/>
  <c r="F96" i="30"/>
  <c r="F291" i="36" s="1"/>
  <c r="G96" i="30"/>
  <c r="G291" i="36" s="1"/>
  <c r="H96" i="30"/>
  <c r="D97" i="30"/>
  <c r="E97" i="30"/>
  <c r="E292" i="36" s="1"/>
  <c r="F97" i="30"/>
  <c r="F292" i="36" s="1"/>
  <c r="G97" i="30"/>
  <c r="G292" i="36" s="1"/>
  <c r="H97" i="30"/>
  <c r="D98" i="30"/>
  <c r="E98" i="30"/>
  <c r="E293" i="36" s="1"/>
  <c r="F98" i="30"/>
  <c r="F293" i="36" s="1"/>
  <c r="G98" i="30"/>
  <c r="G293" i="36" s="1"/>
  <c r="H98" i="30"/>
  <c r="D99" i="30"/>
  <c r="E99" i="30"/>
  <c r="E294" i="36" s="1"/>
  <c r="F99" i="30"/>
  <c r="F294" i="36" s="1"/>
  <c r="G99" i="30"/>
  <c r="G294" i="36" s="1"/>
  <c r="H99" i="30"/>
  <c r="D100" i="30"/>
  <c r="E100" i="30"/>
  <c r="E295" i="36" s="1"/>
  <c r="F100" i="30"/>
  <c r="F295" i="36" s="1"/>
  <c r="G100" i="30"/>
  <c r="G295" i="36" s="1"/>
  <c r="H100" i="30"/>
  <c r="D101" i="30"/>
  <c r="E101" i="30"/>
  <c r="E296" i="36" s="1"/>
  <c r="F101" i="30"/>
  <c r="F296" i="36" s="1"/>
  <c r="G101" i="30"/>
  <c r="G296" i="36" s="1"/>
  <c r="H101" i="30"/>
  <c r="D102" i="30"/>
  <c r="E102" i="30"/>
  <c r="E297" i="36" s="1"/>
  <c r="F102" i="30"/>
  <c r="F297" i="36" s="1"/>
  <c r="G102" i="30"/>
  <c r="G297" i="36" s="1"/>
  <c r="H102" i="30"/>
  <c r="D103" i="30"/>
  <c r="E103" i="30"/>
  <c r="E298" i="36" s="1"/>
  <c r="F103" i="30"/>
  <c r="F298" i="36" s="1"/>
  <c r="G103" i="30"/>
  <c r="G298" i="36" s="1"/>
  <c r="H103" i="30"/>
  <c r="D104" i="30"/>
  <c r="E104" i="30"/>
  <c r="E299" i="36" s="1"/>
  <c r="F104" i="30"/>
  <c r="F299" i="36" s="1"/>
  <c r="G104" i="30"/>
  <c r="G299" i="36" s="1"/>
  <c r="H104" i="30"/>
  <c r="D105" i="30"/>
  <c r="E105" i="30"/>
  <c r="E300" i="36" s="1"/>
  <c r="F105" i="30"/>
  <c r="F300" i="36" s="1"/>
  <c r="G105" i="30"/>
  <c r="G300" i="36" s="1"/>
  <c r="H105" i="30"/>
  <c r="D106" i="30"/>
  <c r="E106" i="30"/>
  <c r="E301" i="36" s="1"/>
  <c r="F106" i="30"/>
  <c r="F301" i="36" s="1"/>
  <c r="G106" i="30"/>
  <c r="G301" i="36" s="1"/>
  <c r="H106" i="30"/>
  <c r="D107" i="30"/>
  <c r="E107" i="30"/>
  <c r="E302" i="36" s="1"/>
  <c r="F107" i="30"/>
  <c r="F302" i="36" s="1"/>
  <c r="G107" i="30"/>
  <c r="G302" i="36" s="1"/>
  <c r="H107" i="30"/>
  <c r="M104" i="34" l="1"/>
  <c r="N104" i="34" s="1"/>
  <c r="U98" i="32"/>
  <c r="V98" i="32" s="1"/>
  <c r="U95" i="32"/>
  <c r="V95" i="32" s="1"/>
  <c r="U92" i="32"/>
  <c r="V92" i="32" s="1"/>
  <c r="U88" i="32"/>
  <c r="V88" i="32" s="1"/>
  <c r="U82" i="32"/>
  <c r="V82" i="32" s="1"/>
  <c r="U104" i="32"/>
  <c r="V104" i="32" s="1"/>
  <c r="D299" i="36"/>
  <c r="C299" i="36" s="1"/>
  <c r="H299" i="36" s="1"/>
  <c r="AL104" i="30"/>
  <c r="D297" i="36"/>
  <c r="C297" i="36" s="1"/>
  <c r="H297" i="36" s="1"/>
  <c r="AL102" i="30"/>
  <c r="D295" i="36"/>
  <c r="C295" i="36" s="1"/>
  <c r="H295" i="36" s="1"/>
  <c r="AL100" i="30"/>
  <c r="D293" i="36"/>
  <c r="C293" i="36" s="1"/>
  <c r="H293" i="36" s="1"/>
  <c r="AL98" i="30"/>
  <c r="D289" i="36"/>
  <c r="C289" i="36" s="1"/>
  <c r="H289" i="36" s="1"/>
  <c r="AL94" i="30"/>
  <c r="D283" i="36"/>
  <c r="C283" i="36" s="1"/>
  <c r="H283" i="36" s="1"/>
  <c r="AL88" i="30"/>
  <c r="D302" i="36"/>
  <c r="C302" i="36" s="1"/>
  <c r="H302" i="36" s="1"/>
  <c r="AL107" i="30"/>
  <c r="D300" i="36"/>
  <c r="C300" i="36" s="1"/>
  <c r="H300" i="36" s="1"/>
  <c r="AL105" i="30"/>
  <c r="D298" i="36"/>
  <c r="C298" i="36" s="1"/>
  <c r="H298" i="36" s="1"/>
  <c r="AL103" i="30"/>
  <c r="D296" i="36"/>
  <c r="C296" i="36" s="1"/>
  <c r="H296" i="36" s="1"/>
  <c r="AL101" i="30"/>
  <c r="D294" i="36"/>
  <c r="C294" i="36" s="1"/>
  <c r="H294" i="36" s="1"/>
  <c r="AL99" i="30"/>
  <c r="D292" i="36"/>
  <c r="C292" i="36" s="1"/>
  <c r="H292" i="36" s="1"/>
  <c r="AL97" i="30"/>
  <c r="D290" i="36"/>
  <c r="C290" i="36" s="1"/>
  <c r="H290" i="36" s="1"/>
  <c r="AL95" i="30"/>
  <c r="D288" i="36"/>
  <c r="C288" i="36" s="1"/>
  <c r="H288" i="36" s="1"/>
  <c r="AL93" i="30"/>
  <c r="D286" i="36"/>
  <c r="C286" i="36" s="1"/>
  <c r="H286" i="36" s="1"/>
  <c r="AL91" i="30"/>
  <c r="D284" i="36"/>
  <c r="C284" i="36" s="1"/>
  <c r="H284" i="36" s="1"/>
  <c r="AL89" i="30"/>
  <c r="D282" i="36"/>
  <c r="C282" i="36" s="1"/>
  <c r="H282" i="36" s="1"/>
  <c r="AL87" i="30"/>
  <c r="D280" i="36"/>
  <c r="C280" i="36" s="1"/>
  <c r="H280" i="36" s="1"/>
  <c r="AL85" i="30"/>
  <c r="D278" i="36"/>
  <c r="C278" i="36" s="1"/>
  <c r="H278" i="36" s="1"/>
  <c r="AL83" i="30"/>
  <c r="D276" i="36"/>
  <c r="C276" i="36" s="1"/>
  <c r="H276" i="36" s="1"/>
  <c r="AL81" i="30"/>
  <c r="D274" i="36"/>
  <c r="C274" i="36" s="1"/>
  <c r="H274" i="36" s="1"/>
  <c r="AL79" i="30"/>
  <c r="W95" i="32"/>
  <c r="O88" i="32"/>
  <c r="J383" i="36"/>
  <c r="M88" i="32"/>
  <c r="N88" i="32" s="1"/>
  <c r="O80" i="32"/>
  <c r="J375" i="36"/>
  <c r="M80" i="32"/>
  <c r="N80" i="32" s="1"/>
  <c r="O101" i="34"/>
  <c r="J496" i="36"/>
  <c r="M101" i="34"/>
  <c r="N101" i="34" s="1"/>
  <c r="O100" i="32"/>
  <c r="J395" i="36"/>
  <c r="M100" i="32"/>
  <c r="N100" i="32" s="1"/>
  <c r="U96" i="32"/>
  <c r="V96" i="32" s="1"/>
  <c r="W96" i="32"/>
  <c r="O94" i="32"/>
  <c r="J389" i="36"/>
  <c r="M94" i="32"/>
  <c r="N94" i="32" s="1"/>
  <c r="J382" i="36"/>
  <c r="M87" i="32"/>
  <c r="N87" i="32" s="1"/>
  <c r="O87" i="32"/>
  <c r="J380" i="36"/>
  <c r="O85" i="32"/>
  <c r="M85" i="32"/>
  <c r="N85" i="32" s="1"/>
  <c r="J374" i="36"/>
  <c r="M79" i="32"/>
  <c r="N79" i="32" s="1"/>
  <c r="O79" i="32"/>
  <c r="W72" i="32"/>
  <c r="U72" i="32"/>
  <c r="V72" i="32" s="1"/>
  <c r="O72" i="32"/>
  <c r="J367" i="36"/>
  <c r="M72" i="32"/>
  <c r="N72" i="32" s="1"/>
  <c r="J364" i="36"/>
  <c r="M69" i="32"/>
  <c r="N69" i="32" s="1"/>
  <c r="O69" i="32"/>
  <c r="W69" i="32"/>
  <c r="U69" i="32"/>
  <c r="V69" i="32" s="1"/>
  <c r="U64" i="32"/>
  <c r="V64" i="32" s="1"/>
  <c r="W64" i="32"/>
  <c r="O64" i="32"/>
  <c r="J359" i="36"/>
  <c r="M64" i="32"/>
  <c r="N64" i="32" s="1"/>
  <c r="J402" i="36"/>
  <c r="M107" i="32"/>
  <c r="N107" i="32" s="1"/>
  <c r="O107" i="32"/>
  <c r="W107" i="32"/>
  <c r="U107" i="32"/>
  <c r="V107" i="32" s="1"/>
  <c r="J400" i="36"/>
  <c r="M105" i="32"/>
  <c r="N105" i="32" s="1"/>
  <c r="O105" i="32"/>
  <c r="W103" i="32"/>
  <c r="U103" i="32"/>
  <c r="V103" i="32" s="1"/>
  <c r="J398" i="36"/>
  <c r="M103" i="32"/>
  <c r="N103" i="32" s="1"/>
  <c r="O103" i="32"/>
  <c r="J396" i="36"/>
  <c r="M101" i="32"/>
  <c r="N101" i="32" s="1"/>
  <c r="O101" i="32"/>
  <c r="J394" i="36"/>
  <c r="M99" i="32"/>
  <c r="N99" i="32" s="1"/>
  <c r="O99" i="32"/>
  <c r="W99" i="32"/>
  <c r="U99" i="32"/>
  <c r="V99" i="32" s="1"/>
  <c r="J393" i="36"/>
  <c r="O98" i="32"/>
  <c r="M98" i="32"/>
  <c r="N98" i="32" s="1"/>
  <c r="J392" i="36"/>
  <c r="M97" i="32"/>
  <c r="N97" i="32" s="1"/>
  <c r="O97" i="32"/>
  <c r="J390" i="36"/>
  <c r="M95" i="32"/>
  <c r="N95" i="32" s="1"/>
  <c r="O95" i="32"/>
  <c r="J388" i="36"/>
  <c r="M93" i="32"/>
  <c r="N93" i="32" s="1"/>
  <c r="O93" i="32"/>
  <c r="W93" i="32"/>
  <c r="U93" i="32"/>
  <c r="V93" i="32" s="1"/>
  <c r="J381" i="36"/>
  <c r="O86" i="32"/>
  <c r="M86" i="32"/>
  <c r="N86" i="32" s="1"/>
  <c r="W78" i="32"/>
  <c r="U78" i="32"/>
  <c r="V78" i="32" s="1"/>
  <c r="J373" i="36"/>
  <c r="O78" i="32"/>
  <c r="M78" i="32"/>
  <c r="N78" i="32" s="1"/>
  <c r="J502" i="36"/>
  <c r="O107" i="34"/>
  <c r="M107" i="34"/>
  <c r="N107" i="34" s="1"/>
  <c r="J498" i="36"/>
  <c r="O103" i="34"/>
  <c r="M103" i="34"/>
  <c r="N103" i="34" s="1"/>
  <c r="J401" i="36"/>
  <c r="O106" i="32"/>
  <c r="M106" i="32"/>
  <c r="N106" i="32" s="1"/>
  <c r="U94" i="32"/>
  <c r="V94" i="32" s="1"/>
  <c r="W94" i="32"/>
  <c r="J386" i="36"/>
  <c r="M91" i="32"/>
  <c r="N91" i="32" s="1"/>
  <c r="O91" i="32"/>
  <c r="J384" i="36"/>
  <c r="O89" i="32"/>
  <c r="M89" i="32"/>
  <c r="N89" i="32" s="1"/>
  <c r="J378" i="36"/>
  <c r="M83" i="32"/>
  <c r="N83" i="32" s="1"/>
  <c r="O83" i="32"/>
  <c r="J376" i="36"/>
  <c r="M81" i="32"/>
  <c r="N81" i="32" s="1"/>
  <c r="O81" i="32"/>
  <c r="J372" i="36"/>
  <c r="M77" i="32"/>
  <c r="N77" i="32" s="1"/>
  <c r="O77" i="32"/>
  <c r="W75" i="32"/>
  <c r="U75" i="32"/>
  <c r="V75" i="32" s="1"/>
  <c r="J370" i="36"/>
  <c r="M75" i="32"/>
  <c r="N75" i="32" s="1"/>
  <c r="O75" i="32"/>
  <c r="U74" i="32"/>
  <c r="V74" i="32" s="1"/>
  <c r="W74" i="32"/>
  <c r="J368" i="36"/>
  <c r="M73" i="32"/>
  <c r="N73" i="32" s="1"/>
  <c r="O73" i="32"/>
  <c r="J366" i="36"/>
  <c r="M71" i="32"/>
  <c r="N71" i="32" s="1"/>
  <c r="O71" i="32"/>
  <c r="U70" i="32"/>
  <c r="V70" i="32" s="1"/>
  <c r="W70" i="32"/>
  <c r="J365" i="36"/>
  <c r="O70" i="32"/>
  <c r="M70" i="32"/>
  <c r="N70" i="32" s="1"/>
  <c r="W68" i="32"/>
  <c r="U68" i="32"/>
  <c r="V68" i="32" s="1"/>
  <c r="W67" i="32"/>
  <c r="U67" i="32"/>
  <c r="V67" i="32" s="1"/>
  <c r="J362" i="36"/>
  <c r="M67" i="32"/>
  <c r="N67" i="32" s="1"/>
  <c r="O67" i="32"/>
  <c r="U66" i="32"/>
  <c r="V66" i="32" s="1"/>
  <c r="W66" i="32"/>
  <c r="J360" i="36"/>
  <c r="M65" i="32"/>
  <c r="N65" i="32" s="1"/>
  <c r="O65" i="32"/>
  <c r="J358" i="36"/>
  <c r="M63" i="32"/>
  <c r="N63" i="32" s="1"/>
  <c r="O63" i="32"/>
  <c r="J499" i="36"/>
  <c r="O104" i="34"/>
  <c r="D301" i="36"/>
  <c r="C301" i="36" s="1"/>
  <c r="H301" i="36" s="1"/>
  <c r="AL106" i="30"/>
  <c r="D291" i="36"/>
  <c r="C291" i="36" s="1"/>
  <c r="H291" i="36" s="1"/>
  <c r="AL96" i="30"/>
  <c r="D287" i="36"/>
  <c r="C287" i="36" s="1"/>
  <c r="H287" i="36" s="1"/>
  <c r="AL92" i="30"/>
  <c r="D285" i="36"/>
  <c r="C285" i="36" s="1"/>
  <c r="H285" i="36" s="1"/>
  <c r="AL90" i="30"/>
  <c r="D281" i="36"/>
  <c r="C281" i="36" s="1"/>
  <c r="H281" i="36" s="1"/>
  <c r="AL86" i="30"/>
  <c r="D279" i="36"/>
  <c r="C279" i="36" s="1"/>
  <c r="H279" i="36" s="1"/>
  <c r="AL84" i="30"/>
  <c r="D277" i="36"/>
  <c r="C277" i="36" s="1"/>
  <c r="H277" i="36" s="1"/>
  <c r="AL82" i="30"/>
  <c r="D275" i="36"/>
  <c r="C275" i="36" s="1"/>
  <c r="H275" i="36" s="1"/>
  <c r="AL80" i="30"/>
  <c r="O92" i="32"/>
  <c r="J387" i="36"/>
  <c r="M92" i="32"/>
  <c r="N92" i="32" s="1"/>
  <c r="J385" i="36"/>
  <c r="O90" i="32"/>
  <c r="M90" i="32"/>
  <c r="N90" i="32" s="1"/>
  <c r="O84" i="32"/>
  <c r="J379" i="36"/>
  <c r="M84" i="32"/>
  <c r="N84" i="32" s="1"/>
  <c r="J377" i="36"/>
  <c r="O82" i="32"/>
  <c r="M82" i="32"/>
  <c r="N82" i="32" s="1"/>
  <c r="W106" i="32"/>
  <c r="U106" i="32"/>
  <c r="V106" i="32" s="1"/>
  <c r="O104" i="32"/>
  <c r="J399" i="36"/>
  <c r="M104" i="32"/>
  <c r="N104" i="32" s="1"/>
  <c r="J397" i="36"/>
  <c r="O102" i="32"/>
  <c r="M102" i="32"/>
  <c r="N102" i="32" s="1"/>
  <c r="U102" i="32"/>
  <c r="V102" i="32" s="1"/>
  <c r="W102" i="32"/>
  <c r="O76" i="32"/>
  <c r="J371" i="36"/>
  <c r="M76" i="32"/>
  <c r="N76" i="32" s="1"/>
  <c r="J501" i="36"/>
  <c r="M106" i="34"/>
  <c r="N106" i="34" s="1"/>
  <c r="O106" i="34"/>
  <c r="J497" i="36"/>
  <c r="M102" i="34"/>
  <c r="N102" i="34" s="1"/>
  <c r="O102" i="34"/>
  <c r="W105" i="32"/>
  <c r="U105" i="32"/>
  <c r="V105" i="32" s="1"/>
  <c r="W101" i="32"/>
  <c r="U101" i="32"/>
  <c r="V101" i="32" s="1"/>
  <c r="W97" i="32"/>
  <c r="U97" i="32"/>
  <c r="V97" i="32" s="1"/>
  <c r="W90" i="32"/>
  <c r="U90" i="32"/>
  <c r="V90" i="32" s="1"/>
  <c r="W86" i="32"/>
  <c r="U86" i="32"/>
  <c r="V86" i="32" s="1"/>
  <c r="W84" i="32"/>
  <c r="U84" i="32"/>
  <c r="V84" i="32" s="1"/>
  <c r="W80" i="32"/>
  <c r="U80" i="32"/>
  <c r="V80" i="32" s="1"/>
  <c r="J500" i="36"/>
  <c r="O105" i="34"/>
  <c r="M105" i="34"/>
  <c r="N105" i="34" s="1"/>
  <c r="W100" i="32"/>
  <c r="U100" i="32"/>
  <c r="V100" i="32" s="1"/>
  <c r="O96" i="32"/>
  <c r="J391" i="36"/>
  <c r="M96" i="32"/>
  <c r="N96" i="32" s="1"/>
  <c r="W91" i="32"/>
  <c r="U91" i="32"/>
  <c r="V91" i="32" s="1"/>
  <c r="W89" i="32"/>
  <c r="U89" i="32"/>
  <c r="V89" i="32" s="1"/>
  <c r="W87" i="32"/>
  <c r="U87" i="32"/>
  <c r="V87" i="32" s="1"/>
  <c r="W85" i="32"/>
  <c r="U85" i="32"/>
  <c r="V85" i="32" s="1"/>
  <c r="W83" i="32"/>
  <c r="U83" i="32"/>
  <c r="V83" i="32" s="1"/>
  <c r="W81" i="32"/>
  <c r="U81" i="32"/>
  <c r="V81" i="32" s="1"/>
  <c r="W79" i="32"/>
  <c r="U79" i="32"/>
  <c r="V79" i="32" s="1"/>
  <c r="W77" i="32"/>
  <c r="U77" i="32"/>
  <c r="V77" i="32" s="1"/>
  <c r="U76" i="32"/>
  <c r="V76" i="32" s="1"/>
  <c r="W76" i="32"/>
  <c r="J369" i="36"/>
  <c r="O74" i="32"/>
  <c r="M74" i="32"/>
  <c r="N74" i="32" s="1"/>
  <c r="W73" i="32"/>
  <c r="U73" i="32"/>
  <c r="V73" i="32" s="1"/>
  <c r="W71" i="32"/>
  <c r="U71" i="32"/>
  <c r="V71" i="32" s="1"/>
  <c r="O68" i="32"/>
  <c r="J363" i="36"/>
  <c r="M68" i="32"/>
  <c r="N68" i="32" s="1"/>
  <c r="J361" i="36"/>
  <c r="O66" i="32"/>
  <c r="M66" i="32"/>
  <c r="N66" i="32" s="1"/>
  <c r="W65" i="32"/>
  <c r="U65" i="32"/>
  <c r="V65" i="32" s="1"/>
  <c r="W63" i="32"/>
  <c r="U63" i="32"/>
  <c r="V63" i="32" s="1"/>
  <c r="X107" i="30"/>
  <c r="P107" i="30"/>
  <c r="X103" i="30"/>
  <c r="P103" i="30"/>
  <c r="X99" i="30"/>
  <c r="P99" i="30"/>
  <c r="X97" i="30"/>
  <c r="P97" i="30"/>
  <c r="X93" i="30"/>
  <c r="P93" i="30"/>
  <c r="X91" i="30"/>
  <c r="P91" i="30"/>
  <c r="X106" i="30"/>
  <c r="P106" i="30"/>
  <c r="X104" i="30"/>
  <c r="P104" i="30"/>
  <c r="X102" i="30"/>
  <c r="P102" i="30"/>
  <c r="X100" i="30"/>
  <c r="P100" i="30"/>
  <c r="X98" i="30"/>
  <c r="P98" i="30"/>
  <c r="X96" i="30"/>
  <c r="P96" i="30"/>
  <c r="X94" i="30"/>
  <c r="P94" i="30"/>
  <c r="X92" i="30"/>
  <c r="P92" i="30"/>
  <c r="X90" i="30"/>
  <c r="P90" i="30"/>
  <c r="X88" i="30"/>
  <c r="P88" i="30"/>
  <c r="X86" i="30"/>
  <c r="P86" i="30"/>
  <c r="X84" i="30"/>
  <c r="P84" i="30"/>
  <c r="X82" i="30"/>
  <c r="P82" i="30"/>
  <c r="X80" i="30"/>
  <c r="P80" i="30"/>
  <c r="X105" i="30"/>
  <c r="P105" i="30"/>
  <c r="X101" i="30"/>
  <c r="P101" i="30"/>
  <c r="X95" i="30"/>
  <c r="P95" i="30"/>
  <c r="X89" i="30"/>
  <c r="P89" i="30"/>
  <c r="X87" i="30"/>
  <c r="P87" i="30"/>
  <c r="X85" i="30"/>
  <c r="P85" i="30"/>
  <c r="X83" i="30"/>
  <c r="P83" i="30"/>
  <c r="X81" i="30"/>
  <c r="P81" i="30"/>
  <c r="X79" i="30"/>
  <c r="P79" i="30"/>
  <c r="I302" i="36"/>
  <c r="I298" i="36"/>
  <c r="I294" i="36"/>
  <c r="I290" i="36"/>
  <c r="I286" i="36"/>
  <c r="I282" i="36"/>
  <c r="I278" i="36"/>
  <c r="I274" i="36"/>
  <c r="I301" i="36"/>
  <c r="I299" i="36"/>
  <c r="I297" i="36"/>
  <c r="I295" i="36"/>
  <c r="I293" i="36"/>
  <c r="I291" i="36"/>
  <c r="I289" i="36"/>
  <c r="I287" i="36"/>
  <c r="I285" i="36"/>
  <c r="I283" i="36"/>
  <c r="I281" i="36"/>
  <c r="I279" i="36"/>
  <c r="I277" i="36"/>
  <c r="I275" i="36"/>
  <c r="I300" i="36"/>
  <c r="I296" i="36"/>
  <c r="I292" i="36"/>
  <c r="I288" i="36"/>
  <c r="I284" i="36"/>
  <c r="I280" i="36"/>
  <c r="I276" i="36"/>
  <c r="C7" i="21"/>
  <c r="C8" i="21"/>
  <c r="C9" i="21"/>
  <c r="C10" i="21"/>
  <c r="C11" i="21"/>
  <c r="C12" i="21"/>
  <c r="C13" i="21"/>
  <c r="C14" i="21"/>
  <c r="C15" i="21"/>
  <c r="C16" i="21"/>
  <c r="C17" i="21"/>
  <c r="C18" i="21"/>
  <c r="C19" i="21"/>
  <c r="C20" i="21"/>
  <c r="C21" i="21"/>
  <c r="C22" i="21"/>
  <c r="K276" i="36" l="1"/>
  <c r="K280" i="36"/>
  <c r="K284" i="36"/>
  <c r="K296" i="36"/>
  <c r="K275" i="36"/>
  <c r="K279" i="36"/>
  <c r="K286" i="36"/>
  <c r="K292" i="36"/>
  <c r="K298" i="36"/>
  <c r="K274" i="36"/>
  <c r="K278" i="36"/>
  <c r="K282" i="36"/>
  <c r="K290" i="36"/>
  <c r="K300" i="36"/>
  <c r="K277" i="36"/>
  <c r="K289" i="36"/>
  <c r="K288" i="36"/>
  <c r="K294" i="36"/>
  <c r="K302" i="36"/>
  <c r="K285" i="36"/>
  <c r="K283" i="36"/>
  <c r="K287" i="36"/>
  <c r="K293" i="36"/>
  <c r="K297" i="36"/>
  <c r="K301" i="36"/>
  <c r="K281" i="36"/>
  <c r="K291" i="36"/>
  <c r="K295" i="36"/>
  <c r="K299" i="36"/>
  <c r="F1235" i="10"/>
  <c r="A17" i="24"/>
  <c r="A16" i="24"/>
  <c r="A15" i="24"/>
  <c r="A14" i="24"/>
  <c r="B500" i="10"/>
  <c r="A500" i="10" s="1"/>
  <c r="F495" i="10"/>
  <c r="F496" i="10"/>
  <c r="F497" i="10"/>
  <c r="F498" i="10"/>
  <c r="F499" i="10"/>
  <c r="F382" i="10"/>
  <c r="F383" i="10"/>
  <c r="F384" i="10"/>
  <c r="F385" i="10"/>
  <c r="F386" i="10"/>
  <c r="F387" i="10"/>
  <c r="F388" i="10"/>
  <c r="F389" i="10"/>
  <c r="F390" i="10"/>
  <c r="F391" i="10"/>
  <c r="F392" i="10"/>
  <c r="F393" i="10"/>
  <c r="F394" i="10"/>
  <c r="F395" i="10"/>
  <c r="F396" i="10"/>
  <c r="F397" i="10"/>
  <c r="F398" i="10"/>
  <c r="F399" i="10"/>
  <c r="F400" i="10"/>
  <c r="F401" i="10"/>
  <c r="F402" i="10"/>
  <c r="F403" i="10"/>
  <c r="F404" i="10"/>
  <c r="F405" i="10"/>
  <c r="F406" i="10"/>
  <c r="F407" i="10"/>
  <c r="F408" i="10"/>
  <c r="F409" i="10"/>
  <c r="F410" i="10"/>
  <c r="F411" i="10"/>
  <c r="F412" i="10"/>
  <c r="F413" i="10"/>
  <c r="F414" i="10"/>
  <c r="F415" i="10"/>
  <c r="F416" i="10"/>
  <c r="F417" i="10"/>
  <c r="F418" i="10"/>
  <c r="F419" i="10"/>
  <c r="F420" i="10"/>
  <c r="F421" i="10"/>
  <c r="F422" i="10"/>
  <c r="F423" i="10"/>
  <c r="F424" i="10"/>
  <c r="F425" i="10"/>
  <c r="F426" i="10"/>
  <c r="F427" i="10"/>
  <c r="F428" i="10"/>
  <c r="F429" i="10"/>
  <c r="F430" i="10"/>
  <c r="F431" i="10"/>
  <c r="F432" i="10"/>
  <c r="F433" i="10"/>
  <c r="F434" i="10"/>
  <c r="F435" i="10"/>
  <c r="F436" i="10"/>
  <c r="F437" i="10"/>
  <c r="F438" i="10"/>
  <c r="F439" i="10"/>
  <c r="F440" i="10"/>
  <c r="F441" i="10"/>
  <c r="F442" i="10"/>
  <c r="F443" i="10"/>
  <c r="F444" i="10"/>
  <c r="F445" i="10"/>
  <c r="F446" i="10"/>
  <c r="F447" i="10"/>
  <c r="F448" i="10"/>
  <c r="F449" i="10"/>
  <c r="F450" i="10"/>
  <c r="F451" i="10"/>
  <c r="F452" i="10"/>
  <c r="F453" i="10"/>
  <c r="F454" i="10"/>
  <c r="F455" i="10"/>
  <c r="F456" i="10"/>
  <c r="F457" i="10"/>
  <c r="F458" i="10"/>
  <c r="F459" i="10"/>
  <c r="F460" i="10"/>
  <c r="F461" i="10"/>
  <c r="F462" i="10"/>
  <c r="F463" i="10"/>
  <c r="F464" i="10"/>
  <c r="F465" i="10"/>
  <c r="F466" i="10"/>
  <c r="F467" i="10"/>
  <c r="F468" i="10"/>
  <c r="F469" i="10"/>
  <c r="F470" i="10"/>
  <c r="F471" i="10"/>
  <c r="F472" i="10"/>
  <c r="F473" i="10"/>
  <c r="F474" i="10"/>
  <c r="F475" i="10"/>
  <c r="F476" i="10"/>
  <c r="F477" i="10"/>
  <c r="F478" i="10"/>
  <c r="F479" i="10"/>
  <c r="F480" i="10"/>
  <c r="F481" i="10"/>
  <c r="F482" i="10"/>
  <c r="F483" i="10"/>
  <c r="F484" i="10"/>
  <c r="F485" i="10"/>
  <c r="F486" i="10"/>
  <c r="F487" i="10"/>
  <c r="F488" i="10"/>
  <c r="F489" i="10"/>
  <c r="F490" i="10"/>
  <c r="F491" i="10"/>
  <c r="F492" i="10"/>
  <c r="F493" i="10"/>
  <c r="F494" i="10"/>
  <c r="F171" i="10" l="1"/>
  <c r="F169" i="10"/>
  <c r="F167" i="10"/>
  <c r="F165" i="10"/>
  <c r="F163" i="10"/>
  <c r="F161"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4" i="10"/>
  <c r="F63" i="10"/>
  <c r="F62" i="10"/>
  <c r="F61" i="10"/>
  <c r="F60" i="10"/>
  <c r="F59" i="10"/>
  <c r="F58" i="10"/>
  <c r="F57" i="10"/>
  <c r="F56" i="10"/>
  <c r="F55" i="10"/>
  <c r="F54" i="10"/>
  <c r="F53" i="10"/>
  <c r="F52" i="10"/>
  <c r="F51" i="10"/>
  <c r="F50" i="10"/>
  <c r="F49" i="10"/>
  <c r="F24" i="10"/>
  <c r="F23" i="10"/>
  <c r="F22" i="10"/>
  <c r="F20" i="10"/>
  <c r="F19" i="10"/>
  <c r="F18" i="10"/>
  <c r="F17" i="10"/>
  <c r="F16" i="10"/>
  <c r="F15" i="10"/>
  <c r="F14" i="10"/>
  <c r="F13" i="10"/>
  <c r="F12" i="10"/>
  <c r="F11" i="10"/>
  <c r="F10" i="10"/>
  <c r="F9" i="10"/>
  <c r="F8" i="10"/>
  <c r="F7" i="10"/>
  <c r="F6" i="10"/>
  <c r="F5" i="10"/>
  <c r="F4" i="10"/>
  <c r="F3" i="10"/>
  <c r="C7" i="13"/>
  <c r="C8" i="13"/>
  <c r="C9" i="13"/>
  <c r="C10" i="13"/>
  <c r="C11" i="13"/>
  <c r="B58" i="34"/>
  <c r="J58" i="34" s="1"/>
  <c r="B59" i="34"/>
  <c r="J59" i="34" s="1"/>
  <c r="B60" i="34"/>
  <c r="J60" i="34" s="1"/>
  <c r="B61" i="34"/>
  <c r="J61" i="34" s="1"/>
  <c r="B62" i="34"/>
  <c r="J62" i="34" s="1"/>
  <c r="B63" i="34"/>
  <c r="J63" i="34" s="1"/>
  <c r="B64" i="34"/>
  <c r="J64" i="34" s="1"/>
  <c r="B65" i="34"/>
  <c r="J65" i="34" s="1"/>
  <c r="B66" i="34"/>
  <c r="J66" i="34" s="1"/>
  <c r="B67" i="34"/>
  <c r="J67" i="34" s="1"/>
  <c r="B68" i="34"/>
  <c r="J68" i="34" s="1"/>
  <c r="B69" i="34"/>
  <c r="J69" i="34" s="1"/>
  <c r="B70" i="34"/>
  <c r="J70" i="34" s="1"/>
  <c r="B71" i="34"/>
  <c r="J71" i="34" s="1"/>
  <c r="B72" i="34"/>
  <c r="J72" i="34" s="1"/>
  <c r="B73" i="34"/>
  <c r="J73" i="34" s="1"/>
  <c r="B74" i="34"/>
  <c r="J74" i="34" s="1"/>
  <c r="B75" i="34"/>
  <c r="J75" i="34" s="1"/>
  <c r="B76" i="34"/>
  <c r="J76" i="34" s="1"/>
  <c r="B77" i="34"/>
  <c r="J77" i="34" s="1"/>
  <c r="B78" i="34"/>
  <c r="J78" i="34" s="1"/>
  <c r="B79" i="34"/>
  <c r="J79" i="34" s="1"/>
  <c r="B80" i="34"/>
  <c r="J80" i="34" s="1"/>
  <c r="B81" i="34"/>
  <c r="J81" i="34" s="1"/>
  <c r="B82" i="34"/>
  <c r="J82" i="34" s="1"/>
  <c r="B83" i="34"/>
  <c r="J83" i="34" s="1"/>
  <c r="B84" i="34"/>
  <c r="J84" i="34" s="1"/>
  <c r="B85" i="34"/>
  <c r="J85" i="34" s="1"/>
  <c r="B86" i="34"/>
  <c r="J86" i="34" s="1"/>
  <c r="B87" i="34"/>
  <c r="J87" i="34" s="1"/>
  <c r="B88" i="34"/>
  <c r="J88" i="34" s="1"/>
  <c r="B89" i="34"/>
  <c r="J89" i="34" s="1"/>
  <c r="B90" i="34"/>
  <c r="J90" i="34" s="1"/>
  <c r="B91" i="34"/>
  <c r="J91" i="34" s="1"/>
  <c r="B92" i="34"/>
  <c r="J92" i="34" s="1"/>
  <c r="B93" i="34"/>
  <c r="J93" i="34" s="1"/>
  <c r="B94" i="34"/>
  <c r="J94" i="34" s="1"/>
  <c r="B95" i="34"/>
  <c r="J95" i="34" s="1"/>
  <c r="B96" i="34"/>
  <c r="J96" i="34" s="1"/>
  <c r="B97" i="34"/>
  <c r="J97" i="34" s="1"/>
  <c r="B98" i="34"/>
  <c r="J98" i="34" s="1"/>
  <c r="B99" i="34"/>
  <c r="J99" i="34" s="1"/>
  <c r="B100" i="34"/>
  <c r="J100" i="34" s="1"/>
  <c r="C10" i="33"/>
  <c r="A10" i="33" s="1"/>
  <c r="E10" i="33"/>
  <c r="C11" i="33"/>
  <c r="E11" i="33"/>
  <c r="C12" i="33"/>
  <c r="A12" i="33" s="1"/>
  <c r="E12" i="33"/>
  <c r="C13" i="33"/>
  <c r="E13" i="33"/>
  <c r="C14" i="33"/>
  <c r="A14" i="33" s="1"/>
  <c r="E14" i="33"/>
  <c r="C15" i="33"/>
  <c r="E15" i="33"/>
  <c r="C16" i="33"/>
  <c r="A16" i="33" s="1"/>
  <c r="E16" i="33"/>
  <c r="C17" i="33"/>
  <c r="E17" i="33"/>
  <c r="C18" i="33"/>
  <c r="A18" i="33" s="1"/>
  <c r="E18" i="33"/>
  <c r="C19" i="33"/>
  <c r="E19" i="33"/>
  <c r="C20" i="33"/>
  <c r="E20" i="33"/>
  <c r="C21" i="33"/>
  <c r="E21" i="33"/>
  <c r="C22" i="33"/>
  <c r="E22" i="33"/>
  <c r="C23" i="33"/>
  <c r="E23" i="33"/>
  <c r="C24" i="33"/>
  <c r="E24" i="33"/>
  <c r="C25" i="33"/>
  <c r="E25" i="33"/>
  <c r="C26" i="33"/>
  <c r="E26" i="33"/>
  <c r="C27" i="33"/>
  <c r="E27" i="33"/>
  <c r="C28" i="33"/>
  <c r="E28" i="33"/>
  <c r="C29" i="33"/>
  <c r="E29" i="33"/>
  <c r="C30" i="33"/>
  <c r="E30" i="33"/>
  <c r="C31" i="33"/>
  <c r="E31" i="33"/>
  <c r="C32" i="33"/>
  <c r="E32" i="33"/>
  <c r="C33" i="33"/>
  <c r="E33" i="33"/>
  <c r="C34" i="33"/>
  <c r="E34" i="33"/>
  <c r="C35" i="33"/>
  <c r="E35" i="33"/>
  <c r="C36" i="33"/>
  <c r="E36" i="33"/>
  <c r="C37" i="33"/>
  <c r="E37" i="33"/>
  <c r="C38" i="33"/>
  <c r="E38" i="33"/>
  <c r="C39" i="33"/>
  <c r="E39" i="33"/>
  <c r="C40" i="33"/>
  <c r="E40" i="33"/>
  <c r="C41" i="33"/>
  <c r="E41" i="33"/>
  <c r="C42" i="33"/>
  <c r="E42" i="33"/>
  <c r="C43" i="33"/>
  <c r="E43" i="33"/>
  <c r="C44" i="33"/>
  <c r="E44" i="33"/>
  <c r="C45" i="33"/>
  <c r="E45" i="33"/>
  <c r="C46" i="33"/>
  <c r="E46" i="33"/>
  <c r="C47" i="33"/>
  <c r="E47" i="33"/>
  <c r="C48" i="33"/>
  <c r="E48" i="33"/>
  <c r="C49" i="33"/>
  <c r="E49" i="33"/>
  <c r="C50" i="33"/>
  <c r="E50" i="33"/>
  <c r="C51" i="33"/>
  <c r="E51" i="33"/>
  <c r="C52" i="33"/>
  <c r="E52" i="33"/>
  <c r="C53" i="33"/>
  <c r="E53" i="33"/>
  <c r="C54" i="33"/>
  <c r="E54" i="33"/>
  <c r="C55" i="33"/>
  <c r="E55" i="33"/>
  <c r="C56" i="33"/>
  <c r="E56" i="33"/>
  <c r="C57" i="33"/>
  <c r="E57" i="33"/>
  <c r="C58" i="33"/>
  <c r="E58" i="33"/>
  <c r="C59" i="33"/>
  <c r="E59" i="33"/>
  <c r="C60" i="33"/>
  <c r="E60" i="33"/>
  <c r="C61" i="33"/>
  <c r="E61" i="33"/>
  <c r="C62" i="33"/>
  <c r="E62" i="33"/>
  <c r="C63" i="33"/>
  <c r="E63" i="33"/>
  <c r="C64" i="33"/>
  <c r="E64" i="33"/>
  <c r="C65" i="33"/>
  <c r="E65" i="33"/>
  <c r="C66" i="33"/>
  <c r="E66" i="33"/>
  <c r="C67" i="33"/>
  <c r="E67" i="33"/>
  <c r="C68" i="33"/>
  <c r="E68" i="33"/>
  <c r="C69" i="33"/>
  <c r="E69" i="33"/>
  <c r="C70" i="33"/>
  <c r="E70" i="33"/>
  <c r="C71" i="33"/>
  <c r="E71" i="33"/>
  <c r="C72" i="33"/>
  <c r="E72" i="33"/>
  <c r="C73" i="33"/>
  <c r="E73" i="33"/>
  <c r="C74" i="33"/>
  <c r="A74" i="33" s="1"/>
  <c r="E74" i="33"/>
  <c r="C75" i="33"/>
  <c r="E75" i="33"/>
  <c r="C76" i="33"/>
  <c r="A76" i="33" s="1"/>
  <c r="E76" i="33"/>
  <c r="C77" i="33"/>
  <c r="E77" i="33"/>
  <c r="C78" i="33"/>
  <c r="A78" i="33" s="1"/>
  <c r="E78" i="33"/>
  <c r="C79" i="33"/>
  <c r="E79" i="33"/>
  <c r="C80" i="33"/>
  <c r="A80" i="33" s="1"/>
  <c r="E80" i="33"/>
  <c r="C81" i="33"/>
  <c r="E81" i="33"/>
  <c r="C82" i="33"/>
  <c r="A82" i="33" s="1"/>
  <c r="E82" i="33"/>
  <c r="C83" i="33"/>
  <c r="E83" i="33"/>
  <c r="C84" i="33"/>
  <c r="A84" i="33" s="1"/>
  <c r="E84" i="33"/>
  <c r="C85" i="33"/>
  <c r="E85" i="33"/>
  <c r="C86" i="33"/>
  <c r="A86" i="33" s="1"/>
  <c r="E86" i="33"/>
  <c r="C87" i="33"/>
  <c r="E87" i="33"/>
  <c r="C88" i="33"/>
  <c r="A88" i="33" s="1"/>
  <c r="E88" i="33"/>
  <c r="C89" i="33"/>
  <c r="E89" i="33"/>
  <c r="C90" i="33"/>
  <c r="A90" i="33" s="1"/>
  <c r="E90" i="33"/>
  <c r="C91" i="33"/>
  <c r="E91" i="33"/>
  <c r="C92" i="33"/>
  <c r="A92" i="33" s="1"/>
  <c r="E92" i="33"/>
  <c r="C93" i="33"/>
  <c r="E93" i="33"/>
  <c r="C94" i="33"/>
  <c r="A94" i="33" s="1"/>
  <c r="E94" i="33"/>
  <c r="C95" i="33"/>
  <c r="E95" i="33"/>
  <c r="C96" i="33"/>
  <c r="A96" i="33" s="1"/>
  <c r="E96" i="33"/>
  <c r="C97" i="33"/>
  <c r="E97" i="33"/>
  <c r="C98" i="33"/>
  <c r="A98" i="33" s="1"/>
  <c r="E98" i="33"/>
  <c r="C99" i="33"/>
  <c r="E99" i="33"/>
  <c r="C100" i="33"/>
  <c r="A100" i="33" s="1"/>
  <c r="E100" i="33"/>
  <c r="C101" i="33"/>
  <c r="E101" i="33"/>
  <c r="C102" i="33"/>
  <c r="A102" i="33" s="1"/>
  <c r="E102" i="33"/>
  <c r="C103" i="33"/>
  <c r="E103" i="33"/>
  <c r="C104" i="33"/>
  <c r="A104" i="33" s="1"/>
  <c r="E104" i="33"/>
  <c r="C105" i="33"/>
  <c r="E105" i="33"/>
  <c r="C106" i="33"/>
  <c r="A106" i="33" s="1"/>
  <c r="E106" i="33"/>
  <c r="C107" i="33"/>
  <c r="E107" i="33"/>
  <c r="C57" i="31"/>
  <c r="A57" i="31" s="1"/>
  <c r="E57" i="31"/>
  <c r="C58" i="31"/>
  <c r="E58" i="31"/>
  <c r="C59" i="31"/>
  <c r="A59" i="31" s="1"/>
  <c r="E59" i="31"/>
  <c r="C60" i="31"/>
  <c r="E60" i="31"/>
  <c r="C61" i="31"/>
  <c r="A61" i="31" s="1"/>
  <c r="E61" i="31"/>
  <c r="C62" i="31"/>
  <c r="E62" i="31"/>
  <c r="C63" i="31"/>
  <c r="A63" i="31" s="1"/>
  <c r="E63" i="31"/>
  <c r="C64" i="31"/>
  <c r="E64" i="31"/>
  <c r="C65" i="31"/>
  <c r="A65" i="31" s="1"/>
  <c r="E65" i="31"/>
  <c r="C66" i="31"/>
  <c r="E66" i="31"/>
  <c r="C67" i="31"/>
  <c r="A67" i="31" s="1"/>
  <c r="E67" i="31"/>
  <c r="C68" i="31"/>
  <c r="E68" i="31"/>
  <c r="C69" i="31"/>
  <c r="A69" i="31" s="1"/>
  <c r="E69" i="31"/>
  <c r="C70" i="31"/>
  <c r="E70" i="31"/>
  <c r="C71" i="31"/>
  <c r="A71" i="31" s="1"/>
  <c r="E71" i="31"/>
  <c r="C72" i="31"/>
  <c r="E72" i="31"/>
  <c r="C73" i="31"/>
  <c r="A73" i="31" s="1"/>
  <c r="E73" i="31"/>
  <c r="C74" i="31"/>
  <c r="E74" i="31"/>
  <c r="C75" i="31"/>
  <c r="A75" i="31" s="1"/>
  <c r="E75" i="31"/>
  <c r="C76" i="31"/>
  <c r="E76" i="31"/>
  <c r="C77" i="31"/>
  <c r="A77" i="31" s="1"/>
  <c r="E77" i="31"/>
  <c r="C78" i="31"/>
  <c r="E78" i="31"/>
  <c r="C79" i="31"/>
  <c r="A79" i="31" s="1"/>
  <c r="E79" i="31"/>
  <c r="C80" i="31"/>
  <c r="E80" i="31"/>
  <c r="C81" i="31"/>
  <c r="A81" i="31" s="1"/>
  <c r="E81" i="31"/>
  <c r="C82" i="31"/>
  <c r="E82" i="31"/>
  <c r="C83" i="31"/>
  <c r="A83" i="31" s="1"/>
  <c r="E83" i="31"/>
  <c r="C84" i="31"/>
  <c r="E84" i="31"/>
  <c r="C85" i="31"/>
  <c r="A85" i="31" s="1"/>
  <c r="E85" i="31"/>
  <c r="C86" i="31"/>
  <c r="E86" i="31"/>
  <c r="C87" i="31"/>
  <c r="A87" i="31" s="1"/>
  <c r="E87" i="31"/>
  <c r="C88" i="31"/>
  <c r="E88" i="31"/>
  <c r="C89" i="31"/>
  <c r="A89" i="31" s="1"/>
  <c r="E89" i="31"/>
  <c r="C90" i="31"/>
  <c r="E90" i="31"/>
  <c r="C91" i="31"/>
  <c r="A91" i="31" s="1"/>
  <c r="E91" i="31"/>
  <c r="C92" i="31"/>
  <c r="E92" i="31"/>
  <c r="C93" i="31"/>
  <c r="A93" i="31" s="1"/>
  <c r="E93" i="31"/>
  <c r="C94" i="31"/>
  <c r="E94" i="31"/>
  <c r="C95" i="31"/>
  <c r="A95" i="31" s="1"/>
  <c r="E95" i="31"/>
  <c r="C96" i="31"/>
  <c r="E96" i="31"/>
  <c r="C97" i="31"/>
  <c r="A97" i="31" s="1"/>
  <c r="E97" i="31"/>
  <c r="C98" i="31"/>
  <c r="E98" i="31"/>
  <c r="C99" i="31"/>
  <c r="A99" i="31" s="1"/>
  <c r="E99" i="31"/>
  <c r="C100" i="31"/>
  <c r="E100" i="31"/>
  <c r="C101" i="31"/>
  <c r="A101" i="31" s="1"/>
  <c r="E101" i="31"/>
  <c r="C102" i="31"/>
  <c r="E102" i="31"/>
  <c r="C103" i="31"/>
  <c r="A103" i="31" s="1"/>
  <c r="E103" i="31"/>
  <c r="C104" i="31"/>
  <c r="E104" i="31"/>
  <c r="C105" i="31"/>
  <c r="A105" i="31" s="1"/>
  <c r="E105" i="31"/>
  <c r="C106" i="31"/>
  <c r="E106" i="31"/>
  <c r="C107" i="31"/>
  <c r="A107" i="31" s="1"/>
  <c r="E107" i="31"/>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B104" i="30"/>
  <c r="B105" i="30"/>
  <c r="B106" i="30"/>
  <c r="B107" i="30"/>
  <c r="B31"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R100" i="28" s="1"/>
  <c r="B101" i="28"/>
  <c r="R101" i="28" s="1"/>
  <c r="B102" i="28"/>
  <c r="R102" i="28" s="1"/>
  <c r="B103" i="28"/>
  <c r="R103" i="28" s="1"/>
  <c r="B104" i="28"/>
  <c r="R104" i="28" s="1"/>
  <c r="B105" i="28"/>
  <c r="R105" i="28" s="1"/>
  <c r="B106" i="28"/>
  <c r="R106" i="28" s="1"/>
  <c r="B107" i="28"/>
  <c r="R107" i="28" s="1"/>
  <c r="C10" i="26"/>
  <c r="E10" i="26"/>
  <c r="C11" i="26"/>
  <c r="E11" i="26"/>
  <c r="C12" i="26"/>
  <c r="E12" i="26"/>
  <c r="C13" i="26"/>
  <c r="E13" i="26"/>
  <c r="C14" i="26"/>
  <c r="E14" i="26"/>
  <c r="C15" i="26"/>
  <c r="E15" i="26"/>
  <c r="C16" i="26"/>
  <c r="E16" i="26"/>
  <c r="C17" i="26"/>
  <c r="E17" i="26"/>
  <c r="C18" i="26"/>
  <c r="E18" i="26"/>
  <c r="C19" i="26"/>
  <c r="E19" i="26"/>
  <c r="C20" i="26"/>
  <c r="E20" i="26"/>
  <c r="C21" i="26"/>
  <c r="E21" i="26"/>
  <c r="C22" i="26"/>
  <c r="E22" i="26"/>
  <c r="C23" i="26"/>
  <c r="E23" i="26"/>
  <c r="C24" i="26"/>
  <c r="E24" i="26"/>
  <c r="C25" i="26"/>
  <c r="E25" i="26"/>
  <c r="C26" i="26"/>
  <c r="E26" i="26"/>
  <c r="C27" i="26"/>
  <c r="E27" i="26"/>
  <c r="C28" i="26"/>
  <c r="E28" i="26"/>
  <c r="C29" i="26"/>
  <c r="E29" i="26"/>
  <c r="C30" i="26"/>
  <c r="E30" i="26"/>
  <c r="C31" i="26"/>
  <c r="E31" i="26"/>
  <c r="C32" i="26"/>
  <c r="E32" i="26"/>
  <c r="C33" i="26"/>
  <c r="E33" i="26"/>
  <c r="C34" i="26"/>
  <c r="E34" i="26"/>
  <c r="C35" i="26"/>
  <c r="E35" i="26"/>
  <c r="C36" i="26"/>
  <c r="E36" i="26"/>
  <c r="C37" i="26"/>
  <c r="E37" i="26"/>
  <c r="C38" i="26"/>
  <c r="E38" i="26"/>
  <c r="C39" i="26"/>
  <c r="E39" i="26"/>
  <c r="C40" i="26"/>
  <c r="E40" i="26"/>
  <c r="C41" i="26"/>
  <c r="E41" i="26"/>
  <c r="C42" i="26"/>
  <c r="E42" i="26"/>
  <c r="C43" i="26"/>
  <c r="E43" i="26"/>
  <c r="C44" i="26"/>
  <c r="E44" i="26"/>
  <c r="C45" i="26"/>
  <c r="E45" i="26"/>
  <c r="C46" i="26"/>
  <c r="E46" i="26"/>
  <c r="C47" i="26"/>
  <c r="E47" i="26"/>
  <c r="C48" i="26"/>
  <c r="E48" i="26"/>
  <c r="C49" i="26"/>
  <c r="E49" i="26"/>
  <c r="C50" i="26"/>
  <c r="E50" i="26"/>
  <c r="C51" i="26"/>
  <c r="E51" i="26"/>
  <c r="C52" i="26"/>
  <c r="E52" i="26"/>
  <c r="C53" i="26"/>
  <c r="E53" i="26"/>
  <c r="C54" i="26"/>
  <c r="E54" i="26"/>
  <c r="C55" i="26"/>
  <c r="E55" i="26"/>
  <c r="C56" i="26"/>
  <c r="E56" i="26"/>
  <c r="C57" i="26"/>
  <c r="E57" i="26"/>
  <c r="C58" i="26"/>
  <c r="E58" i="26"/>
  <c r="C59" i="26"/>
  <c r="E59" i="26"/>
  <c r="C60" i="26"/>
  <c r="E60" i="26"/>
  <c r="C61" i="26"/>
  <c r="E61" i="26"/>
  <c r="C62" i="26"/>
  <c r="E62" i="26"/>
  <c r="C63" i="26"/>
  <c r="E63" i="26"/>
  <c r="C64" i="26"/>
  <c r="E64" i="26"/>
  <c r="C65" i="26"/>
  <c r="E65" i="26"/>
  <c r="C66" i="26"/>
  <c r="E66" i="26"/>
  <c r="C67" i="26"/>
  <c r="E67" i="26"/>
  <c r="C68" i="26"/>
  <c r="E68" i="26"/>
  <c r="C69" i="26"/>
  <c r="E69" i="26"/>
  <c r="C70" i="26"/>
  <c r="E70" i="26"/>
  <c r="C71" i="26"/>
  <c r="E71" i="26"/>
  <c r="C72" i="26"/>
  <c r="E72" i="26"/>
  <c r="C73" i="26"/>
  <c r="E73" i="26"/>
  <c r="C74" i="26"/>
  <c r="E74" i="26"/>
  <c r="C75" i="26"/>
  <c r="E75" i="26"/>
  <c r="C76" i="26"/>
  <c r="E76" i="26"/>
  <c r="C77" i="26"/>
  <c r="E77" i="26"/>
  <c r="C78" i="26"/>
  <c r="E78" i="26"/>
  <c r="C79" i="26"/>
  <c r="E79" i="26"/>
  <c r="C80" i="26"/>
  <c r="E80" i="26"/>
  <c r="C81" i="26"/>
  <c r="E81" i="26"/>
  <c r="C82" i="26"/>
  <c r="E82" i="26"/>
  <c r="C83" i="26"/>
  <c r="E83" i="26"/>
  <c r="C84" i="26"/>
  <c r="E84" i="26"/>
  <c r="C85" i="26"/>
  <c r="E85" i="26"/>
  <c r="C86" i="26"/>
  <c r="E86" i="26"/>
  <c r="C87" i="26"/>
  <c r="E87" i="26"/>
  <c r="C88" i="26"/>
  <c r="E88" i="26"/>
  <c r="C89" i="26"/>
  <c r="E89" i="26"/>
  <c r="C90" i="26"/>
  <c r="E90" i="26"/>
  <c r="C91" i="26"/>
  <c r="E91" i="26"/>
  <c r="C92" i="26"/>
  <c r="E92" i="26"/>
  <c r="C93" i="26"/>
  <c r="E93" i="26"/>
  <c r="C94" i="26"/>
  <c r="E94" i="26"/>
  <c r="C95" i="26"/>
  <c r="E95" i="26"/>
  <c r="C96" i="26"/>
  <c r="E96" i="26"/>
  <c r="C97" i="26"/>
  <c r="E97" i="26"/>
  <c r="C98" i="26"/>
  <c r="E98" i="26"/>
  <c r="C99" i="26"/>
  <c r="E99" i="26"/>
  <c r="C100" i="26"/>
  <c r="E100" i="26"/>
  <c r="C101" i="26"/>
  <c r="E101" i="26"/>
  <c r="C102" i="26"/>
  <c r="E102" i="26"/>
  <c r="C103" i="26"/>
  <c r="E103" i="26"/>
  <c r="C104" i="26"/>
  <c r="E104" i="26"/>
  <c r="C105" i="26"/>
  <c r="E105" i="26"/>
  <c r="C106" i="26"/>
  <c r="E106" i="26"/>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Z86" i="14" s="1"/>
  <c r="B87" i="14"/>
  <c r="Z87" i="14" s="1"/>
  <c r="B88" i="14"/>
  <c r="B89" i="14"/>
  <c r="B90" i="14"/>
  <c r="B91" i="14"/>
  <c r="B92" i="14"/>
  <c r="B93" i="14"/>
  <c r="B94" i="14"/>
  <c r="B95" i="14"/>
  <c r="B96" i="14"/>
  <c r="B97" i="14"/>
  <c r="B98" i="14"/>
  <c r="B99" i="14"/>
  <c r="B100" i="14"/>
  <c r="B101" i="14"/>
  <c r="B102" i="14"/>
  <c r="B103" i="14"/>
  <c r="B104" i="14"/>
  <c r="B105" i="14"/>
  <c r="B106" i="14"/>
  <c r="B107" i="14"/>
  <c r="A10" i="13"/>
  <c r="E10" i="13"/>
  <c r="E11" i="13"/>
  <c r="C12" i="13"/>
  <c r="E12" i="13"/>
  <c r="C13" i="13"/>
  <c r="E13" i="13"/>
  <c r="C14" i="13"/>
  <c r="E14" i="13"/>
  <c r="C15" i="13"/>
  <c r="E15" i="13"/>
  <c r="C16" i="13"/>
  <c r="E16" i="13"/>
  <c r="C17" i="13"/>
  <c r="E17" i="13"/>
  <c r="C18" i="13"/>
  <c r="E18" i="13"/>
  <c r="C19" i="13"/>
  <c r="E19" i="13"/>
  <c r="C20" i="13"/>
  <c r="E20" i="13"/>
  <c r="C21" i="13"/>
  <c r="E21" i="13"/>
  <c r="C22" i="13"/>
  <c r="E22" i="13"/>
  <c r="C23" i="13"/>
  <c r="E23" i="13"/>
  <c r="C24" i="13"/>
  <c r="E24" i="13"/>
  <c r="C25" i="13"/>
  <c r="E25" i="13"/>
  <c r="C26" i="13"/>
  <c r="E26" i="13"/>
  <c r="C27" i="13"/>
  <c r="E27" i="13"/>
  <c r="C28" i="13"/>
  <c r="E28" i="13"/>
  <c r="C29" i="13"/>
  <c r="E29" i="13"/>
  <c r="C30" i="13"/>
  <c r="E30" i="13"/>
  <c r="C31" i="13"/>
  <c r="E31" i="13"/>
  <c r="C32" i="13"/>
  <c r="E32" i="13"/>
  <c r="C33" i="13"/>
  <c r="E33" i="13"/>
  <c r="C34" i="13"/>
  <c r="E34" i="13"/>
  <c r="C35" i="13"/>
  <c r="E35" i="13"/>
  <c r="C36" i="13"/>
  <c r="E36" i="13"/>
  <c r="C37" i="13"/>
  <c r="E37" i="13"/>
  <c r="C38" i="13"/>
  <c r="E38" i="13"/>
  <c r="C39" i="13"/>
  <c r="E39" i="13"/>
  <c r="C40" i="13"/>
  <c r="E40" i="13"/>
  <c r="C41" i="13"/>
  <c r="E41" i="13"/>
  <c r="C42" i="13"/>
  <c r="E42" i="13"/>
  <c r="C43" i="13"/>
  <c r="E43" i="13"/>
  <c r="C44" i="13"/>
  <c r="E44" i="13"/>
  <c r="C45" i="13"/>
  <c r="E45" i="13"/>
  <c r="C46" i="13"/>
  <c r="E46" i="13"/>
  <c r="C47" i="13"/>
  <c r="E47" i="13"/>
  <c r="C48" i="13"/>
  <c r="E48" i="13"/>
  <c r="C49" i="13"/>
  <c r="E49" i="13"/>
  <c r="C50" i="13"/>
  <c r="E50" i="13"/>
  <c r="C51" i="13"/>
  <c r="E51" i="13"/>
  <c r="C52" i="13"/>
  <c r="E52" i="13"/>
  <c r="C53" i="13"/>
  <c r="E53" i="13"/>
  <c r="C54" i="13"/>
  <c r="E54" i="13"/>
  <c r="C55" i="13"/>
  <c r="E55" i="13"/>
  <c r="C56" i="13"/>
  <c r="E56" i="13"/>
  <c r="C57" i="13"/>
  <c r="E57" i="13"/>
  <c r="C58" i="13"/>
  <c r="E58" i="13"/>
  <c r="C59" i="13"/>
  <c r="E59" i="13"/>
  <c r="C60" i="13"/>
  <c r="E60" i="13"/>
  <c r="C61" i="13"/>
  <c r="E61" i="13"/>
  <c r="C62" i="13"/>
  <c r="E62" i="13"/>
  <c r="C63" i="13"/>
  <c r="E63" i="13"/>
  <c r="C64" i="13"/>
  <c r="E64" i="13"/>
  <c r="C65" i="13"/>
  <c r="E65" i="13"/>
  <c r="C66" i="13"/>
  <c r="E66" i="13"/>
  <c r="C67" i="13"/>
  <c r="E67" i="13"/>
  <c r="C68" i="13"/>
  <c r="E68" i="13"/>
  <c r="C69" i="13"/>
  <c r="E69" i="13"/>
  <c r="C70" i="13"/>
  <c r="E70" i="13"/>
  <c r="C71" i="13"/>
  <c r="E71" i="13"/>
  <c r="C72" i="13"/>
  <c r="E72" i="13"/>
  <c r="C73" i="13"/>
  <c r="E73" i="13"/>
  <c r="C74" i="13"/>
  <c r="E74" i="13"/>
  <c r="C75" i="13"/>
  <c r="E75" i="13"/>
  <c r="C76" i="13"/>
  <c r="E76" i="13"/>
  <c r="C77" i="13"/>
  <c r="E77" i="13"/>
  <c r="C78" i="13"/>
  <c r="E78" i="13"/>
  <c r="C79" i="13"/>
  <c r="E79" i="13"/>
  <c r="C80" i="13"/>
  <c r="E80" i="13"/>
  <c r="C81" i="13"/>
  <c r="E81" i="13"/>
  <c r="C82" i="13"/>
  <c r="E82" i="13"/>
  <c r="C83" i="13"/>
  <c r="E83" i="13"/>
  <c r="C84" i="13"/>
  <c r="E84" i="13"/>
  <c r="C85" i="13"/>
  <c r="E85" i="13"/>
  <c r="C86" i="13"/>
  <c r="E86" i="13"/>
  <c r="C87" i="13"/>
  <c r="E87" i="13"/>
  <c r="C88" i="13"/>
  <c r="E88" i="13"/>
  <c r="C89" i="13"/>
  <c r="E89" i="13"/>
  <c r="C90" i="13"/>
  <c r="E90" i="13"/>
  <c r="C91" i="13"/>
  <c r="E91" i="13"/>
  <c r="C92" i="13"/>
  <c r="E92" i="13"/>
  <c r="C93" i="13"/>
  <c r="E93" i="13"/>
  <c r="C94" i="13"/>
  <c r="E94" i="13"/>
  <c r="C95" i="13"/>
  <c r="E95" i="13"/>
  <c r="C96" i="13"/>
  <c r="E96" i="13"/>
  <c r="C97" i="13"/>
  <c r="E97" i="13"/>
  <c r="C98" i="13"/>
  <c r="E98" i="13"/>
  <c r="C99" i="13"/>
  <c r="E99" i="13"/>
  <c r="C100" i="13"/>
  <c r="E100" i="13"/>
  <c r="C101" i="13"/>
  <c r="E101" i="13"/>
  <c r="C102" i="13"/>
  <c r="E102" i="13"/>
  <c r="C103" i="13"/>
  <c r="E103" i="13"/>
  <c r="C104" i="13"/>
  <c r="E104" i="13"/>
  <c r="C105" i="13"/>
  <c r="E105" i="13"/>
  <c r="C106" i="13"/>
  <c r="E106" i="13"/>
  <c r="B3" i="10"/>
  <c r="A3" i="10" s="1"/>
  <c r="B4" i="10"/>
  <c r="A4" i="10" s="1"/>
  <c r="F25" i="10"/>
  <c r="F26" i="10"/>
  <c r="F27" i="10"/>
  <c r="F28" i="10"/>
  <c r="F29" i="10"/>
  <c r="F30" i="10"/>
  <c r="F31" i="10"/>
  <c r="F32" i="10"/>
  <c r="F33" i="10"/>
  <c r="F34" i="10"/>
  <c r="F35" i="10"/>
  <c r="F36" i="10"/>
  <c r="F37" i="10"/>
  <c r="F38" i="10"/>
  <c r="F39" i="10"/>
  <c r="F40" i="10"/>
  <c r="F41" i="10"/>
  <c r="F42" i="10"/>
  <c r="F43" i="10"/>
  <c r="F44" i="10"/>
  <c r="F45" i="10"/>
  <c r="F46" i="10"/>
  <c r="F47" i="10"/>
  <c r="F48" i="10"/>
  <c r="F65" i="10"/>
  <c r="F66" i="10"/>
  <c r="F67" i="10"/>
  <c r="F100" i="10"/>
  <c r="F101" i="10"/>
  <c r="F102" i="10"/>
  <c r="F103" i="10"/>
  <c r="F104" i="10"/>
  <c r="F105" i="10"/>
  <c r="F106" i="10"/>
  <c r="F107" i="10"/>
  <c r="F108" i="10"/>
  <c r="F109" i="10"/>
  <c r="F110" i="10"/>
  <c r="F111" i="10"/>
  <c r="F112" i="10"/>
  <c r="F113" i="10"/>
  <c r="F114" i="10"/>
  <c r="F115" i="10"/>
  <c r="F116" i="10"/>
  <c r="F117" i="10"/>
  <c r="F118" i="10"/>
  <c r="F119" i="10"/>
  <c r="F120" i="10"/>
  <c r="F121" i="10"/>
  <c r="F160" i="10"/>
  <c r="F162" i="10"/>
  <c r="F164" i="10"/>
  <c r="F166" i="10"/>
  <c r="F168" i="10"/>
  <c r="F170" i="10"/>
  <c r="F172" i="10"/>
  <c r="F173" i="10"/>
  <c r="F174" i="10"/>
  <c r="F175" i="10"/>
  <c r="F176" i="10"/>
  <c r="F177" i="10"/>
  <c r="F178" i="10"/>
  <c r="F179" i="10"/>
  <c r="F180" i="10"/>
  <c r="F181" i="10"/>
  <c r="F182" i="10"/>
  <c r="F183" i="10"/>
  <c r="F184" i="10"/>
  <c r="F185" i="10"/>
  <c r="F186" i="10"/>
  <c r="F187" i="10"/>
  <c r="F188" i="10"/>
  <c r="F189" i="10"/>
  <c r="F190" i="10"/>
  <c r="F191" i="10"/>
  <c r="F192" i="10"/>
  <c r="F193" i="10"/>
  <c r="F194" i="10"/>
  <c r="F195" i="10"/>
  <c r="F196" i="10"/>
  <c r="F197" i="10"/>
  <c r="F198" i="10"/>
  <c r="F199" i="10"/>
  <c r="F200" i="10"/>
  <c r="F201" i="10"/>
  <c r="F202" i="10"/>
  <c r="F203" i="10"/>
  <c r="F204" i="10"/>
  <c r="F205" i="10"/>
  <c r="F206" i="10"/>
  <c r="F207" i="10"/>
  <c r="F208" i="10"/>
  <c r="F209" i="10"/>
  <c r="F210" i="10"/>
  <c r="F211" i="10"/>
  <c r="F212" i="10"/>
  <c r="F213" i="10"/>
  <c r="F214" i="10"/>
  <c r="F215" i="10"/>
  <c r="F216" i="10"/>
  <c r="F217" i="10"/>
  <c r="F218" i="10"/>
  <c r="F219" i="10"/>
  <c r="F220" i="10"/>
  <c r="F221" i="10"/>
  <c r="F222" i="10"/>
  <c r="F223" i="10"/>
  <c r="F224" i="10"/>
  <c r="F225" i="10"/>
  <c r="F226" i="10"/>
  <c r="F227" i="10"/>
  <c r="F228" i="10"/>
  <c r="F229" i="10"/>
  <c r="F230" i="10"/>
  <c r="F231" i="10"/>
  <c r="F232" i="10"/>
  <c r="F233" i="10"/>
  <c r="F234" i="10"/>
  <c r="F235" i="10"/>
  <c r="F236" i="10"/>
  <c r="F237" i="10"/>
  <c r="F238" i="10"/>
  <c r="F239" i="10"/>
  <c r="F240" i="10"/>
  <c r="F241" i="10"/>
  <c r="F242" i="10"/>
  <c r="F243" i="10"/>
  <c r="F244" i="10"/>
  <c r="F245" i="10"/>
  <c r="F246" i="10"/>
  <c r="F247" i="10"/>
  <c r="F248" i="10"/>
  <c r="F249" i="10"/>
  <c r="F250" i="10"/>
  <c r="F251" i="10"/>
  <c r="F252" i="10"/>
  <c r="F253" i="10"/>
  <c r="F254" i="10"/>
  <c r="F255" i="10"/>
  <c r="F256" i="10"/>
  <c r="F257" i="10"/>
  <c r="F258" i="10"/>
  <c r="F259" i="10"/>
  <c r="F260" i="10"/>
  <c r="F261" i="10"/>
  <c r="F262" i="10"/>
  <c r="F263" i="10"/>
  <c r="F264" i="10"/>
  <c r="F265" i="10"/>
  <c r="F266" i="10"/>
  <c r="F267" i="10"/>
  <c r="F268" i="10"/>
  <c r="F269" i="10"/>
  <c r="F270" i="10"/>
  <c r="F271" i="10"/>
  <c r="F272" i="10"/>
  <c r="F273" i="10"/>
  <c r="F274" i="10"/>
  <c r="F275" i="10"/>
  <c r="F276" i="10"/>
  <c r="F277" i="10"/>
  <c r="F278" i="10"/>
  <c r="F279" i="10"/>
  <c r="F280" i="10"/>
  <c r="F281" i="10"/>
  <c r="F282" i="10"/>
  <c r="F283" i="10"/>
  <c r="F284" i="10"/>
  <c r="F285" i="10"/>
  <c r="F286" i="10"/>
  <c r="F287" i="10"/>
  <c r="F288" i="10"/>
  <c r="F289" i="10"/>
  <c r="F290" i="10"/>
  <c r="F291" i="10"/>
  <c r="F292" i="10"/>
  <c r="F293" i="10"/>
  <c r="F294" i="10"/>
  <c r="F295" i="10"/>
  <c r="F296" i="10"/>
  <c r="F297" i="10"/>
  <c r="F298" i="10"/>
  <c r="F299" i="10"/>
  <c r="F300" i="10"/>
  <c r="F301" i="10"/>
  <c r="F302" i="10"/>
  <c r="F303" i="10"/>
  <c r="F304" i="10"/>
  <c r="F305" i="10"/>
  <c r="F306" i="10"/>
  <c r="F307" i="10"/>
  <c r="F308" i="10"/>
  <c r="F309" i="10"/>
  <c r="F310" i="10"/>
  <c r="F311" i="10"/>
  <c r="F312" i="10"/>
  <c r="F313" i="10"/>
  <c r="F314" i="10"/>
  <c r="F315" i="10"/>
  <c r="F316" i="10"/>
  <c r="F317" i="10"/>
  <c r="F318" i="10"/>
  <c r="F319" i="10"/>
  <c r="F320" i="10"/>
  <c r="F321" i="10"/>
  <c r="F322" i="10"/>
  <c r="F323" i="10"/>
  <c r="F324" i="10"/>
  <c r="F325" i="10"/>
  <c r="F326" i="10"/>
  <c r="F327" i="10"/>
  <c r="F328" i="10"/>
  <c r="F329" i="10"/>
  <c r="F330" i="10"/>
  <c r="F331" i="10"/>
  <c r="F332" i="10"/>
  <c r="F333" i="10"/>
  <c r="F334" i="10"/>
  <c r="F335" i="10"/>
  <c r="F336" i="10"/>
  <c r="F337" i="10"/>
  <c r="F338" i="10"/>
  <c r="F339" i="10"/>
  <c r="F340" i="10"/>
  <c r="F341" i="10"/>
  <c r="F342" i="10"/>
  <c r="F343" i="10"/>
  <c r="F344" i="10"/>
  <c r="F345" i="10"/>
  <c r="F346" i="10"/>
  <c r="F347" i="10"/>
  <c r="F348" i="10"/>
  <c r="F349" i="10"/>
  <c r="F350" i="10"/>
  <c r="F351" i="10"/>
  <c r="F352" i="10"/>
  <c r="F353" i="10"/>
  <c r="F354" i="10"/>
  <c r="F355" i="10"/>
  <c r="F356" i="10"/>
  <c r="F357" i="10"/>
  <c r="F358" i="10"/>
  <c r="F359" i="10"/>
  <c r="F360" i="10"/>
  <c r="F361" i="10"/>
  <c r="F362" i="10"/>
  <c r="F363" i="10"/>
  <c r="F364" i="10"/>
  <c r="F365" i="10"/>
  <c r="F366" i="10"/>
  <c r="F367" i="10"/>
  <c r="F368" i="10"/>
  <c r="F369" i="10"/>
  <c r="F370" i="10"/>
  <c r="F371" i="10"/>
  <c r="F372" i="10"/>
  <c r="F373" i="10"/>
  <c r="F374" i="10"/>
  <c r="F375" i="10"/>
  <c r="F376" i="10"/>
  <c r="F377" i="10"/>
  <c r="F378" i="10"/>
  <c r="F379" i="10"/>
  <c r="F380" i="10"/>
  <c r="F381" i="10"/>
  <c r="B57" i="23"/>
  <c r="B56" i="23"/>
  <c r="B55" i="23"/>
  <c r="B54"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B10" i="23"/>
  <c r="B9" i="23"/>
  <c r="B8" i="23"/>
  <c r="F4" i="23"/>
  <c r="A4" i="23"/>
  <c r="A2" i="23"/>
  <c r="E56" i="21"/>
  <c r="C56" i="21"/>
  <c r="A56" i="21" s="1"/>
  <c r="E55" i="21"/>
  <c r="C55" i="21"/>
  <c r="A55" i="21" s="1"/>
  <c r="E54" i="21"/>
  <c r="C54" i="21"/>
  <c r="A54" i="21" s="1"/>
  <c r="E53" i="21"/>
  <c r="C53" i="21"/>
  <c r="A53" i="21" s="1"/>
  <c r="E52" i="21"/>
  <c r="C52" i="21"/>
  <c r="A52" i="21" s="1"/>
  <c r="E51" i="21"/>
  <c r="C51" i="21"/>
  <c r="A51" i="21" s="1"/>
  <c r="E50" i="21"/>
  <c r="C50" i="21"/>
  <c r="E49" i="21"/>
  <c r="C49" i="21"/>
  <c r="E48" i="21"/>
  <c r="C48" i="21"/>
  <c r="A48" i="21" s="1"/>
  <c r="E47" i="21"/>
  <c r="C47" i="21"/>
  <c r="A47" i="21" s="1"/>
  <c r="E46" i="21"/>
  <c r="C46" i="21"/>
  <c r="A46" i="21" s="1"/>
  <c r="E45" i="21"/>
  <c r="C45" i="21"/>
  <c r="A45" i="21" s="1"/>
  <c r="E44" i="21"/>
  <c r="C44" i="21"/>
  <c r="A44" i="21" s="1"/>
  <c r="E43" i="21"/>
  <c r="C43" i="21"/>
  <c r="A43" i="21" s="1"/>
  <c r="E42" i="21"/>
  <c r="C42" i="21"/>
  <c r="A42" i="21" s="1"/>
  <c r="E41" i="21"/>
  <c r="C41" i="21"/>
  <c r="A41" i="21" s="1"/>
  <c r="E40" i="21"/>
  <c r="C40" i="21"/>
  <c r="A40" i="21" s="1"/>
  <c r="E39" i="21"/>
  <c r="C39" i="21"/>
  <c r="A39" i="21" s="1"/>
  <c r="E38" i="21"/>
  <c r="C38" i="21"/>
  <c r="A38" i="21" s="1"/>
  <c r="E37" i="21"/>
  <c r="C37" i="21"/>
  <c r="A37" i="21" s="1"/>
  <c r="E36" i="21"/>
  <c r="C36" i="21"/>
  <c r="A36" i="21" s="1"/>
  <c r="E35" i="21"/>
  <c r="C35" i="21"/>
  <c r="A35" i="21" s="1"/>
  <c r="E34" i="21"/>
  <c r="C34" i="21"/>
  <c r="A34" i="21" s="1"/>
  <c r="E33" i="21"/>
  <c r="C33" i="21"/>
  <c r="A33" i="21" s="1"/>
  <c r="E32" i="21"/>
  <c r="C32" i="21"/>
  <c r="A32" i="21" s="1"/>
  <c r="E31" i="21"/>
  <c r="C31" i="21"/>
  <c r="A31" i="21" s="1"/>
  <c r="E30" i="21"/>
  <c r="C30" i="21"/>
  <c r="A30" i="21" s="1"/>
  <c r="E29" i="21"/>
  <c r="C29" i="21"/>
  <c r="A29" i="21" s="1"/>
  <c r="E28" i="21"/>
  <c r="C28" i="21"/>
  <c r="A28" i="21" s="1"/>
  <c r="E27" i="21"/>
  <c r="C27" i="21"/>
  <c r="A27" i="21" s="1"/>
  <c r="E26" i="21"/>
  <c r="C26" i="21"/>
  <c r="A26" i="21" s="1"/>
  <c r="E25" i="21"/>
  <c r="C25" i="21"/>
  <c r="A25" i="21" s="1"/>
  <c r="E24" i="21"/>
  <c r="C24" i="21"/>
  <c r="A24" i="21" s="1"/>
  <c r="E23" i="21"/>
  <c r="C23" i="21"/>
  <c r="A23" i="21" s="1"/>
  <c r="E22" i="21"/>
  <c r="A22" i="21" s="1"/>
  <c r="E21" i="21"/>
  <c r="A21" i="21" s="1"/>
  <c r="E20" i="21"/>
  <c r="A20" i="21" s="1"/>
  <c r="E19" i="21"/>
  <c r="A19" i="21" s="1"/>
  <c r="E18" i="21"/>
  <c r="A18" i="21" s="1"/>
  <c r="E17" i="21"/>
  <c r="A17" i="21" s="1"/>
  <c r="E16" i="21"/>
  <c r="A16" i="21" s="1"/>
  <c r="E15" i="21"/>
  <c r="A15" i="21" s="1"/>
  <c r="E14" i="21"/>
  <c r="A14" i="21" s="1"/>
  <c r="E13" i="21"/>
  <c r="A13" i="21" s="1"/>
  <c r="E12" i="21"/>
  <c r="A12" i="21" s="1"/>
  <c r="E11" i="21"/>
  <c r="A11" i="21" s="1"/>
  <c r="E10" i="21"/>
  <c r="A10" i="21" s="1"/>
  <c r="E9" i="21"/>
  <c r="A9" i="21" s="1"/>
  <c r="E8" i="21"/>
  <c r="A8" i="21" s="1"/>
  <c r="E7" i="21"/>
  <c r="A7" i="21" s="1"/>
  <c r="I3" i="21"/>
  <c r="F3" i="21"/>
  <c r="F1" i="21"/>
  <c r="B57" i="34"/>
  <c r="J57" i="34" s="1"/>
  <c r="B56" i="34"/>
  <c r="J56" i="34" s="1"/>
  <c r="B55" i="34"/>
  <c r="J55" i="34" s="1"/>
  <c r="B54" i="34"/>
  <c r="J54" i="34" s="1"/>
  <c r="B53" i="34"/>
  <c r="J53" i="34" s="1"/>
  <c r="B52" i="34"/>
  <c r="J52" i="34" s="1"/>
  <c r="B51" i="34"/>
  <c r="J51" i="34" s="1"/>
  <c r="B50" i="34"/>
  <c r="J50" i="34" s="1"/>
  <c r="B49" i="34"/>
  <c r="J49" i="34" s="1"/>
  <c r="B48" i="34"/>
  <c r="J48" i="34" s="1"/>
  <c r="B47" i="34"/>
  <c r="J47" i="34" s="1"/>
  <c r="B46" i="34"/>
  <c r="J46" i="34" s="1"/>
  <c r="B45" i="34"/>
  <c r="J45" i="34" s="1"/>
  <c r="B44" i="34"/>
  <c r="J44" i="34" s="1"/>
  <c r="B43" i="34"/>
  <c r="J43" i="34" s="1"/>
  <c r="B42" i="34"/>
  <c r="J42" i="34" s="1"/>
  <c r="B41" i="34"/>
  <c r="J41" i="34" s="1"/>
  <c r="B40" i="34"/>
  <c r="J40" i="34" s="1"/>
  <c r="B39" i="34"/>
  <c r="J39" i="34" s="1"/>
  <c r="B38" i="34"/>
  <c r="J38" i="34" s="1"/>
  <c r="B37" i="34"/>
  <c r="J37" i="34" s="1"/>
  <c r="B36" i="34"/>
  <c r="B35" i="34"/>
  <c r="B34" i="34"/>
  <c r="B33" i="34"/>
  <c r="B32" i="34"/>
  <c r="B31" i="34"/>
  <c r="B30" i="34"/>
  <c r="B29" i="34"/>
  <c r="B28" i="34"/>
  <c r="B27" i="34"/>
  <c r="B26" i="34"/>
  <c r="B25" i="34"/>
  <c r="B24" i="34"/>
  <c r="B23" i="34"/>
  <c r="B22" i="34"/>
  <c r="B21" i="34"/>
  <c r="B20" i="34"/>
  <c r="B19" i="34"/>
  <c r="B18" i="34"/>
  <c r="B17" i="34"/>
  <c r="B16" i="34"/>
  <c r="B15" i="34"/>
  <c r="B14" i="34"/>
  <c r="B13" i="34"/>
  <c r="B12" i="34"/>
  <c r="B11" i="34"/>
  <c r="B10" i="34"/>
  <c r="B9" i="34"/>
  <c r="B8" i="34"/>
  <c r="F4" i="34"/>
  <c r="A4" i="34"/>
  <c r="A2" i="34"/>
  <c r="E9" i="33"/>
  <c r="C9" i="33"/>
  <c r="A9" i="33" s="1"/>
  <c r="E8" i="33"/>
  <c r="C8" i="33"/>
  <c r="E7" i="33"/>
  <c r="C7" i="33"/>
  <c r="A7" i="33" s="1"/>
  <c r="I3" i="33"/>
  <c r="F3" i="33"/>
  <c r="F1" i="33"/>
  <c r="B11" i="32"/>
  <c r="B10" i="32"/>
  <c r="B9" i="32"/>
  <c r="B8" i="32"/>
  <c r="F4" i="32"/>
  <c r="A4" i="32"/>
  <c r="A2" i="32"/>
  <c r="E56" i="31"/>
  <c r="C56" i="31"/>
  <c r="A56" i="31" s="1"/>
  <c r="E55" i="31"/>
  <c r="C55" i="31"/>
  <c r="A55" i="31" s="1"/>
  <c r="E54" i="31"/>
  <c r="C54" i="31"/>
  <c r="A54" i="31" s="1"/>
  <c r="E53" i="31"/>
  <c r="C53" i="31"/>
  <c r="A53" i="31" s="1"/>
  <c r="E52" i="31"/>
  <c r="C52" i="31"/>
  <c r="A52" i="31" s="1"/>
  <c r="E51" i="31"/>
  <c r="C51" i="31"/>
  <c r="A51" i="31" s="1"/>
  <c r="E50" i="31"/>
  <c r="C50" i="31"/>
  <c r="A50" i="31" s="1"/>
  <c r="E49" i="31"/>
  <c r="C49" i="31"/>
  <c r="A49" i="31" s="1"/>
  <c r="E48" i="31"/>
  <c r="C48" i="31"/>
  <c r="A48" i="31" s="1"/>
  <c r="E47" i="31"/>
  <c r="C47" i="31"/>
  <c r="A47" i="31" s="1"/>
  <c r="E46" i="31"/>
  <c r="C46" i="31"/>
  <c r="A46" i="31" s="1"/>
  <c r="E45" i="31"/>
  <c r="C45" i="31"/>
  <c r="A45" i="31" s="1"/>
  <c r="E44" i="31"/>
  <c r="C44" i="31"/>
  <c r="A44" i="31" s="1"/>
  <c r="E43" i="31"/>
  <c r="C43" i="31"/>
  <c r="A43" i="31" s="1"/>
  <c r="E42" i="31"/>
  <c r="C42" i="31"/>
  <c r="A42" i="31" s="1"/>
  <c r="E41" i="31"/>
  <c r="C41" i="31"/>
  <c r="A41" i="31" s="1"/>
  <c r="E40" i="31"/>
  <c r="C40" i="31"/>
  <c r="A40" i="31" s="1"/>
  <c r="E39" i="31"/>
  <c r="C39" i="31"/>
  <c r="A39" i="31" s="1"/>
  <c r="E38" i="31"/>
  <c r="C38" i="31"/>
  <c r="A38" i="31" s="1"/>
  <c r="E37" i="31"/>
  <c r="C37" i="31"/>
  <c r="A37" i="31" s="1"/>
  <c r="E36" i="31"/>
  <c r="C36" i="31"/>
  <c r="A36" i="31" s="1"/>
  <c r="E35" i="31"/>
  <c r="C35" i="31"/>
  <c r="A35" i="31" s="1"/>
  <c r="E34" i="31"/>
  <c r="C34" i="31"/>
  <c r="E33" i="31"/>
  <c r="C33" i="31"/>
  <c r="A33" i="31" s="1"/>
  <c r="E32" i="31"/>
  <c r="C32" i="31"/>
  <c r="A32" i="31" s="1"/>
  <c r="E31" i="31"/>
  <c r="C31" i="31"/>
  <c r="A31" i="31" s="1"/>
  <c r="E30" i="31"/>
  <c r="C30" i="31"/>
  <c r="A30" i="31" s="1"/>
  <c r="E29" i="31"/>
  <c r="C29" i="31"/>
  <c r="A29" i="31" s="1"/>
  <c r="E28" i="31"/>
  <c r="C28" i="31"/>
  <c r="A28" i="31" s="1"/>
  <c r="E27" i="31"/>
  <c r="C27" i="31"/>
  <c r="A27" i="31" s="1"/>
  <c r="E26" i="31"/>
  <c r="C26" i="31"/>
  <c r="A26" i="31" s="1"/>
  <c r="E25" i="31"/>
  <c r="C25" i="31"/>
  <c r="A25" i="31" s="1"/>
  <c r="E24" i="31"/>
  <c r="C24" i="31"/>
  <c r="A24" i="31" s="1"/>
  <c r="E23" i="31"/>
  <c r="C23" i="31"/>
  <c r="A23" i="31" s="1"/>
  <c r="E22" i="31"/>
  <c r="C22" i="31"/>
  <c r="A22" i="31" s="1"/>
  <c r="E21" i="31"/>
  <c r="C21" i="31"/>
  <c r="A21" i="31" s="1"/>
  <c r="E20" i="31"/>
  <c r="C20" i="31"/>
  <c r="A20" i="31" s="1"/>
  <c r="E19" i="31"/>
  <c r="C19" i="31"/>
  <c r="A19" i="31" s="1"/>
  <c r="A18" i="31"/>
  <c r="A17" i="31"/>
  <c r="A16" i="31"/>
  <c r="A15" i="31"/>
  <c r="A14" i="31"/>
  <c r="A13" i="31"/>
  <c r="A12" i="31"/>
  <c r="A11" i="31"/>
  <c r="A10" i="31"/>
  <c r="A9" i="31"/>
  <c r="A8" i="31"/>
  <c r="A7" i="31"/>
  <c r="I3" i="31"/>
  <c r="F3" i="31"/>
  <c r="F1" i="31"/>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31" i="30"/>
  <c r="B30" i="30"/>
  <c r="B29" i="30"/>
  <c r="F4" i="30"/>
  <c r="A4" i="30"/>
  <c r="A2" i="30"/>
  <c r="K39" i="34" l="1"/>
  <c r="L39" i="34"/>
  <c r="K51" i="34"/>
  <c r="L51" i="34"/>
  <c r="S107" i="28"/>
  <c r="T107" i="28"/>
  <c r="R106" i="30"/>
  <c r="J106" i="30"/>
  <c r="J94" i="30"/>
  <c r="R94" i="30"/>
  <c r="K99" i="34"/>
  <c r="L99" i="34"/>
  <c r="L87" i="34"/>
  <c r="K87" i="34"/>
  <c r="L79" i="34"/>
  <c r="K79" i="34"/>
  <c r="K67" i="34"/>
  <c r="L67" i="34"/>
  <c r="K40" i="34"/>
  <c r="L40" i="34"/>
  <c r="K44" i="34"/>
  <c r="L44" i="34"/>
  <c r="K48" i="34"/>
  <c r="L48" i="34"/>
  <c r="K52" i="34"/>
  <c r="L52" i="34"/>
  <c r="K56" i="34"/>
  <c r="L56" i="34"/>
  <c r="R56" i="23"/>
  <c r="Z56" i="23"/>
  <c r="T106" i="28"/>
  <c r="S106" i="28"/>
  <c r="S102" i="28"/>
  <c r="T102" i="28"/>
  <c r="J105" i="30"/>
  <c r="R105" i="30"/>
  <c r="J101" i="30"/>
  <c r="R101" i="30"/>
  <c r="J97" i="30"/>
  <c r="R97" i="30"/>
  <c r="J93" i="30"/>
  <c r="R93" i="30"/>
  <c r="J89" i="30"/>
  <c r="R89" i="30"/>
  <c r="J85" i="30"/>
  <c r="R85" i="30"/>
  <c r="J81" i="30"/>
  <c r="R81" i="30"/>
  <c r="L98" i="34"/>
  <c r="K98" i="34"/>
  <c r="L94" i="34"/>
  <c r="K94" i="34"/>
  <c r="L90" i="34"/>
  <c r="K90" i="34"/>
  <c r="L86" i="34"/>
  <c r="K86" i="34"/>
  <c r="L82" i="34"/>
  <c r="K82" i="34"/>
  <c r="L78" i="34"/>
  <c r="K78" i="34"/>
  <c r="L74" i="34"/>
  <c r="K74" i="34"/>
  <c r="L70" i="34"/>
  <c r="K70" i="34"/>
  <c r="L66" i="34"/>
  <c r="K66" i="34"/>
  <c r="L62" i="34"/>
  <c r="K62" i="34"/>
  <c r="L58" i="34"/>
  <c r="K58" i="34"/>
  <c r="L43" i="34"/>
  <c r="K43" i="34"/>
  <c r="K55" i="34"/>
  <c r="L55" i="34"/>
  <c r="R102" i="30"/>
  <c r="J102" i="30"/>
  <c r="J86" i="30"/>
  <c r="R86" i="30"/>
  <c r="K91" i="34"/>
  <c r="L91" i="34"/>
  <c r="L75" i="34"/>
  <c r="K75" i="34"/>
  <c r="L63" i="34"/>
  <c r="K63" i="34"/>
  <c r="L37" i="34"/>
  <c r="K37" i="34"/>
  <c r="L41" i="34"/>
  <c r="K41" i="34"/>
  <c r="L45" i="34"/>
  <c r="K45" i="34"/>
  <c r="K49" i="34"/>
  <c r="L49" i="34"/>
  <c r="L53" i="34"/>
  <c r="K53" i="34"/>
  <c r="K57" i="34"/>
  <c r="L57" i="34"/>
  <c r="R57" i="23"/>
  <c r="Z57" i="23"/>
  <c r="S105" i="28"/>
  <c r="T105" i="28"/>
  <c r="T101" i="28"/>
  <c r="S101" i="28"/>
  <c r="J104" i="30"/>
  <c r="R104" i="30"/>
  <c r="J100" i="30"/>
  <c r="R100" i="30"/>
  <c r="J96" i="30"/>
  <c r="R96" i="30"/>
  <c r="R92" i="30"/>
  <c r="J92" i="30"/>
  <c r="J88" i="30"/>
  <c r="R88" i="30"/>
  <c r="J84" i="30"/>
  <c r="R84" i="30"/>
  <c r="J80" i="30"/>
  <c r="R80" i="30"/>
  <c r="L97" i="34"/>
  <c r="K97" i="34"/>
  <c r="K93" i="34"/>
  <c r="L93" i="34"/>
  <c r="K89" i="34"/>
  <c r="L89" i="34"/>
  <c r="L85" i="34"/>
  <c r="K85" i="34"/>
  <c r="K81" i="34"/>
  <c r="L81" i="34"/>
  <c r="K77" i="34"/>
  <c r="L77" i="34"/>
  <c r="K73" i="34"/>
  <c r="L73" i="34"/>
  <c r="L69" i="34"/>
  <c r="K69" i="34"/>
  <c r="K65" i="34"/>
  <c r="L65" i="34"/>
  <c r="K61" i="34"/>
  <c r="L61" i="34"/>
  <c r="K47" i="34"/>
  <c r="L47" i="34"/>
  <c r="T103" i="28"/>
  <c r="S103" i="28"/>
  <c r="R98" i="30"/>
  <c r="J98" i="30"/>
  <c r="J90" i="30"/>
  <c r="R90" i="30"/>
  <c r="J82" i="30"/>
  <c r="R82" i="30"/>
  <c r="K95" i="34"/>
  <c r="L95" i="34"/>
  <c r="L83" i="34"/>
  <c r="K83" i="34"/>
  <c r="K71" i="34"/>
  <c r="L71" i="34"/>
  <c r="L59" i="34"/>
  <c r="K59" i="34"/>
  <c r="L38" i="34"/>
  <c r="K38" i="34"/>
  <c r="L42" i="34"/>
  <c r="K42" i="34"/>
  <c r="L46" i="34"/>
  <c r="K46" i="34"/>
  <c r="L50" i="34"/>
  <c r="K50" i="34"/>
  <c r="L54" i="34"/>
  <c r="K54" i="34"/>
  <c r="A16" i="13"/>
  <c r="Z107" i="14"/>
  <c r="J107" i="14"/>
  <c r="R107" i="14"/>
  <c r="A106" i="26"/>
  <c r="A102" i="26"/>
  <c r="A100" i="26"/>
  <c r="A98" i="26"/>
  <c r="A96" i="26"/>
  <c r="A94" i="26"/>
  <c r="A92" i="26"/>
  <c r="A90" i="26"/>
  <c r="A88" i="26"/>
  <c r="A86" i="26"/>
  <c r="A84" i="26"/>
  <c r="A82" i="26"/>
  <c r="A80" i="26"/>
  <c r="A78" i="26"/>
  <c r="A76" i="26"/>
  <c r="A74" i="26"/>
  <c r="A72" i="26"/>
  <c r="A70" i="26"/>
  <c r="A68" i="26"/>
  <c r="A66" i="26"/>
  <c r="A64" i="26"/>
  <c r="A62" i="26"/>
  <c r="A60" i="26"/>
  <c r="A58" i="26"/>
  <c r="A56" i="26"/>
  <c r="A54" i="26"/>
  <c r="A52" i="26"/>
  <c r="A50" i="26"/>
  <c r="A48" i="26"/>
  <c r="A46" i="26"/>
  <c r="A44" i="26"/>
  <c r="A42" i="26"/>
  <c r="A40" i="26"/>
  <c r="A38" i="26"/>
  <c r="A36" i="26"/>
  <c r="A34" i="26"/>
  <c r="A32" i="26"/>
  <c r="A30" i="26"/>
  <c r="A28" i="26"/>
  <c r="A26" i="26"/>
  <c r="A24" i="26"/>
  <c r="A22" i="26"/>
  <c r="A20" i="26"/>
  <c r="A18" i="26"/>
  <c r="A16" i="26"/>
  <c r="A14" i="26"/>
  <c r="A12" i="26"/>
  <c r="A10" i="26"/>
  <c r="S104" i="28"/>
  <c r="T104" i="28"/>
  <c r="S100" i="28"/>
  <c r="T100" i="28"/>
  <c r="J107" i="30"/>
  <c r="R107" i="30"/>
  <c r="J103" i="30"/>
  <c r="R103" i="30"/>
  <c r="J99" i="30"/>
  <c r="R99" i="30"/>
  <c r="J95" i="30"/>
  <c r="R95" i="30"/>
  <c r="J91" i="30"/>
  <c r="R91" i="30"/>
  <c r="J87" i="30"/>
  <c r="R87" i="30"/>
  <c r="J83" i="30"/>
  <c r="R83" i="30"/>
  <c r="J79" i="30"/>
  <c r="R79" i="30"/>
  <c r="L100" i="34"/>
  <c r="K100" i="34"/>
  <c r="K96" i="34"/>
  <c r="L96" i="34"/>
  <c r="K92" i="34"/>
  <c r="L92" i="34"/>
  <c r="K88" i="34"/>
  <c r="L88" i="34"/>
  <c r="K84" i="34"/>
  <c r="L84" i="34"/>
  <c r="K80" i="34"/>
  <c r="L80" i="34"/>
  <c r="K76" i="34"/>
  <c r="L76" i="34"/>
  <c r="K72" i="34"/>
  <c r="L72" i="34"/>
  <c r="K68" i="34"/>
  <c r="L68" i="34"/>
  <c r="K64" i="34"/>
  <c r="L64" i="34"/>
  <c r="K60" i="34"/>
  <c r="L60" i="34"/>
  <c r="AB86" i="14"/>
  <c r="AA86" i="14"/>
  <c r="AA87" i="14"/>
  <c r="AB87" i="14"/>
  <c r="Z55" i="23"/>
  <c r="R55" i="23"/>
  <c r="R86" i="14"/>
  <c r="J86" i="14"/>
  <c r="R87" i="14"/>
  <c r="J87" i="14"/>
  <c r="J56" i="23"/>
  <c r="J55" i="23"/>
  <c r="J57" i="23"/>
  <c r="B5" i="10"/>
  <c r="A34" i="31"/>
  <c r="A50" i="21"/>
  <c r="A49" i="21"/>
  <c r="A104" i="26"/>
  <c r="G104" i="26" s="1"/>
  <c r="AC104" i="26" s="1"/>
  <c r="A14" i="13"/>
  <c r="A12" i="13"/>
  <c r="J107" i="28"/>
  <c r="J105" i="28"/>
  <c r="A106" i="13"/>
  <c r="A104" i="13"/>
  <c r="A102" i="13"/>
  <c r="A100" i="13"/>
  <c r="A98" i="13"/>
  <c r="A96" i="13"/>
  <c r="A94" i="13"/>
  <c r="A92" i="13"/>
  <c r="A90" i="13"/>
  <c r="A88" i="13"/>
  <c r="A86" i="13"/>
  <c r="A84" i="13"/>
  <c r="A82" i="13"/>
  <c r="A80" i="13"/>
  <c r="A78" i="13"/>
  <c r="A76" i="13"/>
  <c r="A74" i="13"/>
  <c r="A72" i="13"/>
  <c r="A70" i="13"/>
  <c r="A68" i="13"/>
  <c r="A66" i="13"/>
  <c r="A64" i="13"/>
  <c r="A62" i="13"/>
  <c r="A60" i="13"/>
  <c r="A58" i="13"/>
  <c r="A56" i="13"/>
  <c r="A54" i="13"/>
  <c r="A52" i="13"/>
  <c r="A50" i="13"/>
  <c r="A48" i="13"/>
  <c r="A46" i="13"/>
  <c r="A44" i="13"/>
  <c r="A42" i="13"/>
  <c r="A40" i="13"/>
  <c r="A38" i="13"/>
  <c r="A36" i="13"/>
  <c r="A34" i="13"/>
  <c r="A32" i="13"/>
  <c r="A30" i="13"/>
  <c r="A28" i="13"/>
  <c r="A26" i="13"/>
  <c r="A24" i="13"/>
  <c r="A22" i="13"/>
  <c r="A20" i="13"/>
  <c r="A18" i="13"/>
  <c r="A72" i="33"/>
  <c r="A70" i="33"/>
  <c r="A68" i="33"/>
  <c r="A66" i="33"/>
  <c r="A64" i="33"/>
  <c r="A62" i="33"/>
  <c r="A60" i="33"/>
  <c r="A58" i="33"/>
  <c r="A56" i="33"/>
  <c r="A54" i="33"/>
  <c r="A52" i="33"/>
  <c r="A50" i="33"/>
  <c r="A48" i="33"/>
  <c r="A46" i="33"/>
  <c r="A44" i="33"/>
  <c r="A42" i="33"/>
  <c r="A40" i="33"/>
  <c r="A38" i="33"/>
  <c r="A36" i="33"/>
  <c r="A34" i="33"/>
  <c r="A32" i="33"/>
  <c r="A30" i="33"/>
  <c r="A28" i="33"/>
  <c r="A26" i="33"/>
  <c r="A24" i="33"/>
  <c r="A22" i="33"/>
  <c r="A20" i="33"/>
  <c r="A8" i="33"/>
  <c r="A96" i="31"/>
  <c r="A94" i="31"/>
  <c r="A92" i="31"/>
  <c r="A90" i="31"/>
  <c r="A88" i="31"/>
  <c r="A86" i="31"/>
  <c r="A84" i="31"/>
  <c r="A82" i="31"/>
  <c r="A80" i="31"/>
  <c r="A78" i="31"/>
  <c r="A76" i="31"/>
  <c r="A74" i="31"/>
  <c r="A70" i="31"/>
  <c r="A68" i="31"/>
  <c r="A66" i="31"/>
  <c r="A64" i="31"/>
  <c r="A62" i="31"/>
  <c r="A60" i="31"/>
  <c r="A58" i="31"/>
  <c r="A23" i="26"/>
  <c r="A21" i="26"/>
  <c r="A19" i="26"/>
  <c r="A17" i="26"/>
  <c r="A15" i="26"/>
  <c r="A13" i="26"/>
  <c r="A11" i="26"/>
  <c r="A17" i="13"/>
  <c r="A15" i="13"/>
  <c r="A13" i="13"/>
  <c r="A11" i="13"/>
  <c r="A107" i="33"/>
  <c r="A105" i="33"/>
  <c r="A103" i="33"/>
  <c r="A101" i="33"/>
  <c r="A99" i="33"/>
  <c r="A97" i="33"/>
  <c r="A95" i="33"/>
  <c r="A93" i="33"/>
  <c r="A91" i="33"/>
  <c r="A89" i="33"/>
  <c r="A87" i="33"/>
  <c r="A85" i="33"/>
  <c r="A83" i="33"/>
  <c r="A81" i="33"/>
  <c r="A79" i="33"/>
  <c r="A77" i="33"/>
  <c r="A75" i="33"/>
  <c r="A73" i="33"/>
  <c r="A71" i="33"/>
  <c r="A69" i="33"/>
  <c r="A67" i="33"/>
  <c r="A65" i="33"/>
  <c r="A63" i="33"/>
  <c r="A61" i="33"/>
  <c r="A59" i="33"/>
  <c r="A57" i="33"/>
  <c r="A55" i="33"/>
  <c r="A53" i="33"/>
  <c r="A51" i="33"/>
  <c r="A49" i="33"/>
  <c r="A47" i="33"/>
  <c r="A45" i="33"/>
  <c r="A43" i="33"/>
  <c r="A41" i="33"/>
  <c r="A39" i="33"/>
  <c r="A37" i="33"/>
  <c r="A35" i="33"/>
  <c r="A33" i="33"/>
  <c r="A31" i="33"/>
  <c r="A29" i="33"/>
  <c r="A27" i="33"/>
  <c r="A25" i="33"/>
  <c r="A23" i="33"/>
  <c r="A21" i="33"/>
  <c r="A19" i="33"/>
  <c r="A17" i="33"/>
  <c r="A15" i="33"/>
  <c r="A13" i="33"/>
  <c r="A11" i="33"/>
  <c r="A106" i="31"/>
  <c r="A104" i="31"/>
  <c r="A102" i="31"/>
  <c r="A100" i="31"/>
  <c r="A98" i="31"/>
  <c r="A72" i="31"/>
  <c r="J106" i="28"/>
  <c r="A105" i="26"/>
  <c r="J105" i="26" s="1"/>
  <c r="A103" i="26"/>
  <c r="A101" i="26"/>
  <c r="A99" i="26"/>
  <c r="A97" i="26"/>
  <c r="A95" i="26"/>
  <c r="A93" i="26"/>
  <c r="A91" i="26"/>
  <c r="A89" i="26"/>
  <c r="A87" i="26"/>
  <c r="A85" i="26"/>
  <c r="A83" i="26"/>
  <c r="A81" i="26"/>
  <c r="A79" i="26"/>
  <c r="A77" i="26"/>
  <c r="A75" i="26"/>
  <c r="A73" i="26"/>
  <c r="A71" i="26"/>
  <c r="A69" i="26"/>
  <c r="A67" i="26"/>
  <c r="A65" i="26"/>
  <c r="A63" i="26"/>
  <c r="A61" i="26"/>
  <c r="A59" i="26"/>
  <c r="A57" i="26"/>
  <c r="A55" i="26"/>
  <c r="A53" i="26"/>
  <c r="A51" i="26"/>
  <c r="A49" i="26"/>
  <c r="A47" i="26"/>
  <c r="A45" i="26"/>
  <c r="A43" i="26"/>
  <c r="A41" i="26"/>
  <c r="A39" i="26"/>
  <c r="A37" i="26"/>
  <c r="A35" i="26"/>
  <c r="A33" i="26"/>
  <c r="A31" i="26"/>
  <c r="A29" i="26"/>
  <c r="A27" i="26"/>
  <c r="A25" i="26"/>
  <c r="G106" i="26"/>
  <c r="AC106" i="26" s="1"/>
  <c r="I106" i="26"/>
  <c r="K106" i="26"/>
  <c r="AA106" i="26" s="1"/>
  <c r="H106" i="26"/>
  <c r="J106" i="26"/>
  <c r="A105" i="13"/>
  <c r="A103" i="13"/>
  <c r="A101" i="13"/>
  <c r="A99" i="13"/>
  <c r="A97" i="13"/>
  <c r="A95" i="13"/>
  <c r="A93" i="13"/>
  <c r="A91" i="13"/>
  <c r="A89" i="13"/>
  <c r="A87" i="13"/>
  <c r="A85" i="13"/>
  <c r="A83" i="13"/>
  <c r="A81" i="13"/>
  <c r="A79" i="13"/>
  <c r="A77" i="13"/>
  <c r="A75" i="13"/>
  <c r="A73" i="13"/>
  <c r="A71" i="13"/>
  <c r="A69" i="13"/>
  <c r="A67" i="13"/>
  <c r="A65" i="13"/>
  <c r="A63" i="13"/>
  <c r="A61" i="13"/>
  <c r="A59" i="13"/>
  <c r="A57" i="13"/>
  <c r="A55" i="13"/>
  <c r="A53" i="13"/>
  <c r="A51" i="13"/>
  <c r="A49" i="13"/>
  <c r="A47" i="13"/>
  <c r="A45" i="13"/>
  <c r="A43" i="13"/>
  <c r="A41" i="13"/>
  <c r="A39" i="13"/>
  <c r="A37" i="13"/>
  <c r="A35" i="13"/>
  <c r="A33" i="13"/>
  <c r="A31" i="13"/>
  <c r="A29" i="13"/>
  <c r="A27" i="13"/>
  <c r="A25" i="13"/>
  <c r="A23" i="13"/>
  <c r="A21" i="13"/>
  <c r="A19" i="13"/>
  <c r="I3" i="29"/>
  <c r="F3" i="29"/>
  <c r="F1" i="29"/>
  <c r="B9" i="28"/>
  <c r="B10" i="28"/>
  <c r="B11" i="28"/>
  <c r="B12" i="28"/>
  <c r="B13" i="28"/>
  <c r="B14" i="28"/>
  <c r="B15" i="28"/>
  <c r="B16" i="28"/>
  <c r="B17" i="28"/>
  <c r="B18" i="28"/>
  <c r="B19" i="28"/>
  <c r="B20" i="28"/>
  <c r="B21" i="28"/>
  <c r="B22" i="28"/>
  <c r="B23" i="28"/>
  <c r="B24" i="28"/>
  <c r="B25" i="28"/>
  <c r="B26" i="28"/>
  <c r="B27" i="28"/>
  <c r="B28" i="28"/>
  <c r="B29" i="28"/>
  <c r="B30" i="28"/>
  <c r="B32" i="28"/>
  <c r="B33" i="28"/>
  <c r="B34" i="28"/>
  <c r="B35" i="28"/>
  <c r="B36" i="28"/>
  <c r="B37" i="28"/>
  <c r="B38" i="28"/>
  <c r="B39" i="28"/>
  <c r="B40" i="28"/>
  <c r="B41" i="28"/>
  <c r="B42" i="28"/>
  <c r="B43" i="28"/>
  <c r="B44" i="28"/>
  <c r="B45" i="28"/>
  <c r="B46" i="28"/>
  <c r="B47" i="28"/>
  <c r="B48" i="28"/>
  <c r="B49" i="28"/>
  <c r="B50" i="28"/>
  <c r="B51" i="28"/>
  <c r="B52" i="28"/>
  <c r="B53" i="28"/>
  <c r="B54" i="28"/>
  <c r="B55" i="28"/>
  <c r="B56" i="28"/>
  <c r="B57" i="28"/>
  <c r="B8" i="28"/>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8" i="14"/>
  <c r="A2" i="14"/>
  <c r="F4" i="28"/>
  <c r="A4" i="28"/>
  <c r="A2" i="28"/>
  <c r="T95" i="30" l="1"/>
  <c r="S95" i="30"/>
  <c r="T107" i="14"/>
  <c r="S107" i="14"/>
  <c r="M54" i="34"/>
  <c r="N54" i="34" s="1"/>
  <c r="J449" i="36"/>
  <c r="O54" i="34"/>
  <c r="M38" i="34"/>
  <c r="N38" i="34" s="1"/>
  <c r="J433" i="36"/>
  <c r="O38" i="34"/>
  <c r="U103" i="28"/>
  <c r="V103" i="28" s="1"/>
  <c r="W103" i="28"/>
  <c r="M85" i="34"/>
  <c r="N85" i="34" s="1"/>
  <c r="O85" i="34"/>
  <c r="J480" i="36"/>
  <c r="S80" i="30"/>
  <c r="T80" i="30"/>
  <c r="T96" i="30"/>
  <c r="S96" i="30"/>
  <c r="T104" i="30"/>
  <c r="S104" i="30"/>
  <c r="J458" i="36"/>
  <c r="M63" i="34"/>
  <c r="N63" i="34" s="1"/>
  <c r="O63" i="34"/>
  <c r="K102" i="30"/>
  <c r="L102" i="30"/>
  <c r="M62" i="34"/>
  <c r="N62" i="34" s="1"/>
  <c r="J457" i="36"/>
  <c r="O62" i="34"/>
  <c r="M78" i="34"/>
  <c r="N78" i="34" s="1"/>
  <c r="J473" i="36"/>
  <c r="O78" i="34"/>
  <c r="M94" i="34"/>
  <c r="N94" i="34" s="1"/>
  <c r="O94" i="34"/>
  <c r="J489" i="36"/>
  <c r="T89" i="30"/>
  <c r="S89" i="30"/>
  <c r="S105" i="30"/>
  <c r="T105" i="30"/>
  <c r="L106" i="30"/>
  <c r="K106" i="30"/>
  <c r="I105" i="26"/>
  <c r="J459" i="36"/>
  <c r="M64" i="34"/>
  <c r="N64" i="34" s="1"/>
  <c r="O64" i="34"/>
  <c r="J467" i="36"/>
  <c r="O72" i="34"/>
  <c r="M72" i="34"/>
  <c r="N72" i="34" s="1"/>
  <c r="J475" i="36"/>
  <c r="O80" i="34"/>
  <c r="M80" i="34"/>
  <c r="N80" i="34" s="1"/>
  <c r="M88" i="34"/>
  <c r="N88" i="34" s="1"/>
  <c r="O88" i="34"/>
  <c r="J483" i="36"/>
  <c r="M96" i="34"/>
  <c r="N96" i="34" s="1"/>
  <c r="O96" i="34"/>
  <c r="J491" i="36"/>
  <c r="L79" i="30"/>
  <c r="K79" i="30"/>
  <c r="L87" i="30"/>
  <c r="K87" i="30"/>
  <c r="L95" i="30"/>
  <c r="K95" i="30"/>
  <c r="L103" i="30"/>
  <c r="K103" i="30"/>
  <c r="W100" i="28"/>
  <c r="U100" i="28"/>
  <c r="V100" i="28" s="1"/>
  <c r="L107" i="14"/>
  <c r="K107" i="14"/>
  <c r="M71" i="34"/>
  <c r="N71" i="34" s="1"/>
  <c r="J466" i="36"/>
  <c r="O71" i="34"/>
  <c r="O95" i="34"/>
  <c r="M95" i="34"/>
  <c r="N95" i="34" s="1"/>
  <c r="J490" i="36"/>
  <c r="K90" i="30"/>
  <c r="L90" i="30"/>
  <c r="J456" i="36"/>
  <c r="M61" i="34"/>
  <c r="N61" i="34" s="1"/>
  <c r="O61" i="34"/>
  <c r="J472" i="36"/>
  <c r="O77" i="34"/>
  <c r="M77" i="34"/>
  <c r="N77" i="34" s="1"/>
  <c r="O93" i="34"/>
  <c r="M93" i="34"/>
  <c r="N93" i="34" s="1"/>
  <c r="J488" i="36"/>
  <c r="L80" i="30"/>
  <c r="K80" i="30"/>
  <c r="K88" i="30"/>
  <c r="L88" i="30"/>
  <c r="K96" i="30"/>
  <c r="L96" i="30"/>
  <c r="L104" i="30"/>
  <c r="K104" i="30"/>
  <c r="W105" i="28"/>
  <c r="U105" i="28"/>
  <c r="V105" i="28" s="1"/>
  <c r="J452" i="36"/>
  <c r="O57" i="34"/>
  <c r="M57" i="34"/>
  <c r="N57" i="34" s="1"/>
  <c r="J444" i="36"/>
  <c r="O49" i="34"/>
  <c r="M49" i="34"/>
  <c r="N49" i="34" s="1"/>
  <c r="O91" i="34"/>
  <c r="M91" i="34"/>
  <c r="N91" i="34" s="1"/>
  <c r="J486" i="36"/>
  <c r="S102" i="30"/>
  <c r="T102" i="30"/>
  <c r="L81" i="30"/>
  <c r="K81" i="30"/>
  <c r="L89" i="30"/>
  <c r="K89" i="30"/>
  <c r="K97" i="30"/>
  <c r="L97" i="30"/>
  <c r="K105" i="30"/>
  <c r="L105" i="30"/>
  <c r="J451" i="36"/>
  <c r="M56" i="34"/>
  <c r="N56" i="34" s="1"/>
  <c r="O56" i="34"/>
  <c r="J443" i="36"/>
  <c r="M48" i="34"/>
  <c r="N48" i="34" s="1"/>
  <c r="O48" i="34"/>
  <c r="J435" i="36"/>
  <c r="M40" i="34"/>
  <c r="N40" i="34" s="1"/>
  <c r="O40" i="34"/>
  <c r="M99" i="34"/>
  <c r="N99" i="34" s="1"/>
  <c r="J494" i="36"/>
  <c r="O99" i="34"/>
  <c r="T106" i="30"/>
  <c r="S106" i="30"/>
  <c r="J446" i="36"/>
  <c r="M51" i="34"/>
  <c r="N51" i="34" s="1"/>
  <c r="O51" i="34"/>
  <c r="S79" i="30"/>
  <c r="T79" i="30"/>
  <c r="T103" i="30"/>
  <c r="S103" i="30"/>
  <c r="M46" i="34"/>
  <c r="N46" i="34" s="1"/>
  <c r="J441" i="36"/>
  <c r="O46" i="34"/>
  <c r="T90" i="30"/>
  <c r="S90" i="30"/>
  <c r="M69" i="34"/>
  <c r="N69" i="34" s="1"/>
  <c r="O69" i="34"/>
  <c r="J464" i="36"/>
  <c r="T88" i="30"/>
  <c r="S88" i="30"/>
  <c r="J436" i="36"/>
  <c r="O41" i="34"/>
  <c r="M41" i="34"/>
  <c r="N41" i="34" s="1"/>
  <c r="O43" i="34"/>
  <c r="J438" i="36"/>
  <c r="M43" i="34"/>
  <c r="N43" i="34" s="1"/>
  <c r="M70" i="34"/>
  <c r="N70" i="34" s="1"/>
  <c r="J465" i="36"/>
  <c r="O70" i="34"/>
  <c r="M86" i="34"/>
  <c r="N86" i="34" s="1"/>
  <c r="J481" i="36"/>
  <c r="O86" i="34"/>
  <c r="S81" i="30"/>
  <c r="T81" i="30"/>
  <c r="S97" i="30"/>
  <c r="T97" i="30"/>
  <c r="W106" i="28"/>
  <c r="U106" i="28"/>
  <c r="V106" i="28" s="1"/>
  <c r="J474" i="36"/>
  <c r="M79" i="34"/>
  <c r="N79" i="34" s="1"/>
  <c r="O79" i="34"/>
  <c r="J104" i="26"/>
  <c r="H105" i="26"/>
  <c r="M100" i="34"/>
  <c r="N100" i="34" s="1"/>
  <c r="O100" i="34"/>
  <c r="J495" i="36"/>
  <c r="T83" i="30"/>
  <c r="S83" i="30"/>
  <c r="T91" i="30"/>
  <c r="S91" i="30"/>
  <c r="T99" i="30"/>
  <c r="S99" i="30"/>
  <c r="T107" i="30"/>
  <c r="S107" i="30"/>
  <c r="AA107" i="14"/>
  <c r="AB107" i="14"/>
  <c r="M50" i="34"/>
  <c r="N50" i="34" s="1"/>
  <c r="J445" i="36"/>
  <c r="O50" i="34"/>
  <c r="M42" i="34"/>
  <c r="N42" i="34" s="1"/>
  <c r="O42" i="34"/>
  <c r="J437" i="36"/>
  <c r="O59" i="34"/>
  <c r="J454" i="36"/>
  <c r="M59" i="34"/>
  <c r="N59" i="34" s="1"/>
  <c r="J478" i="36"/>
  <c r="O83" i="34"/>
  <c r="M83" i="34"/>
  <c r="N83" i="34" s="1"/>
  <c r="S82" i="30"/>
  <c r="T82" i="30"/>
  <c r="K98" i="30"/>
  <c r="L98" i="30"/>
  <c r="M97" i="34"/>
  <c r="N97" i="34" s="1"/>
  <c r="J492" i="36"/>
  <c r="O97" i="34"/>
  <c r="S84" i="30"/>
  <c r="T84" i="30"/>
  <c r="L92" i="30"/>
  <c r="K92" i="30"/>
  <c r="T100" i="30"/>
  <c r="S100" i="30"/>
  <c r="W101" i="28"/>
  <c r="U101" i="28"/>
  <c r="V101" i="28" s="1"/>
  <c r="AA57" i="23"/>
  <c r="AB57" i="23"/>
  <c r="O53" i="34"/>
  <c r="M53" i="34"/>
  <c r="N53" i="34" s="1"/>
  <c r="J448" i="36"/>
  <c r="J440" i="36"/>
  <c r="O45" i="34"/>
  <c r="M45" i="34"/>
  <c r="N45" i="34" s="1"/>
  <c r="M37" i="34"/>
  <c r="N37" i="34" s="1"/>
  <c r="O37" i="34"/>
  <c r="J432" i="36"/>
  <c r="O75" i="34"/>
  <c r="J470" i="36"/>
  <c r="M75" i="34"/>
  <c r="N75" i="34" s="1"/>
  <c r="S86" i="30"/>
  <c r="T86" i="30"/>
  <c r="M58" i="34"/>
  <c r="N58" i="34" s="1"/>
  <c r="O58" i="34"/>
  <c r="J453" i="36"/>
  <c r="M66" i="34"/>
  <c r="N66" i="34" s="1"/>
  <c r="J461" i="36"/>
  <c r="O66" i="34"/>
  <c r="M74" i="34"/>
  <c r="N74" i="34" s="1"/>
  <c r="O74" i="34"/>
  <c r="J469" i="36"/>
  <c r="M82" i="34"/>
  <c r="N82" i="34" s="1"/>
  <c r="J477" i="36"/>
  <c r="O82" i="34"/>
  <c r="M90" i="34"/>
  <c r="N90" i="34" s="1"/>
  <c r="J485" i="36"/>
  <c r="O90" i="34"/>
  <c r="O98" i="34"/>
  <c r="M98" i="34"/>
  <c r="N98" i="34" s="1"/>
  <c r="J493" i="36"/>
  <c r="T85" i="30"/>
  <c r="S85" i="30"/>
  <c r="T93" i="30"/>
  <c r="S93" i="30"/>
  <c r="S101" i="30"/>
  <c r="T101" i="30"/>
  <c r="AA56" i="23"/>
  <c r="AB56" i="23"/>
  <c r="J482" i="36"/>
  <c r="M87" i="34"/>
  <c r="N87" i="34" s="1"/>
  <c r="O87" i="34"/>
  <c r="S94" i="30"/>
  <c r="T94" i="30"/>
  <c r="S87" i="30"/>
  <c r="T87" i="30"/>
  <c r="I104" i="26"/>
  <c r="O60" i="34"/>
  <c r="J455" i="36"/>
  <c r="M60" i="34"/>
  <c r="N60" i="34" s="1"/>
  <c r="M68" i="34"/>
  <c r="N68" i="34" s="1"/>
  <c r="J463" i="36"/>
  <c r="O68" i="34"/>
  <c r="O76" i="34"/>
  <c r="J471" i="36"/>
  <c r="M76" i="34"/>
  <c r="N76" i="34" s="1"/>
  <c r="M84" i="34"/>
  <c r="N84" i="34" s="1"/>
  <c r="J479" i="36"/>
  <c r="O84" i="34"/>
  <c r="M92" i="34"/>
  <c r="N92" i="34" s="1"/>
  <c r="J487" i="36"/>
  <c r="O92" i="34"/>
  <c r="L83" i="30"/>
  <c r="K83" i="30"/>
  <c r="K91" i="30"/>
  <c r="L91" i="30"/>
  <c r="K99" i="30"/>
  <c r="L99" i="30"/>
  <c r="L107" i="30"/>
  <c r="K107" i="30"/>
  <c r="W104" i="28"/>
  <c r="U104" i="28"/>
  <c r="V104" i="28" s="1"/>
  <c r="L82" i="30"/>
  <c r="K82" i="30"/>
  <c r="S98" i="30"/>
  <c r="T98" i="30"/>
  <c r="J442" i="36"/>
  <c r="M47" i="34"/>
  <c r="N47" i="34" s="1"/>
  <c r="O47" i="34"/>
  <c r="J460" i="36"/>
  <c r="M65" i="34"/>
  <c r="N65" i="34" s="1"/>
  <c r="O65" i="34"/>
  <c r="J468" i="36"/>
  <c r="O73" i="34"/>
  <c r="M73" i="34"/>
  <c r="N73" i="34" s="1"/>
  <c r="J476" i="36"/>
  <c r="O81" i="34"/>
  <c r="M81" i="34"/>
  <c r="N81" i="34" s="1"/>
  <c r="O89" i="34"/>
  <c r="J484" i="36"/>
  <c r="M89" i="34"/>
  <c r="N89" i="34" s="1"/>
  <c r="L84" i="30"/>
  <c r="K84" i="30"/>
  <c r="S92" i="30"/>
  <c r="T92" i="30"/>
  <c r="K100" i="30"/>
  <c r="L100" i="30"/>
  <c r="S57" i="23"/>
  <c r="T57" i="23"/>
  <c r="L86" i="30"/>
  <c r="K86" i="30"/>
  <c r="M55" i="34"/>
  <c r="N55" i="34" s="1"/>
  <c r="J450" i="36"/>
  <c r="O55" i="34"/>
  <c r="L85" i="30"/>
  <c r="K85" i="30"/>
  <c r="L93" i="30"/>
  <c r="K93" i="30"/>
  <c r="L101" i="30"/>
  <c r="K101" i="30"/>
  <c r="W102" i="28"/>
  <c r="U102" i="28"/>
  <c r="V102" i="28" s="1"/>
  <c r="S56" i="23"/>
  <c r="W56" i="23" s="1"/>
  <c r="T56" i="23"/>
  <c r="O52" i="34"/>
  <c r="J447" i="36"/>
  <c r="M52" i="34"/>
  <c r="N52" i="34" s="1"/>
  <c r="M44" i="34"/>
  <c r="N44" i="34" s="1"/>
  <c r="J439" i="36"/>
  <c r="O44" i="34"/>
  <c r="M67" i="34"/>
  <c r="N67" i="34" s="1"/>
  <c r="J462" i="36"/>
  <c r="O67" i="34"/>
  <c r="K94" i="30"/>
  <c r="L94" i="30"/>
  <c r="U107" i="28"/>
  <c r="V107" i="28" s="1"/>
  <c r="W107" i="28"/>
  <c r="M39" i="34"/>
  <c r="N39" i="34" s="1"/>
  <c r="J434" i="36"/>
  <c r="O39" i="34"/>
  <c r="A5" i="10"/>
  <c r="B6" i="10"/>
  <c r="AC87" i="14"/>
  <c r="AD87" i="14" s="1"/>
  <c r="AE87" i="14"/>
  <c r="AE86" i="14"/>
  <c r="AC86" i="14"/>
  <c r="AD86" i="14" s="1"/>
  <c r="K105" i="26"/>
  <c r="AA105" i="26" s="1"/>
  <c r="G105" i="26"/>
  <c r="AC105" i="26" s="1"/>
  <c r="H104" i="26"/>
  <c r="K104" i="26"/>
  <c r="AA104" i="26" s="1"/>
  <c r="AB55" i="23"/>
  <c r="AA55" i="23"/>
  <c r="T55" i="23"/>
  <c r="S55" i="23"/>
  <c r="T86" i="14"/>
  <c r="S86" i="14"/>
  <c r="S87" i="14"/>
  <c r="T87" i="14"/>
  <c r="L57" i="23"/>
  <c r="K57" i="23"/>
  <c r="J552" i="36" s="1"/>
  <c r="K56" i="23"/>
  <c r="L56" i="23"/>
  <c r="K106" i="28"/>
  <c r="J201" i="36" s="1"/>
  <c r="L106" i="28"/>
  <c r="L107" i="28"/>
  <c r="K107" i="28"/>
  <c r="J202" i="36" s="1"/>
  <c r="L105" i="28"/>
  <c r="K105" i="28"/>
  <c r="J200" i="36" s="1"/>
  <c r="U56" i="23" l="1"/>
  <c r="V56" i="23" s="1"/>
  <c r="X56" i="23" s="1"/>
  <c r="K551" i="36" s="1"/>
  <c r="J289" i="36"/>
  <c r="M94" i="30"/>
  <c r="N94" i="30" s="1"/>
  <c r="O94" i="30"/>
  <c r="M83" i="30"/>
  <c r="N83" i="30" s="1"/>
  <c r="J278" i="36"/>
  <c r="O83" i="30"/>
  <c r="W107" i="30"/>
  <c r="U107" i="30"/>
  <c r="V107" i="30" s="1"/>
  <c r="U91" i="30"/>
  <c r="V91" i="30" s="1"/>
  <c r="W91" i="30"/>
  <c r="U103" i="30"/>
  <c r="V103" i="30" s="1"/>
  <c r="W103" i="30"/>
  <c r="M80" i="30"/>
  <c r="N80" i="30" s="1"/>
  <c r="O80" i="30"/>
  <c r="J275" i="36"/>
  <c r="U80" i="30"/>
  <c r="V80" i="30" s="1"/>
  <c r="W80" i="30"/>
  <c r="W107" i="14"/>
  <c r="U107" i="14"/>
  <c r="V107" i="14" s="1"/>
  <c r="W98" i="30"/>
  <c r="U98" i="30"/>
  <c r="V98" i="30" s="1"/>
  <c r="U94" i="30"/>
  <c r="V94" i="30" s="1"/>
  <c r="W94" i="30"/>
  <c r="W100" i="30"/>
  <c r="U100" i="30"/>
  <c r="V100" i="30" s="1"/>
  <c r="O95" i="30"/>
  <c r="M95" i="30"/>
  <c r="N95" i="30" s="1"/>
  <c r="J290" i="36"/>
  <c r="J274" i="36"/>
  <c r="M79" i="30"/>
  <c r="N79" i="30" s="1"/>
  <c r="O79" i="30"/>
  <c r="W96" i="30"/>
  <c r="U96" i="30"/>
  <c r="V96" i="30" s="1"/>
  <c r="J288" i="36"/>
  <c r="M93" i="30"/>
  <c r="N93" i="30" s="1"/>
  <c r="O93" i="30"/>
  <c r="M100" i="30"/>
  <c r="N100" i="30" s="1"/>
  <c r="O100" i="30"/>
  <c r="J295" i="36"/>
  <c r="U101" i="30"/>
  <c r="V101" i="30" s="1"/>
  <c r="W101" i="30"/>
  <c r="U86" i="30"/>
  <c r="V86" i="30" s="1"/>
  <c r="W86" i="30"/>
  <c r="J285" i="36"/>
  <c r="M90" i="30"/>
  <c r="N90" i="30" s="1"/>
  <c r="O90" i="30"/>
  <c r="W93" i="30"/>
  <c r="U93" i="30"/>
  <c r="V93" i="30" s="1"/>
  <c r="W81" i="30"/>
  <c r="U81" i="30"/>
  <c r="V81" i="30" s="1"/>
  <c r="J284" i="36"/>
  <c r="O89" i="30"/>
  <c r="M89" i="30"/>
  <c r="N89" i="30" s="1"/>
  <c r="M96" i="30"/>
  <c r="N96" i="30" s="1"/>
  <c r="O96" i="30"/>
  <c r="J291" i="36"/>
  <c r="J296" i="36"/>
  <c r="M101" i="30"/>
  <c r="N101" i="30" s="1"/>
  <c r="O101" i="30"/>
  <c r="O85" i="30"/>
  <c r="J280" i="36"/>
  <c r="M85" i="30"/>
  <c r="N85" i="30" s="1"/>
  <c r="W57" i="23"/>
  <c r="U57" i="23"/>
  <c r="V57" i="23" s="1"/>
  <c r="U92" i="30"/>
  <c r="V92" i="30" s="1"/>
  <c r="W92" i="30"/>
  <c r="O82" i="30"/>
  <c r="J277" i="36"/>
  <c r="M82" i="30"/>
  <c r="N82" i="30" s="1"/>
  <c r="M107" i="30"/>
  <c r="N107" i="30" s="1"/>
  <c r="J302" i="36"/>
  <c r="O107" i="30"/>
  <c r="AC56" i="23"/>
  <c r="AD56" i="23" s="1"/>
  <c r="AE56" i="23"/>
  <c r="AC57" i="23"/>
  <c r="AD57" i="23" s="1"/>
  <c r="AE57" i="23"/>
  <c r="W84" i="30"/>
  <c r="U84" i="30"/>
  <c r="V84" i="30" s="1"/>
  <c r="U99" i="30"/>
  <c r="V99" i="30" s="1"/>
  <c r="W99" i="30"/>
  <c r="U83" i="30"/>
  <c r="V83" i="30" s="1"/>
  <c r="W83" i="30"/>
  <c r="W88" i="30"/>
  <c r="U88" i="30"/>
  <c r="V88" i="30" s="1"/>
  <c r="O105" i="30"/>
  <c r="M105" i="30"/>
  <c r="N105" i="30" s="1"/>
  <c r="J300" i="36"/>
  <c r="W102" i="30"/>
  <c r="U102" i="30"/>
  <c r="V102" i="30" s="1"/>
  <c r="M104" i="30"/>
  <c r="N104" i="30" s="1"/>
  <c r="O104" i="30"/>
  <c r="J299" i="36"/>
  <c r="U105" i="30"/>
  <c r="V105" i="30" s="1"/>
  <c r="W105" i="30"/>
  <c r="U95" i="30"/>
  <c r="V95" i="30" s="1"/>
  <c r="W95" i="30"/>
  <c r="J292" i="36"/>
  <c r="O97" i="30"/>
  <c r="M97" i="30"/>
  <c r="N97" i="30" s="1"/>
  <c r="O99" i="30"/>
  <c r="J294" i="36"/>
  <c r="M99" i="30"/>
  <c r="N99" i="30" s="1"/>
  <c r="W82" i="30"/>
  <c r="U82" i="30"/>
  <c r="V82" i="30" s="1"/>
  <c r="J281" i="36"/>
  <c r="O86" i="30"/>
  <c r="M86" i="30"/>
  <c r="N86" i="30" s="1"/>
  <c r="J279" i="36"/>
  <c r="O84" i="30"/>
  <c r="M84" i="30"/>
  <c r="N84" i="30" s="1"/>
  <c r="O91" i="30"/>
  <c r="J286" i="36"/>
  <c r="M91" i="30"/>
  <c r="N91" i="30" s="1"/>
  <c r="W87" i="30"/>
  <c r="U87" i="30"/>
  <c r="V87" i="30" s="1"/>
  <c r="W85" i="30"/>
  <c r="U85" i="30"/>
  <c r="V85" i="30" s="1"/>
  <c r="O92" i="30"/>
  <c r="M92" i="30"/>
  <c r="N92" i="30" s="1"/>
  <c r="J287" i="36"/>
  <c r="J293" i="36"/>
  <c r="O98" i="30"/>
  <c r="M98" i="30"/>
  <c r="N98" i="30" s="1"/>
  <c r="AE107" i="14"/>
  <c r="AC107" i="14"/>
  <c r="AD107" i="14" s="1"/>
  <c r="U97" i="30"/>
  <c r="V97" i="30" s="1"/>
  <c r="W97" i="30"/>
  <c r="W90" i="30"/>
  <c r="U90" i="30"/>
  <c r="V90" i="30" s="1"/>
  <c r="U79" i="30"/>
  <c r="V79" i="30" s="1"/>
  <c r="W79" i="30"/>
  <c r="U106" i="30"/>
  <c r="V106" i="30" s="1"/>
  <c r="W106" i="30"/>
  <c r="J276" i="36"/>
  <c r="M81" i="30"/>
  <c r="N81" i="30" s="1"/>
  <c r="O81" i="30"/>
  <c r="O88" i="30"/>
  <c r="M88" i="30"/>
  <c r="N88" i="30" s="1"/>
  <c r="J283" i="36"/>
  <c r="O107" i="14"/>
  <c r="J102" i="36"/>
  <c r="M107" i="14"/>
  <c r="N107" i="14" s="1"/>
  <c r="M103" i="30"/>
  <c r="N103" i="30" s="1"/>
  <c r="O103" i="30"/>
  <c r="J298" i="36"/>
  <c r="O87" i="30"/>
  <c r="J282" i="36"/>
  <c r="M87" i="30"/>
  <c r="N87" i="30" s="1"/>
  <c r="J301" i="36"/>
  <c r="O106" i="30"/>
  <c r="M106" i="30"/>
  <c r="N106" i="30" s="1"/>
  <c r="W89" i="30"/>
  <c r="U89" i="30"/>
  <c r="V89" i="30" s="1"/>
  <c r="J297" i="36"/>
  <c r="M102" i="30"/>
  <c r="N102" i="30" s="1"/>
  <c r="O102" i="30"/>
  <c r="U104" i="30"/>
  <c r="V104" i="30" s="1"/>
  <c r="W104" i="30"/>
  <c r="A6" i="10"/>
  <c r="B7" i="10"/>
  <c r="O56" i="23"/>
  <c r="J551" i="36"/>
  <c r="AC55" i="23"/>
  <c r="AD55" i="23" s="1"/>
  <c r="U55" i="23"/>
  <c r="V55" i="23" s="1"/>
  <c r="W55" i="23"/>
  <c r="AE55" i="23"/>
  <c r="M56" i="23"/>
  <c r="N56" i="23" s="1"/>
  <c r="U86" i="14"/>
  <c r="V86" i="14" s="1"/>
  <c r="W86" i="14"/>
  <c r="W87" i="14"/>
  <c r="U87" i="14"/>
  <c r="V87" i="14" s="1"/>
  <c r="O57" i="23"/>
  <c r="M57" i="23"/>
  <c r="N57" i="23" s="1"/>
  <c r="O105" i="28"/>
  <c r="M105" i="28"/>
  <c r="N105" i="28" s="1"/>
  <c r="O106" i="28"/>
  <c r="M106" i="28"/>
  <c r="N106" i="28" s="1"/>
  <c r="O107" i="28"/>
  <c r="M107" i="28"/>
  <c r="N107" i="28" s="1"/>
  <c r="E9" i="26"/>
  <c r="C9" i="26"/>
  <c r="E8" i="26"/>
  <c r="C8" i="26"/>
  <c r="E7" i="26"/>
  <c r="C7" i="26"/>
  <c r="I3" i="26"/>
  <c r="F3" i="26"/>
  <c r="F1" i="26"/>
  <c r="A7" i="10" l="1"/>
  <c r="B8" i="10"/>
  <c r="A7" i="26"/>
  <c r="A9" i="26"/>
  <c r="A8" i="26"/>
  <c r="E8" i="13"/>
  <c r="E9" i="13"/>
  <c r="A8" i="10" l="1"/>
  <c r="B9" i="10"/>
  <c r="A9" i="13"/>
  <c r="A8" i="13"/>
  <c r="A9" i="10" l="1"/>
  <c r="B10" i="10"/>
  <c r="J56" i="21"/>
  <c r="I56" i="21"/>
  <c r="G56" i="21"/>
  <c r="AD56" i="21" s="1"/>
  <c r="K56" i="21"/>
  <c r="H56" i="21"/>
  <c r="A10" i="10" l="1"/>
  <c r="B11" i="10"/>
  <c r="AC56" i="21"/>
  <c r="AB56" i="21"/>
  <c r="AA56" i="21"/>
  <c r="A13" i="24"/>
  <c r="A12" i="24"/>
  <c r="A11" i="24"/>
  <c r="A10" i="24"/>
  <c r="A9" i="24"/>
  <c r="A8" i="24"/>
  <c r="A7" i="24"/>
  <c r="A6" i="24"/>
  <c r="F1" i="13"/>
  <c r="E7" i="13"/>
  <c r="F501" i="10"/>
  <c r="F502" i="10"/>
  <c r="F503" i="10"/>
  <c r="F504" i="10"/>
  <c r="F505" i="10"/>
  <c r="F506" i="10"/>
  <c r="F507" i="10"/>
  <c r="F508" i="10"/>
  <c r="F509" i="10"/>
  <c r="F510" i="10"/>
  <c r="F511" i="10"/>
  <c r="F512" i="10"/>
  <c r="F513" i="10"/>
  <c r="F514" i="10"/>
  <c r="F515" i="10"/>
  <c r="F516" i="10"/>
  <c r="F517" i="10"/>
  <c r="F518" i="10"/>
  <c r="F519" i="10"/>
  <c r="F520" i="10"/>
  <c r="F521" i="10"/>
  <c r="F522" i="10"/>
  <c r="F523" i="10"/>
  <c r="F524" i="10"/>
  <c r="F525" i="10"/>
  <c r="F526" i="10"/>
  <c r="F527" i="10"/>
  <c r="F528" i="10"/>
  <c r="F529" i="10"/>
  <c r="F530" i="10"/>
  <c r="F531" i="10"/>
  <c r="F532" i="10"/>
  <c r="F533" i="10"/>
  <c r="F534" i="10"/>
  <c r="F535" i="10"/>
  <c r="F536" i="10"/>
  <c r="F537" i="10"/>
  <c r="F538" i="10"/>
  <c r="F539" i="10"/>
  <c r="F540" i="10"/>
  <c r="F541" i="10"/>
  <c r="F542" i="10"/>
  <c r="F543" i="10"/>
  <c r="F544" i="10"/>
  <c r="F545" i="10"/>
  <c r="F546" i="10"/>
  <c r="F547" i="10"/>
  <c r="F548" i="10"/>
  <c r="F549" i="10"/>
  <c r="F550" i="10"/>
  <c r="F551" i="10"/>
  <c r="F552" i="10"/>
  <c r="F553" i="10"/>
  <c r="F554" i="10"/>
  <c r="F555" i="10"/>
  <c r="F556" i="10"/>
  <c r="F557" i="10"/>
  <c r="F558" i="10"/>
  <c r="F559" i="10"/>
  <c r="F560" i="10"/>
  <c r="F561" i="10"/>
  <c r="F562" i="10"/>
  <c r="F563" i="10"/>
  <c r="F564" i="10"/>
  <c r="F565" i="10"/>
  <c r="F566" i="10"/>
  <c r="F567" i="10"/>
  <c r="F568" i="10"/>
  <c r="F569" i="10"/>
  <c r="F570" i="10"/>
  <c r="F571" i="10"/>
  <c r="F572" i="10"/>
  <c r="F573" i="10"/>
  <c r="F574" i="10"/>
  <c r="F575" i="10"/>
  <c r="F576" i="10"/>
  <c r="F577" i="10"/>
  <c r="F578" i="10"/>
  <c r="F579" i="10"/>
  <c r="F580" i="10"/>
  <c r="F581" i="10"/>
  <c r="F582" i="10"/>
  <c r="F583" i="10"/>
  <c r="F584" i="10"/>
  <c r="F585" i="10"/>
  <c r="F586" i="10"/>
  <c r="F587" i="10"/>
  <c r="F588" i="10"/>
  <c r="F589" i="10"/>
  <c r="F590" i="10"/>
  <c r="F591" i="10"/>
  <c r="F592" i="10"/>
  <c r="F593" i="10"/>
  <c r="F594" i="10"/>
  <c r="F595" i="10"/>
  <c r="F596" i="10"/>
  <c r="F597" i="10"/>
  <c r="F598" i="10"/>
  <c r="F599" i="10"/>
  <c r="F600" i="10"/>
  <c r="F601" i="10"/>
  <c r="F602" i="10"/>
  <c r="F603" i="10"/>
  <c r="F604" i="10"/>
  <c r="F605" i="10"/>
  <c r="F606" i="10"/>
  <c r="F607" i="10"/>
  <c r="F608" i="10"/>
  <c r="F609" i="10"/>
  <c r="F610" i="10"/>
  <c r="F611" i="10"/>
  <c r="F612" i="10"/>
  <c r="F613" i="10"/>
  <c r="F614" i="10"/>
  <c r="F615" i="10"/>
  <c r="F616" i="10"/>
  <c r="F617" i="10"/>
  <c r="F618" i="10"/>
  <c r="F619" i="10"/>
  <c r="F620" i="10"/>
  <c r="F621" i="10"/>
  <c r="F622" i="10"/>
  <c r="F623" i="10"/>
  <c r="F624" i="10"/>
  <c r="F625" i="10"/>
  <c r="F626" i="10"/>
  <c r="F627" i="10"/>
  <c r="F628" i="10"/>
  <c r="F629" i="10"/>
  <c r="F630" i="10"/>
  <c r="F631" i="10"/>
  <c r="F632" i="10"/>
  <c r="F633" i="10"/>
  <c r="F634" i="10"/>
  <c r="F635" i="10"/>
  <c r="F636" i="10"/>
  <c r="F637" i="10"/>
  <c r="F638" i="10"/>
  <c r="F639" i="10"/>
  <c r="F640" i="10"/>
  <c r="F641" i="10"/>
  <c r="F642" i="10"/>
  <c r="F643" i="10"/>
  <c r="F644" i="10"/>
  <c r="F645" i="10"/>
  <c r="F646" i="10"/>
  <c r="F647" i="10"/>
  <c r="F648" i="10"/>
  <c r="F649" i="10"/>
  <c r="F650" i="10"/>
  <c r="F651" i="10"/>
  <c r="F652" i="10"/>
  <c r="F653" i="10"/>
  <c r="F654" i="10"/>
  <c r="F655" i="10"/>
  <c r="F656" i="10"/>
  <c r="F657" i="10"/>
  <c r="F658" i="10"/>
  <c r="F659" i="10"/>
  <c r="F660" i="10"/>
  <c r="F661" i="10"/>
  <c r="F662" i="10"/>
  <c r="F663" i="10"/>
  <c r="F664" i="10"/>
  <c r="F665" i="10"/>
  <c r="F666" i="10"/>
  <c r="F667" i="10"/>
  <c r="F668" i="10"/>
  <c r="F669" i="10"/>
  <c r="F670" i="10"/>
  <c r="F671" i="10"/>
  <c r="F672" i="10"/>
  <c r="F673" i="10"/>
  <c r="F674" i="10"/>
  <c r="F675" i="10"/>
  <c r="F676" i="10"/>
  <c r="F677" i="10"/>
  <c r="F678" i="10"/>
  <c r="F679" i="10"/>
  <c r="F680" i="10"/>
  <c r="F681" i="10"/>
  <c r="F682" i="10"/>
  <c r="F683" i="10"/>
  <c r="F684" i="10"/>
  <c r="F685" i="10"/>
  <c r="F686" i="10"/>
  <c r="F687" i="10"/>
  <c r="F688" i="10"/>
  <c r="F689" i="10"/>
  <c r="F690" i="10"/>
  <c r="F691" i="10"/>
  <c r="F692" i="10"/>
  <c r="F693" i="10"/>
  <c r="F694" i="10"/>
  <c r="F695" i="10"/>
  <c r="F696" i="10"/>
  <c r="F697" i="10"/>
  <c r="F698" i="10"/>
  <c r="F699" i="10"/>
  <c r="F700" i="10"/>
  <c r="F701" i="10"/>
  <c r="F702" i="10"/>
  <c r="F703" i="10"/>
  <c r="F704" i="10"/>
  <c r="F705" i="10"/>
  <c r="F706" i="10"/>
  <c r="F707" i="10"/>
  <c r="F708" i="10"/>
  <c r="F709" i="10"/>
  <c r="F710" i="10"/>
  <c r="F711" i="10"/>
  <c r="F712" i="10"/>
  <c r="F713" i="10"/>
  <c r="F714" i="10"/>
  <c r="F715" i="10"/>
  <c r="F716" i="10"/>
  <c r="F717" i="10"/>
  <c r="F718" i="10"/>
  <c r="F719" i="10"/>
  <c r="F720" i="10"/>
  <c r="F721" i="10"/>
  <c r="F722" i="10"/>
  <c r="F723" i="10"/>
  <c r="F724" i="10"/>
  <c r="F725" i="10"/>
  <c r="F726" i="10"/>
  <c r="F727" i="10"/>
  <c r="F728" i="10"/>
  <c r="F729" i="10"/>
  <c r="F730" i="10"/>
  <c r="F731" i="10"/>
  <c r="F732" i="10"/>
  <c r="F733" i="10"/>
  <c r="F734" i="10"/>
  <c r="F735" i="10"/>
  <c r="F736" i="10"/>
  <c r="F737" i="10"/>
  <c r="F738" i="10"/>
  <c r="F739" i="10"/>
  <c r="F740" i="10"/>
  <c r="F741" i="10"/>
  <c r="F742" i="10"/>
  <c r="F743" i="10"/>
  <c r="F744" i="10"/>
  <c r="F745" i="10"/>
  <c r="F746" i="10"/>
  <c r="F747" i="10"/>
  <c r="F748" i="10"/>
  <c r="F749" i="10"/>
  <c r="F750" i="10"/>
  <c r="F751" i="10"/>
  <c r="F752" i="10"/>
  <c r="F753" i="10"/>
  <c r="F754" i="10"/>
  <c r="F755" i="10"/>
  <c r="F756" i="10"/>
  <c r="F757" i="10"/>
  <c r="F758" i="10"/>
  <c r="F759" i="10"/>
  <c r="F760" i="10"/>
  <c r="F761" i="10"/>
  <c r="F762" i="10"/>
  <c r="F763" i="10"/>
  <c r="F764" i="10"/>
  <c r="F765" i="10"/>
  <c r="F766" i="10"/>
  <c r="F767" i="10"/>
  <c r="F768" i="10"/>
  <c r="F769" i="10"/>
  <c r="F770" i="10"/>
  <c r="F771" i="10"/>
  <c r="F772" i="10"/>
  <c r="F773" i="10"/>
  <c r="F774" i="10"/>
  <c r="F775" i="10"/>
  <c r="F776" i="10"/>
  <c r="F777" i="10"/>
  <c r="F778" i="10"/>
  <c r="F779" i="10"/>
  <c r="F780" i="10"/>
  <c r="F781" i="10"/>
  <c r="F782" i="10"/>
  <c r="F783" i="10"/>
  <c r="F784" i="10"/>
  <c r="F785" i="10"/>
  <c r="F786" i="10"/>
  <c r="F787" i="10"/>
  <c r="F788" i="10"/>
  <c r="F789" i="10"/>
  <c r="F790" i="10"/>
  <c r="F791" i="10"/>
  <c r="F792" i="10"/>
  <c r="F793" i="10"/>
  <c r="F794" i="10"/>
  <c r="F795" i="10"/>
  <c r="F796" i="10"/>
  <c r="F797" i="10"/>
  <c r="F798" i="10"/>
  <c r="F799" i="10"/>
  <c r="F800" i="10"/>
  <c r="F801" i="10"/>
  <c r="F802" i="10"/>
  <c r="F803" i="10"/>
  <c r="F804" i="10"/>
  <c r="F805" i="10"/>
  <c r="F806" i="10"/>
  <c r="F807" i="10"/>
  <c r="F808" i="10"/>
  <c r="F809" i="10"/>
  <c r="F810" i="10"/>
  <c r="F811" i="10"/>
  <c r="F812" i="10"/>
  <c r="F813" i="10"/>
  <c r="F814" i="10"/>
  <c r="F815" i="10"/>
  <c r="F816" i="10"/>
  <c r="F817" i="10"/>
  <c r="F818" i="10"/>
  <c r="F819" i="10"/>
  <c r="F820" i="10"/>
  <c r="F821" i="10"/>
  <c r="F822" i="10"/>
  <c r="F823" i="10"/>
  <c r="F824" i="10"/>
  <c r="F825" i="10"/>
  <c r="F826" i="10"/>
  <c r="F827" i="10"/>
  <c r="F828" i="10"/>
  <c r="F829" i="10"/>
  <c r="F830" i="10"/>
  <c r="F831" i="10"/>
  <c r="F832" i="10"/>
  <c r="F833" i="10"/>
  <c r="F834" i="10"/>
  <c r="F835" i="10"/>
  <c r="F836" i="10"/>
  <c r="F837" i="10"/>
  <c r="F838" i="10"/>
  <c r="F839" i="10"/>
  <c r="F840" i="10"/>
  <c r="F841" i="10"/>
  <c r="F842" i="10"/>
  <c r="F843" i="10"/>
  <c r="F844" i="10"/>
  <c r="F845" i="10"/>
  <c r="F846" i="10"/>
  <c r="F847" i="10"/>
  <c r="F848" i="10"/>
  <c r="F849" i="10"/>
  <c r="F850" i="10"/>
  <c r="F851" i="10"/>
  <c r="F852" i="10"/>
  <c r="F853" i="10"/>
  <c r="F854" i="10"/>
  <c r="F855" i="10"/>
  <c r="F856" i="10"/>
  <c r="F857" i="10"/>
  <c r="F858" i="10"/>
  <c r="F859" i="10"/>
  <c r="F860" i="10"/>
  <c r="F861" i="10"/>
  <c r="F862" i="10"/>
  <c r="F863" i="10"/>
  <c r="F864" i="10"/>
  <c r="F865" i="10"/>
  <c r="F866" i="10"/>
  <c r="F867" i="10"/>
  <c r="F868" i="10"/>
  <c r="F869" i="10"/>
  <c r="F870" i="10"/>
  <c r="F871" i="10"/>
  <c r="F872" i="10"/>
  <c r="F873" i="10"/>
  <c r="F874" i="10"/>
  <c r="F875" i="10"/>
  <c r="F876" i="10"/>
  <c r="F877" i="10"/>
  <c r="F878" i="10"/>
  <c r="F879" i="10"/>
  <c r="F880" i="10"/>
  <c r="F881" i="10"/>
  <c r="F882" i="10"/>
  <c r="F883" i="10"/>
  <c r="F884" i="10"/>
  <c r="F885" i="10"/>
  <c r="F886" i="10"/>
  <c r="F887" i="10"/>
  <c r="F888" i="10"/>
  <c r="F889" i="10"/>
  <c r="F890" i="10"/>
  <c r="F891" i="10"/>
  <c r="F892" i="10"/>
  <c r="F893" i="10"/>
  <c r="F894" i="10"/>
  <c r="F895" i="10"/>
  <c r="F896" i="10"/>
  <c r="F897" i="10"/>
  <c r="F898" i="10"/>
  <c r="F899" i="10"/>
  <c r="F900" i="10"/>
  <c r="F901" i="10"/>
  <c r="F902" i="10"/>
  <c r="F903" i="10"/>
  <c r="F904" i="10"/>
  <c r="F905" i="10"/>
  <c r="F906" i="10"/>
  <c r="F907" i="10"/>
  <c r="F908" i="10"/>
  <c r="F909" i="10"/>
  <c r="F910" i="10"/>
  <c r="F911" i="10"/>
  <c r="F912" i="10"/>
  <c r="F913" i="10"/>
  <c r="F914" i="10"/>
  <c r="F915" i="10"/>
  <c r="F916" i="10"/>
  <c r="F917" i="10"/>
  <c r="F918" i="10"/>
  <c r="F919" i="10"/>
  <c r="F920" i="10"/>
  <c r="F921" i="10"/>
  <c r="F922" i="10"/>
  <c r="F923" i="10"/>
  <c r="F924" i="10"/>
  <c r="F925" i="10"/>
  <c r="F926" i="10"/>
  <c r="F927" i="10"/>
  <c r="F928" i="10"/>
  <c r="F929" i="10"/>
  <c r="F930" i="10"/>
  <c r="F931" i="10"/>
  <c r="F932" i="10"/>
  <c r="F933" i="10"/>
  <c r="F934" i="10"/>
  <c r="F935" i="10"/>
  <c r="F936" i="10"/>
  <c r="F937" i="10"/>
  <c r="F938" i="10"/>
  <c r="F939" i="10"/>
  <c r="F940" i="10"/>
  <c r="F941" i="10"/>
  <c r="F942" i="10"/>
  <c r="F943" i="10"/>
  <c r="F944" i="10"/>
  <c r="F945" i="10"/>
  <c r="F946" i="10"/>
  <c r="F947" i="10"/>
  <c r="F948" i="10"/>
  <c r="F949" i="10"/>
  <c r="F950" i="10"/>
  <c r="F951" i="10"/>
  <c r="F952" i="10"/>
  <c r="F953" i="10"/>
  <c r="F954" i="10"/>
  <c r="F955" i="10"/>
  <c r="F956" i="10"/>
  <c r="F957" i="10"/>
  <c r="F958" i="10"/>
  <c r="F959" i="10"/>
  <c r="F960" i="10"/>
  <c r="F961" i="10"/>
  <c r="F962" i="10"/>
  <c r="F963" i="10"/>
  <c r="F964" i="10"/>
  <c r="F965" i="10"/>
  <c r="F966" i="10"/>
  <c r="F967" i="10"/>
  <c r="F968" i="10"/>
  <c r="F969" i="10"/>
  <c r="F970" i="10"/>
  <c r="F971" i="10"/>
  <c r="F972" i="10"/>
  <c r="F973" i="10"/>
  <c r="F974" i="10"/>
  <c r="F975" i="10"/>
  <c r="F976" i="10"/>
  <c r="F977" i="10"/>
  <c r="F978" i="10"/>
  <c r="F979" i="10"/>
  <c r="F980" i="10"/>
  <c r="F981" i="10"/>
  <c r="F982" i="10"/>
  <c r="F983" i="10"/>
  <c r="F984" i="10"/>
  <c r="F985" i="10"/>
  <c r="F986" i="10"/>
  <c r="F987" i="10"/>
  <c r="F988" i="10"/>
  <c r="F989" i="10"/>
  <c r="F990" i="10"/>
  <c r="F991" i="10"/>
  <c r="F992" i="10"/>
  <c r="F993" i="10"/>
  <c r="F994" i="10"/>
  <c r="F995" i="10"/>
  <c r="F996" i="10"/>
  <c r="F997" i="10"/>
  <c r="F998" i="10"/>
  <c r="F999" i="10"/>
  <c r="F1000" i="10"/>
  <c r="F1001" i="10"/>
  <c r="F1002" i="10"/>
  <c r="F1003" i="10"/>
  <c r="F1004" i="10"/>
  <c r="F1005" i="10"/>
  <c r="F1006" i="10"/>
  <c r="F1007" i="10"/>
  <c r="F1008" i="10"/>
  <c r="F1009" i="10"/>
  <c r="F1010" i="10"/>
  <c r="F1011" i="10"/>
  <c r="F1012" i="10"/>
  <c r="F1013" i="10"/>
  <c r="F1014" i="10"/>
  <c r="F1015" i="10"/>
  <c r="F1016" i="10"/>
  <c r="F1017" i="10"/>
  <c r="F1018" i="10"/>
  <c r="F1019" i="10"/>
  <c r="F1020" i="10"/>
  <c r="F1021" i="10"/>
  <c r="F1022" i="10"/>
  <c r="F1023" i="10"/>
  <c r="F1024" i="10"/>
  <c r="F1025" i="10"/>
  <c r="F1026" i="10"/>
  <c r="F1027" i="10"/>
  <c r="F1028" i="10"/>
  <c r="F1029" i="10"/>
  <c r="F1030" i="10"/>
  <c r="F1031" i="10"/>
  <c r="F1032" i="10"/>
  <c r="F1033" i="10"/>
  <c r="F1034" i="10"/>
  <c r="F1035" i="10"/>
  <c r="F1036" i="10"/>
  <c r="F1037" i="10"/>
  <c r="F1038" i="10"/>
  <c r="F1039" i="10"/>
  <c r="F1040" i="10"/>
  <c r="F1041" i="10"/>
  <c r="F1042" i="10"/>
  <c r="F1043" i="10"/>
  <c r="F1044" i="10"/>
  <c r="F1045" i="10"/>
  <c r="F1046" i="10"/>
  <c r="F1047" i="10"/>
  <c r="F1048" i="10"/>
  <c r="F1049" i="10"/>
  <c r="F1050" i="10"/>
  <c r="F1051" i="10"/>
  <c r="F1052" i="10"/>
  <c r="F1053" i="10"/>
  <c r="F1054" i="10"/>
  <c r="F1055" i="10"/>
  <c r="F1056" i="10"/>
  <c r="F1057" i="10"/>
  <c r="F1058" i="10"/>
  <c r="F1059" i="10"/>
  <c r="F1060" i="10"/>
  <c r="F1061" i="10"/>
  <c r="F1062" i="10"/>
  <c r="F1063" i="10"/>
  <c r="F1064" i="10"/>
  <c r="F1065" i="10"/>
  <c r="F1066" i="10"/>
  <c r="F1067" i="10"/>
  <c r="F1068" i="10"/>
  <c r="F1069" i="10"/>
  <c r="F1070" i="10"/>
  <c r="F1071" i="10"/>
  <c r="F1072" i="10"/>
  <c r="F1073" i="10"/>
  <c r="F1074" i="10"/>
  <c r="F1075" i="10"/>
  <c r="F1076" i="10"/>
  <c r="F1077" i="10"/>
  <c r="F1078" i="10"/>
  <c r="F1079" i="10"/>
  <c r="F1080" i="10"/>
  <c r="F1081" i="10"/>
  <c r="F1082" i="10"/>
  <c r="F1083" i="10"/>
  <c r="F1084" i="10"/>
  <c r="F1085" i="10"/>
  <c r="F1086" i="10"/>
  <c r="F1087" i="10"/>
  <c r="F1088" i="10"/>
  <c r="F1089" i="10"/>
  <c r="F1090" i="10"/>
  <c r="F1091" i="10"/>
  <c r="F1092" i="10"/>
  <c r="F1093" i="10"/>
  <c r="F1094" i="10"/>
  <c r="F1095" i="10"/>
  <c r="F1096" i="10"/>
  <c r="F1097" i="10"/>
  <c r="F1098" i="10"/>
  <c r="F1099" i="10"/>
  <c r="F1100" i="10"/>
  <c r="F1101" i="10"/>
  <c r="F1102" i="10"/>
  <c r="F1103" i="10"/>
  <c r="F1104" i="10"/>
  <c r="F1105" i="10"/>
  <c r="F1106" i="10"/>
  <c r="F1107" i="10"/>
  <c r="F1108" i="10"/>
  <c r="F1109" i="10"/>
  <c r="F1110" i="10"/>
  <c r="F1111" i="10"/>
  <c r="F1112" i="10"/>
  <c r="F1113" i="10"/>
  <c r="F1114" i="10"/>
  <c r="F1115" i="10"/>
  <c r="F1116" i="10"/>
  <c r="F1117" i="10"/>
  <c r="F1118" i="10"/>
  <c r="F1119" i="10"/>
  <c r="F1120" i="10"/>
  <c r="F1121" i="10"/>
  <c r="F1122" i="10"/>
  <c r="F1123" i="10"/>
  <c r="F1124" i="10"/>
  <c r="F1125" i="10"/>
  <c r="F1126" i="10"/>
  <c r="F1127" i="10"/>
  <c r="F1128" i="10"/>
  <c r="F1129" i="10"/>
  <c r="F1130" i="10"/>
  <c r="F1131" i="10"/>
  <c r="F1132" i="10"/>
  <c r="F1133" i="10"/>
  <c r="F1134" i="10"/>
  <c r="F1135" i="10"/>
  <c r="F1136" i="10"/>
  <c r="F1137" i="10"/>
  <c r="F1138" i="10"/>
  <c r="F1139" i="10"/>
  <c r="F1140" i="10"/>
  <c r="F1141" i="10"/>
  <c r="F1142" i="10"/>
  <c r="F1143" i="10"/>
  <c r="F1144" i="10"/>
  <c r="F1145" i="10"/>
  <c r="F1146" i="10"/>
  <c r="F1147" i="10"/>
  <c r="F1148" i="10"/>
  <c r="F1149" i="10"/>
  <c r="F1150" i="10"/>
  <c r="F1151" i="10"/>
  <c r="F1152" i="10"/>
  <c r="F1153" i="10"/>
  <c r="F1154" i="10"/>
  <c r="F1155" i="10"/>
  <c r="F1156" i="10"/>
  <c r="F1157" i="10"/>
  <c r="F1158" i="10"/>
  <c r="F1159" i="10"/>
  <c r="F1160" i="10"/>
  <c r="F1161" i="10"/>
  <c r="F1162" i="10"/>
  <c r="F1163" i="10"/>
  <c r="F1164" i="10"/>
  <c r="F1165" i="10"/>
  <c r="F1166" i="10"/>
  <c r="F1167" i="10"/>
  <c r="F1168" i="10"/>
  <c r="F1169" i="10"/>
  <c r="F1170" i="10"/>
  <c r="F1171" i="10"/>
  <c r="F1172" i="10"/>
  <c r="F1173" i="10"/>
  <c r="F1174" i="10"/>
  <c r="F1175" i="10"/>
  <c r="F1176" i="10"/>
  <c r="F1177" i="10"/>
  <c r="F1178" i="10"/>
  <c r="F1179" i="10"/>
  <c r="F1180" i="10"/>
  <c r="F1181" i="10"/>
  <c r="F1182" i="10"/>
  <c r="F1183" i="10"/>
  <c r="F1184" i="10"/>
  <c r="F1185" i="10"/>
  <c r="F1186" i="10"/>
  <c r="F1187" i="10"/>
  <c r="F1188" i="10"/>
  <c r="F1189" i="10"/>
  <c r="F1190" i="10"/>
  <c r="F1191" i="10"/>
  <c r="F1192" i="10"/>
  <c r="F1193" i="10"/>
  <c r="F1194" i="10"/>
  <c r="F1195" i="10"/>
  <c r="F1196" i="10"/>
  <c r="F1197" i="10"/>
  <c r="F1198" i="10"/>
  <c r="F1199" i="10"/>
  <c r="F1200" i="10"/>
  <c r="F1201" i="10"/>
  <c r="F1202" i="10"/>
  <c r="F1203" i="10"/>
  <c r="F1204" i="10"/>
  <c r="F1205" i="10"/>
  <c r="F1206" i="10"/>
  <c r="F1207" i="10"/>
  <c r="F1208" i="10"/>
  <c r="F1209" i="10"/>
  <c r="F1210" i="10"/>
  <c r="F1211" i="10"/>
  <c r="F1212" i="10"/>
  <c r="F1213" i="10"/>
  <c r="F1214" i="10"/>
  <c r="F1215" i="10"/>
  <c r="F1216" i="10"/>
  <c r="F1217" i="10"/>
  <c r="F1218" i="10"/>
  <c r="F1219" i="10"/>
  <c r="F1220" i="10"/>
  <c r="F1221" i="10"/>
  <c r="F1222" i="10"/>
  <c r="F1223" i="10"/>
  <c r="F1224" i="10"/>
  <c r="F1225" i="10"/>
  <c r="F1226" i="10"/>
  <c r="F1227" i="10"/>
  <c r="F1228" i="10"/>
  <c r="F1229" i="10"/>
  <c r="F1230" i="10"/>
  <c r="F1231" i="10"/>
  <c r="F1232" i="10"/>
  <c r="F1233" i="10"/>
  <c r="F1234" i="10"/>
  <c r="F1236" i="10"/>
  <c r="F1237" i="10"/>
  <c r="F1238" i="10"/>
  <c r="F1239" i="10"/>
  <c r="F1240" i="10"/>
  <c r="F1241" i="10"/>
  <c r="F1242" i="10"/>
  <c r="F1243" i="10"/>
  <c r="F1244" i="10"/>
  <c r="F1245" i="10"/>
  <c r="F1246" i="10"/>
  <c r="F1247" i="10"/>
  <c r="F1248" i="10"/>
  <c r="F1249" i="10"/>
  <c r="F1250" i="10"/>
  <c r="F1251" i="10"/>
  <c r="F1252" i="10"/>
  <c r="F1253" i="10"/>
  <c r="F1254" i="10"/>
  <c r="F1255" i="10"/>
  <c r="F1256" i="10"/>
  <c r="F1257" i="10"/>
  <c r="F1258" i="10"/>
  <c r="F1259" i="10"/>
  <c r="F1260" i="10"/>
  <c r="F1261" i="10"/>
  <c r="F1262" i="10"/>
  <c r="F1263" i="10"/>
  <c r="F1264" i="10"/>
  <c r="F1265" i="10"/>
  <c r="F1266" i="10"/>
  <c r="F1267" i="10"/>
  <c r="F1268" i="10"/>
  <c r="F1269" i="10"/>
  <c r="F1270" i="10"/>
  <c r="F1271" i="10"/>
  <c r="F1272" i="10"/>
  <c r="F1273" i="10"/>
  <c r="F500" i="10"/>
  <c r="H23" i="31" s="1"/>
  <c r="A11" i="10" l="1"/>
  <c r="B12" i="10"/>
  <c r="J49" i="21"/>
  <c r="G50" i="23" s="1"/>
  <c r="G545" i="36" s="1"/>
  <c r="J52" i="21"/>
  <c r="G53" i="23" s="1"/>
  <c r="G548" i="36" s="1"/>
  <c r="G49" i="21"/>
  <c r="I50" i="21"/>
  <c r="F51" i="23" s="1"/>
  <c r="F546" i="36" s="1"/>
  <c r="K51" i="21"/>
  <c r="G53" i="21"/>
  <c r="I54" i="21"/>
  <c r="K55" i="21"/>
  <c r="H49" i="21"/>
  <c r="E50" i="23" s="1"/>
  <c r="E545" i="36" s="1"/>
  <c r="H53" i="21"/>
  <c r="E54" i="23" s="1"/>
  <c r="E549" i="36" s="1"/>
  <c r="J51" i="21"/>
  <c r="G52" i="23" s="1"/>
  <c r="G547" i="36" s="1"/>
  <c r="J50" i="21"/>
  <c r="G51" i="23" s="1"/>
  <c r="G546" i="36" s="1"/>
  <c r="I49" i="21"/>
  <c r="F50" i="23" s="1"/>
  <c r="F545" i="36" s="1"/>
  <c r="K50" i="21"/>
  <c r="G52" i="21"/>
  <c r="K54" i="21"/>
  <c r="H54" i="21"/>
  <c r="J53" i="21"/>
  <c r="G54" i="23" s="1"/>
  <c r="G549" i="36" s="1"/>
  <c r="K49" i="21"/>
  <c r="G51" i="21"/>
  <c r="I52" i="21"/>
  <c r="F53" i="23" s="1"/>
  <c r="F548" i="36" s="1"/>
  <c r="K53" i="21"/>
  <c r="G55" i="21"/>
  <c r="AD55" i="21" s="1"/>
  <c r="H51" i="21"/>
  <c r="E52" i="23" s="1"/>
  <c r="E547" i="36" s="1"/>
  <c r="H55" i="21"/>
  <c r="J55" i="21"/>
  <c r="J54" i="21"/>
  <c r="G50" i="21"/>
  <c r="I51" i="21"/>
  <c r="F52" i="23" s="1"/>
  <c r="F547" i="36" s="1"/>
  <c r="K52" i="21"/>
  <c r="G54" i="21"/>
  <c r="AD54" i="21" s="1"/>
  <c r="I55" i="21"/>
  <c r="H52" i="21"/>
  <c r="E53" i="23" s="1"/>
  <c r="E548" i="36" s="1"/>
  <c r="I53" i="21"/>
  <c r="F54" i="23" s="1"/>
  <c r="F549" i="36" s="1"/>
  <c r="H50" i="21"/>
  <c r="E51" i="23" s="1"/>
  <c r="E546" i="36" s="1"/>
  <c r="J44" i="21"/>
  <c r="G45" i="23" s="1"/>
  <c r="G540" i="36" s="1"/>
  <c r="G43" i="21"/>
  <c r="I44" i="21"/>
  <c r="F45" i="23" s="1"/>
  <c r="F540" i="36" s="1"/>
  <c r="K45" i="21"/>
  <c r="G47" i="21"/>
  <c r="I48" i="21"/>
  <c r="F49" i="23" s="1"/>
  <c r="F544" i="36" s="1"/>
  <c r="H45" i="21"/>
  <c r="E46" i="23" s="1"/>
  <c r="E541" i="36" s="1"/>
  <c r="J43" i="21"/>
  <c r="G44" i="23" s="1"/>
  <c r="G539" i="36" s="1"/>
  <c r="J46" i="21"/>
  <c r="G47" i="23" s="1"/>
  <c r="G542" i="36" s="1"/>
  <c r="I45" i="21"/>
  <c r="F46" i="23" s="1"/>
  <c r="F541" i="36" s="1"/>
  <c r="G48" i="21"/>
  <c r="H44" i="21"/>
  <c r="E45" i="23" s="1"/>
  <c r="E540" i="36" s="1"/>
  <c r="J45" i="21"/>
  <c r="G46" i="23" s="1"/>
  <c r="G541" i="36" s="1"/>
  <c r="J48" i="21"/>
  <c r="G49" i="23" s="1"/>
  <c r="G544" i="36" s="1"/>
  <c r="K43" i="21"/>
  <c r="G45" i="21"/>
  <c r="I46" i="21"/>
  <c r="F47" i="23" s="1"/>
  <c r="F542" i="36" s="1"/>
  <c r="K47" i="21"/>
  <c r="H43" i="21"/>
  <c r="E44" i="23" s="1"/>
  <c r="E539" i="36" s="1"/>
  <c r="H47" i="21"/>
  <c r="E48" i="23" s="1"/>
  <c r="E543" i="36" s="1"/>
  <c r="J47" i="21"/>
  <c r="G48" i="23" s="1"/>
  <c r="G543" i="36" s="1"/>
  <c r="I43" i="21"/>
  <c r="F44" i="23" s="1"/>
  <c r="F539" i="36" s="1"/>
  <c r="K44" i="21"/>
  <c r="G46" i="21"/>
  <c r="I47" i="21"/>
  <c r="F48" i="23" s="1"/>
  <c r="F543" i="36" s="1"/>
  <c r="K48" i="21"/>
  <c r="H46" i="21"/>
  <c r="E47" i="23" s="1"/>
  <c r="E542" i="36" s="1"/>
  <c r="G44" i="21"/>
  <c r="K46" i="21"/>
  <c r="H48" i="21"/>
  <c r="E49" i="23" s="1"/>
  <c r="E544" i="36" s="1"/>
  <c r="G25" i="21"/>
  <c r="AD25" i="21" s="1"/>
  <c r="I26" i="21"/>
  <c r="F27" i="23" s="1"/>
  <c r="F522" i="36" s="1"/>
  <c r="K27" i="21"/>
  <c r="H27" i="21"/>
  <c r="E28" i="23" s="1"/>
  <c r="E523" i="36" s="1"/>
  <c r="J27" i="21"/>
  <c r="G28" i="23" s="1"/>
  <c r="G523" i="36" s="1"/>
  <c r="G26" i="21"/>
  <c r="AD26" i="21" s="1"/>
  <c r="I27" i="21"/>
  <c r="F28" i="23" s="1"/>
  <c r="F523" i="36" s="1"/>
  <c r="K28" i="21"/>
  <c r="H26" i="21"/>
  <c r="E27" i="23" s="1"/>
  <c r="E522" i="36" s="1"/>
  <c r="J25" i="21"/>
  <c r="G26" i="23" s="1"/>
  <c r="G521" i="36" s="1"/>
  <c r="J28" i="21"/>
  <c r="G29" i="23" s="1"/>
  <c r="G524" i="36" s="1"/>
  <c r="K25" i="21"/>
  <c r="G27" i="21"/>
  <c r="AD27" i="21" s="1"/>
  <c r="I28" i="21"/>
  <c r="F29" i="23" s="1"/>
  <c r="F524" i="36" s="1"/>
  <c r="H25" i="21"/>
  <c r="E26" i="23" s="1"/>
  <c r="E521" i="36" s="1"/>
  <c r="J26" i="21"/>
  <c r="G27" i="23" s="1"/>
  <c r="G522" i="36" s="1"/>
  <c r="I25" i="21"/>
  <c r="F26" i="23" s="1"/>
  <c r="F521" i="36" s="1"/>
  <c r="K26" i="21"/>
  <c r="G28" i="21"/>
  <c r="AD28" i="21" s="1"/>
  <c r="H28" i="21"/>
  <c r="E29" i="23" s="1"/>
  <c r="E524" i="36" s="1"/>
  <c r="I57" i="33"/>
  <c r="J58" i="33"/>
  <c r="I59" i="33"/>
  <c r="H60" i="33"/>
  <c r="G61" i="33"/>
  <c r="AC61" i="33" s="1"/>
  <c r="K61" i="33"/>
  <c r="AA61" i="33" s="1"/>
  <c r="J62" i="33"/>
  <c r="I63" i="33"/>
  <c r="H64" i="33"/>
  <c r="G65" i="33"/>
  <c r="AC65" i="33" s="1"/>
  <c r="K65" i="33"/>
  <c r="AA65" i="33" s="1"/>
  <c r="J66" i="33"/>
  <c r="I67" i="33"/>
  <c r="H68" i="33"/>
  <c r="G69" i="33"/>
  <c r="AC69" i="33" s="1"/>
  <c r="K69" i="33"/>
  <c r="AA69" i="33" s="1"/>
  <c r="J70" i="33"/>
  <c r="I71" i="33"/>
  <c r="H72" i="33"/>
  <c r="G73" i="33"/>
  <c r="AC73" i="33" s="1"/>
  <c r="K73" i="33"/>
  <c r="AA73" i="33" s="1"/>
  <c r="J74" i="33"/>
  <c r="I75" i="33"/>
  <c r="H76" i="33"/>
  <c r="G77" i="33"/>
  <c r="AC77" i="33" s="1"/>
  <c r="K77" i="33"/>
  <c r="AA77" i="33" s="1"/>
  <c r="J78" i="33"/>
  <c r="I79" i="33"/>
  <c r="H80" i="33"/>
  <c r="G81" i="33"/>
  <c r="AC81" i="33" s="1"/>
  <c r="K81" i="33"/>
  <c r="AA81" i="33" s="1"/>
  <c r="J82" i="33"/>
  <c r="I83" i="33"/>
  <c r="H84" i="33"/>
  <c r="G85" i="33"/>
  <c r="AC85" i="33" s="1"/>
  <c r="K85" i="33"/>
  <c r="AA85" i="33" s="1"/>
  <c r="J86" i="33"/>
  <c r="I87" i="33"/>
  <c r="H88" i="33"/>
  <c r="G89" i="33"/>
  <c r="AC89" i="33" s="1"/>
  <c r="K89" i="33"/>
  <c r="AA89" i="33" s="1"/>
  <c r="J90" i="33"/>
  <c r="I91" i="33"/>
  <c r="H92" i="33"/>
  <c r="G93" i="33"/>
  <c r="AC93" i="33" s="1"/>
  <c r="K93" i="33"/>
  <c r="AA93" i="33" s="1"/>
  <c r="J94" i="33"/>
  <c r="I95" i="33"/>
  <c r="H96" i="33"/>
  <c r="G97" i="33"/>
  <c r="AC97" i="33" s="1"/>
  <c r="K97" i="33"/>
  <c r="AA97" i="33" s="1"/>
  <c r="J98" i="33"/>
  <c r="I99" i="33"/>
  <c r="H100" i="33"/>
  <c r="G101" i="33"/>
  <c r="AC101" i="33" s="1"/>
  <c r="K101" i="33"/>
  <c r="AA101" i="33" s="1"/>
  <c r="J102" i="33"/>
  <c r="I103" i="33"/>
  <c r="H104" i="33"/>
  <c r="G105" i="33"/>
  <c r="AC105" i="33" s="1"/>
  <c r="K105" i="33"/>
  <c r="AA105" i="33" s="1"/>
  <c r="J106" i="33"/>
  <c r="I107" i="33"/>
  <c r="H57" i="33"/>
  <c r="K58" i="33"/>
  <c r="AA58" i="33" s="1"/>
  <c r="I60" i="33"/>
  <c r="G62" i="33"/>
  <c r="AC62" i="33" s="1"/>
  <c r="J63" i="33"/>
  <c r="H65" i="33"/>
  <c r="K66" i="33"/>
  <c r="AA66" i="33" s="1"/>
  <c r="I68" i="33"/>
  <c r="G70" i="33"/>
  <c r="AC70" i="33" s="1"/>
  <c r="J71" i="33"/>
  <c r="H73" i="33"/>
  <c r="K74" i="33"/>
  <c r="AA74" i="33" s="1"/>
  <c r="I76" i="33"/>
  <c r="G78" i="33"/>
  <c r="AC78" i="33" s="1"/>
  <c r="J79" i="33"/>
  <c r="H81" i="33"/>
  <c r="K82" i="33"/>
  <c r="AA82" i="33" s="1"/>
  <c r="I84" i="33"/>
  <c r="G86" i="33"/>
  <c r="AC86" i="33" s="1"/>
  <c r="J87" i="33"/>
  <c r="H89" i="33"/>
  <c r="K90" i="33"/>
  <c r="AA90" i="33" s="1"/>
  <c r="I92" i="33"/>
  <c r="G94" i="33"/>
  <c r="AC94" i="33" s="1"/>
  <c r="J95" i="33"/>
  <c r="H97" i="33"/>
  <c r="K98" i="33"/>
  <c r="AA98" i="33" s="1"/>
  <c r="I100" i="33"/>
  <c r="G102" i="33"/>
  <c r="AC102" i="33" s="1"/>
  <c r="J103" i="33"/>
  <c r="H105" i="33"/>
  <c r="K106" i="33"/>
  <c r="AA106" i="33" s="1"/>
  <c r="K104" i="33"/>
  <c r="AA104" i="33" s="1"/>
  <c r="J101" i="33"/>
  <c r="I98" i="33"/>
  <c r="H95" i="33"/>
  <c r="G92" i="33"/>
  <c r="AC92" i="33" s="1"/>
  <c r="K88" i="33"/>
  <c r="AA88" i="33" s="1"/>
  <c r="J85" i="33"/>
  <c r="I82" i="33"/>
  <c r="H79" i="33"/>
  <c r="G76" i="33"/>
  <c r="AC76" i="33" s="1"/>
  <c r="K72" i="33"/>
  <c r="AA72" i="33" s="1"/>
  <c r="J69" i="33"/>
  <c r="I66" i="33"/>
  <c r="H63" i="33"/>
  <c r="G60" i="33"/>
  <c r="AC60" i="33" s="1"/>
  <c r="H107" i="33"/>
  <c r="G104" i="33"/>
  <c r="AC104" i="33" s="1"/>
  <c r="K100" i="33"/>
  <c r="AA100" i="33" s="1"/>
  <c r="J97" i="33"/>
  <c r="I94" i="33"/>
  <c r="H91" i="33"/>
  <c r="G88" i="33"/>
  <c r="AC88" i="33" s="1"/>
  <c r="K84" i="33"/>
  <c r="AA84" i="33" s="1"/>
  <c r="J81" i="33"/>
  <c r="I78" i="33"/>
  <c r="H75" i="33"/>
  <c r="G72" i="33"/>
  <c r="AC72" i="33" s="1"/>
  <c r="K68" i="33"/>
  <c r="AA68" i="33" s="1"/>
  <c r="J65" i="33"/>
  <c r="I62" i="33"/>
  <c r="H59" i="33"/>
  <c r="I102" i="33"/>
  <c r="G96" i="33"/>
  <c r="AC96" i="33" s="1"/>
  <c r="J89" i="33"/>
  <c r="H83" i="33"/>
  <c r="K76" i="33"/>
  <c r="AA76" i="33" s="1"/>
  <c r="I70" i="33"/>
  <c r="G64" i="33"/>
  <c r="AC64" i="33" s="1"/>
  <c r="J57" i="33"/>
  <c r="H58" i="33"/>
  <c r="G59" i="33"/>
  <c r="AC59" i="33" s="1"/>
  <c r="K59" i="33"/>
  <c r="AA59" i="33" s="1"/>
  <c r="J60" i="33"/>
  <c r="I61" i="33"/>
  <c r="H62" i="33"/>
  <c r="G63" i="33"/>
  <c r="AC63" i="33" s="1"/>
  <c r="K63" i="33"/>
  <c r="AA63" i="33" s="1"/>
  <c r="J64" i="33"/>
  <c r="I65" i="33"/>
  <c r="H66" i="33"/>
  <c r="G67" i="33"/>
  <c r="AC67" i="33" s="1"/>
  <c r="K67" i="33"/>
  <c r="AA67" i="33" s="1"/>
  <c r="J68" i="33"/>
  <c r="I69" i="33"/>
  <c r="H70" i="33"/>
  <c r="G71" i="33"/>
  <c r="AC71" i="33" s="1"/>
  <c r="K71" i="33"/>
  <c r="AA71" i="33" s="1"/>
  <c r="J72" i="33"/>
  <c r="I73" i="33"/>
  <c r="H74" i="33"/>
  <c r="G75" i="33"/>
  <c r="AC75" i="33" s="1"/>
  <c r="K75" i="33"/>
  <c r="AA75" i="33" s="1"/>
  <c r="J76" i="33"/>
  <c r="I77" i="33"/>
  <c r="H78" i="33"/>
  <c r="G79" i="33"/>
  <c r="AC79" i="33" s="1"/>
  <c r="K79" i="33"/>
  <c r="AA79" i="33" s="1"/>
  <c r="J80" i="33"/>
  <c r="I81" i="33"/>
  <c r="H82" i="33"/>
  <c r="G83" i="33"/>
  <c r="AC83" i="33" s="1"/>
  <c r="K83" i="33"/>
  <c r="AA83" i="33" s="1"/>
  <c r="J84" i="33"/>
  <c r="I85" i="33"/>
  <c r="H86" i="33"/>
  <c r="G87" i="33"/>
  <c r="AC87" i="33" s="1"/>
  <c r="K87" i="33"/>
  <c r="AA87" i="33" s="1"/>
  <c r="J88" i="33"/>
  <c r="I89" i="33"/>
  <c r="H90" i="33"/>
  <c r="G91" i="33"/>
  <c r="AC91" i="33" s="1"/>
  <c r="K91" i="33"/>
  <c r="AA91" i="33" s="1"/>
  <c r="J92" i="33"/>
  <c r="I93" i="33"/>
  <c r="H94" i="33"/>
  <c r="G95" i="33"/>
  <c r="AC95" i="33" s="1"/>
  <c r="K95" i="33"/>
  <c r="AA95" i="33" s="1"/>
  <c r="J96" i="33"/>
  <c r="I97" i="33"/>
  <c r="H98" i="33"/>
  <c r="G99" i="33"/>
  <c r="AC99" i="33" s="1"/>
  <c r="K99" i="33"/>
  <c r="AA99" i="33" s="1"/>
  <c r="J100" i="33"/>
  <c r="I101" i="33"/>
  <c r="H102" i="33"/>
  <c r="G103" i="33"/>
  <c r="AC103" i="33" s="1"/>
  <c r="K103" i="33"/>
  <c r="AA103" i="33" s="1"/>
  <c r="J104" i="33"/>
  <c r="I105" i="33"/>
  <c r="H106" i="33"/>
  <c r="G107" i="33"/>
  <c r="K107" i="33"/>
  <c r="G58" i="33"/>
  <c r="AC58" i="33" s="1"/>
  <c r="J59" i="33"/>
  <c r="H61" i="33"/>
  <c r="K62" i="33"/>
  <c r="AA62" i="33" s="1"/>
  <c r="I64" i="33"/>
  <c r="G66" i="33"/>
  <c r="AC66" i="33" s="1"/>
  <c r="J67" i="33"/>
  <c r="H69" i="33"/>
  <c r="K70" i="33"/>
  <c r="AA70" i="33" s="1"/>
  <c r="I72" i="33"/>
  <c r="G74" i="33"/>
  <c r="AC74" i="33" s="1"/>
  <c r="J75" i="33"/>
  <c r="H77" i="33"/>
  <c r="K78" i="33"/>
  <c r="AA78" i="33" s="1"/>
  <c r="I80" i="33"/>
  <c r="G82" i="33"/>
  <c r="AC82" i="33" s="1"/>
  <c r="J83" i="33"/>
  <c r="H85" i="33"/>
  <c r="K86" i="33"/>
  <c r="AA86" i="33" s="1"/>
  <c r="I88" i="33"/>
  <c r="G90" i="33"/>
  <c r="AC90" i="33" s="1"/>
  <c r="J91" i="33"/>
  <c r="H93" i="33"/>
  <c r="K94" i="33"/>
  <c r="AA94" i="33" s="1"/>
  <c r="I96" i="33"/>
  <c r="G98" i="33"/>
  <c r="AC98" i="33" s="1"/>
  <c r="J99" i="33"/>
  <c r="H101" i="33"/>
  <c r="K102" i="33"/>
  <c r="AA102" i="33" s="1"/>
  <c r="I104" i="33"/>
  <c r="G106" i="33"/>
  <c r="AC106" i="33" s="1"/>
  <c r="J107" i="33"/>
  <c r="I106" i="33"/>
  <c r="H103" i="33"/>
  <c r="G100" i="33"/>
  <c r="AC100" i="33" s="1"/>
  <c r="K96" i="33"/>
  <c r="AA96" i="33" s="1"/>
  <c r="J93" i="33"/>
  <c r="I90" i="33"/>
  <c r="H87" i="33"/>
  <c r="G84" i="33"/>
  <c r="AC84" i="33" s="1"/>
  <c r="K80" i="33"/>
  <c r="AA80" i="33" s="1"/>
  <c r="J77" i="33"/>
  <c r="I74" i="33"/>
  <c r="H71" i="33"/>
  <c r="G68" i="33"/>
  <c r="AC68" i="33" s="1"/>
  <c r="K64" i="33"/>
  <c r="AA64" i="33" s="1"/>
  <c r="J61" i="33"/>
  <c r="I58" i="33"/>
  <c r="J105" i="33"/>
  <c r="H99" i="33"/>
  <c r="K92" i="33"/>
  <c r="AA92" i="33" s="1"/>
  <c r="I86" i="33"/>
  <c r="G80" i="33"/>
  <c r="AC80" i="33" s="1"/>
  <c r="J73" i="33"/>
  <c r="H67" i="33"/>
  <c r="K60" i="33"/>
  <c r="AA60" i="33" s="1"/>
  <c r="K57" i="33"/>
  <c r="AA57" i="33" s="1"/>
  <c r="G57" i="33"/>
  <c r="AC57" i="33" s="1"/>
  <c r="J50" i="33"/>
  <c r="J55" i="33"/>
  <c r="J56" i="33"/>
  <c r="G50" i="33"/>
  <c r="AC50" i="33" s="1"/>
  <c r="I51" i="33"/>
  <c r="K52" i="33"/>
  <c r="AA52" i="33" s="1"/>
  <c r="G54" i="33"/>
  <c r="AC54" i="33" s="1"/>
  <c r="I55" i="33"/>
  <c r="K56" i="33"/>
  <c r="AA56" i="33" s="1"/>
  <c r="H52" i="33"/>
  <c r="H56" i="33"/>
  <c r="G51" i="33"/>
  <c r="AC51" i="33" s="1"/>
  <c r="I52" i="33"/>
  <c r="K53" i="33"/>
  <c r="AA53" i="33" s="1"/>
  <c r="G55" i="33"/>
  <c r="AC55" i="33" s="1"/>
  <c r="I56" i="33"/>
  <c r="H53" i="33"/>
  <c r="I54" i="33"/>
  <c r="H51" i="33"/>
  <c r="J53" i="33"/>
  <c r="J54" i="33"/>
  <c r="J51" i="33"/>
  <c r="J52" i="33"/>
  <c r="K50" i="33"/>
  <c r="AA50" i="33" s="1"/>
  <c r="G52" i="33"/>
  <c r="AC52" i="33" s="1"/>
  <c r="I53" i="33"/>
  <c r="K54" i="33"/>
  <c r="AA54" i="33" s="1"/>
  <c r="G56" i="33"/>
  <c r="AC56" i="33" s="1"/>
  <c r="H50" i="33"/>
  <c r="H54" i="33"/>
  <c r="I50" i="33"/>
  <c r="K51" i="33"/>
  <c r="AA51" i="33" s="1"/>
  <c r="G53" i="33"/>
  <c r="AC53" i="33" s="1"/>
  <c r="K55" i="33"/>
  <c r="AA55" i="33" s="1"/>
  <c r="H55" i="33"/>
  <c r="H57" i="31"/>
  <c r="G58" i="31"/>
  <c r="AC58" i="31" s="1"/>
  <c r="K58" i="31"/>
  <c r="AA58" i="31" s="1"/>
  <c r="J59" i="31"/>
  <c r="I60" i="31"/>
  <c r="H61" i="31"/>
  <c r="G62" i="31"/>
  <c r="AC62" i="31" s="1"/>
  <c r="K62" i="31"/>
  <c r="AA62" i="31" s="1"/>
  <c r="J63" i="31"/>
  <c r="I64" i="31"/>
  <c r="H65" i="31"/>
  <c r="G66" i="31"/>
  <c r="AC66" i="31" s="1"/>
  <c r="K66" i="31"/>
  <c r="AA66" i="31" s="1"/>
  <c r="J67" i="31"/>
  <c r="I68" i="31"/>
  <c r="H69" i="31"/>
  <c r="G70" i="31"/>
  <c r="AC70" i="31" s="1"/>
  <c r="K70" i="31"/>
  <c r="AA70" i="31" s="1"/>
  <c r="J71" i="31"/>
  <c r="I72" i="31"/>
  <c r="H73" i="31"/>
  <c r="G74" i="31"/>
  <c r="AC74" i="31" s="1"/>
  <c r="K74" i="31"/>
  <c r="AA74" i="31" s="1"/>
  <c r="J75" i="31"/>
  <c r="I76" i="31"/>
  <c r="H77" i="31"/>
  <c r="G78" i="31"/>
  <c r="AC78" i="31" s="1"/>
  <c r="K78" i="31"/>
  <c r="AA78" i="31" s="1"/>
  <c r="J79" i="31"/>
  <c r="I80" i="31"/>
  <c r="H81" i="31"/>
  <c r="G82" i="31"/>
  <c r="AC82" i="31" s="1"/>
  <c r="K82" i="31"/>
  <c r="AA82" i="31" s="1"/>
  <c r="J83" i="31"/>
  <c r="I84" i="31"/>
  <c r="H85" i="31"/>
  <c r="G86" i="31"/>
  <c r="AC86" i="31" s="1"/>
  <c r="K86" i="31"/>
  <c r="AA86" i="31" s="1"/>
  <c r="J87" i="31"/>
  <c r="I88" i="31"/>
  <c r="H89" i="31"/>
  <c r="G90" i="31"/>
  <c r="K90" i="31"/>
  <c r="J91" i="31"/>
  <c r="I92" i="31"/>
  <c r="H93" i="31"/>
  <c r="G94" i="31"/>
  <c r="AC94" i="31" s="1"/>
  <c r="K94" i="31"/>
  <c r="AA94" i="31" s="1"/>
  <c r="J95" i="31"/>
  <c r="I96" i="31"/>
  <c r="H97" i="31"/>
  <c r="G98" i="31"/>
  <c r="AC98" i="31" s="1"/>
  <c r="K98" i="31"/>
  <c r="AA98" i="31" s="1"/>
  <c r="J99" i="31"/>
  <c r="I100" i="31"/>
  <c r="H101" i="31"/>
  <c r="G102" i="31"/>
  <c r="AC102" i="31" s="1"/>
  <c r="K102" i="31"/>
  <c r="AA102" i="31" s="1"/>
  <c r="J103" i="31"/>
  <c r="I104" i="31"/>
  <c r="H105" i="31"/>
  <c r="G106" i="31"/>
  <c r="AC106" i="31" s="1"/>
  <c r="K106" i="31"/>
  <c r="AA106" i="31" s="1"/>
  <c r="J107" i="31"/>
  <c r="I57" i="31"/>
  <c r="H58" i="31"/>
  <c r="G59" i="31"/>
  <c r="AC59" i="31" s="1"/>
  <c r="K59" i="31"/>
  <c r="AA59" i="31" s="1"/>
  <c r="J60" i="31"/>
  <c r="I61" i="31"/>
  <c r="H62" i="31"/>
  <c r="G63" i="31"/>
  <c r="AC63" i="31" s="1"/>
  <c r="K63" i="31"/>
  <c r="AA63" i="31" s="1"/>
  <c r="J64" i="31"/>
  <c r="I65" i="31"/>
  <c r="H66" i="31"/>
  <c r="G67" i="31"/>
  <c r="AC67" i="31" s="1"/>
  <c r="K67" i="31"/>
  <c r="AA67" i="31" s="1"/>
  <c r="J68" i="31"/>
  <c r="I69" i="31"/>
  <c r="H70" i="31"/>
  <c r="G71" i="31"/>
  <c r="AC71" i="31" s="1"/>
  <c r="K71" i="31"/>
  <c r="AA71" i="31" s="1"/>
  <c r="J72" i="31"/>
  <c r="I73" i="31"/>
  <c r="H74" i="31"/>
  <c r="G75" i="31"/>
  <c r="AC75" i="31" s="1"/>
  <c r="K75" i="31"/>
  <c r="AA75" i="31" s="1"/>
  <c r="J76" i="31"/>
  <c r="I77" i="31"/>
  <c r="H78" i="31"/>
  <c r="G79" i="31"/>
  <c r="AC79" i="31" s="1"/>
  <c r="K79" i="31"/>
  <c r="AA79" i="31" s="1"/>
  <c r="J80" i="31"/>
  <c r="I81" i="31"/>
  <c r="H82" i="31"/>
  <c r="G83" i="31"/>
  <c r="AC83" i="31" s="1"/>
  <c r="K83" i="31"/>
  <c r="AA83" i="31" s="1"/>
  <c r="J84" i="31"/>
  <c r="I85" i="31"/>
  <c r="H86" i="31"/>
  <c r="G87" i="31"/>
  <c r="AC87" i="31" s="1"/>
  <c r="K87" i="31"/>
  <c r="AA87" i="31" s="1"/>
  <c r="J88" i="31"/>
  <c r="I89" i="31"/>
  <c r="H90" i="31"/>
  <c r="E62" i="32" s="1"/>
  <c r="E357" i="36" s="1"/>
  <c r="G91" i="31"/>
  <c r="AC91" i="31" s="1"/>
  <c r="K91" i="31"/>
  <c r="AA91" i="31" s="1"/>
  <c r="J92" i="31"/>
  <c r="I93" i="31"/>
  <c r="H94" i="31"/>
  <c r="G95" i="31"/>
  <c r="AC95" i="31" s="1"/>
  <c r="K95" i="31"/>
  <c r="AA95" i="31" s="1"/>
  <c r="J96" i="31"/>
  <c r="I97" i="31"/>
  <c r="H98" i="31"/>
  <c r="G99" i="31"/>
  <c r="AC99" i="31" s="1"/>
  <c r="K99" i="31"/>
  <c r="AA99" i="31" s="1"/>
  <c r="I101" i="31"/>
  <c r="G103" i="31"/>
  <c r="AC103" i="31" s="1"/>
  <c r="J104" i="31"/>
  <c r="H106" i="31"/>
  <c r="K107" i="31"/>
  <c r="AA107" i="31" s="1"/>
  <c r="J57" i="31"/>
  <c r="I58" i="31"/>
  <c r="H59" i="31"/>
  <c r="G60" i="31"/>
  <c r="AC60" i="31" s="1"/>
  <c r="K60" i="31"/>
  <c r="AA60" i="31" s="1"/>
  <c r="J61" i="31"/>
  <c r="I62" i="31"/>
  <c r="H63" i="31"/>
  <c r="G64" i="31"/>
  <c r="AC64" i="31" s="1"/>
  <c r="K64" i="31"/>
  <c r="AA64" i="31" s="1"/>
  <c r="J65" i="31"/>
  <c r="I66" i="31"/>
  <c r="H67" i="31"/>
  <c r="G68" i="31"/>
  <c r="AC68" i="31" s="1"/>
  <c r="K68" i="31"/>
  <c r="AA68" i="31" s="1"/>
  <c r="J69" i="31"/>
  <c r="I70" i="31"/>
  <c r="H71" i="31"/>
  <c r="G72" i="31"/>
  <c r="AC72" i="31" s="1"/>
  <c r="K72" i="31"/>
  <c r="AA72" i="31" s="1"/>
  <c r="J73" i="31"/>
  <c r="I74" i="31"/>
  <c r="H75" i="31"/>
  <c r="G76" i="31"/>
  <c r="AC76" i="31" s="1"/>
  <c r="K76" i="31"/>
  <c r="AA76" i="31" s="1"/>
  <c r="J77" i="31"/>
  <c r="I78" i="31"/>
  <c r="H79" i="31"/>
  <c r="G80" i="31"/>
  <c r="AC80" i="31" s="1"/>
  <c r="K80" i="31"/>
  <c r="AA80" i="31" s="1"/>
  <c r="J81" i="31"/>
  <c r="I82" i="31"/>
  <c r="H83" i="31"/>
  <c r="G84" i="31"/>
  <c r="AC84" i="31" s="1"/>
  <c r="K84" i="31"/>
  <c r="AA84" i="31" s="1"/>
  <c r="J85" i="31"/>
  <c r="I86" i="31"/>
  <c r="H87" i="31"/>
  <c r="G88" i="31"/>
  <c r="AC88" i="31" s="1"/>
  <c r="K88" i="31"/>
  <c r="AA88" i="31" s="1"/>
  <c r="J89" i="31"/>
  <c r="I90" i="31"/>
  <c r="F62" i="32" s="1"/>
  <c r="F357" i="36" s="1"/>
  <c r="H91" i="31"/>
  <c r="G92" i="31"/>
  <c r="AC92" i="31" s="1"/>
  <c r="K92" i="31"/>
  <c r="AA92" i="31" s="1"/>
  <c r="J93" i="31"/>
  <c r="I94" i="31"/>
  <c r="H95" i="31"/>
  <c r="G96" i="31"/>
  <c r="AC96" i="31" s="1"/>
  <c r="K96" i="31"/>
  <c r="AA96" i="31" s="1"/>
  <c r="J97" i="31"/>
  <c r="I98" i="31"/>
  <c r="H99" i="31"/>
  <c r="G100" i="31"/>
  <c r="AC100" i="31" s="1"/>
  <c r="K100" i="31"/>
  <c r="AA100" i="31" s="1"/>
  <c r="J101" i="31"/>
  <c r="I102" i="31"/>
  <c r="H103" i="31"/>
  <c r="G104" i="31"/>
  <c r="AC104" i="31" s="1"/>
  <c r="K104" i="31"/>
  <c r="AA104" i="31" s="1"/>
  <c r="J105" i="31"/>
  <c r="I106" i="31"/>
  <c r="H107" i="31"/>
  <c r="G57" i="31"/>
  <c r="AC57" i="31" s="1"/>
  <c r="K57" i="31"/>
  <c r="AA57" i="31" s="1"/>
  <c r="J58" i="31"/>
  <c r="I59" i="31"/>
  <c r="H60" i="31"/>
  <c r="G61" i="31"/>
  <c r="AC61" i="31" s="1"/>
  <c r="K61" i="31"/>
  <c r="AA61" i="31" s="1"/>
  <c r="J62" i="31"/>
  <c r="I63" i="31"/>
  <c r="H64" i="31"/>
  <c r="G65" i="31"/>
  <c r="AC65" i="31" s="1"/>
  <c r="K65" i="31"/>
  <c r="AA65" i="31" s="1"/>
  <c r="J66" i="31"/>
  <c r="I67" i="31"/>
  <c r="H68" i="31"/>
  <c r="G69" i="31"/>
  <c r="AC69" i="31" s="1"/>
  <c r="K69" i="31"/>
  <c r="AA69" i="31" s="1"/>
  <c r="J70" i="31"/>
  <c r="I71" i="31"/>
  <c r="H72" i="31"/>
  <c r="G73" i="31"/>
  <c r="AC73" i="31" s="1"/>
  <c r="K73" i="31"/>
  <c r="AA73" i="31" s="1"/>
  <c r="J74" i="31"/>
  <c r="I75" i="31"/>
  <c r="H76" i="31"/>
  <c r="G77" i="31"/>
  <c r="AC77" i="31" s="1"/>
  <c r="K77" i="31"/>
  <c r="AA77" i="31" s="1"/>
  <c r="J78" i="31"/>
  <c r="I79" i="31"/>
  <c r="H80" i="31"/>
  <c r="G81" i="31"/>
  <c r="AC81" i="31" s="1"/>
  <c r="K81" i="31"/>
  <c r="AA81" i="31" s="1"/>
  <c r="J82" i="31"/>
  <c r="I83" i="31"/>
  <c r="H84" i="31"/>
  <c r="G85" i="31"/>
  <c r="AC85" i="31" s="1"/>
  <c r="K85" i="31"/>
  <c r="AA85" i="31" s="1"/>
  <c r="J86" i="31"/>
  <c r="I87" i="31"/>
  <c r="H88" i="31"/>
  <c r="G89" i="31"/>
  <c r="AC89" i="31" s="1"/>
  <c r="K89" i="31"/>
  <c r="AA89" i="31" s="1"/>
  <c r="J90" i="31"/>
  <c r="G62" i="32" s="1"/>
  <c r="G357" i="36" s="1"/>
  <c r="I91" i="31"/>
  <c r="H92" i="31"/>
  <c r="G93" i="31"/>
  <c r="AC93" i="31" s="1"/>
  <c r="K93" i="31"/>
  <c r="AA93" i="31" s="1"/>
  <c r="J94" i="31"/>
  <c r="I95" i="31"/>
  <c r="H96" i="31"/>
  <c r="G97" i="31"/>
  <c r="AC97" i="31" s="1"/>
  <c r="K97" i="31"/>
  <c r="AA97" i="31" s="1"/>
  <c r="J98" i="31"/>
  <c r="I99" i="31"/>
  <c r="H100" i="31"/>
  <c r="G101" i="31"/>
  <c r="AC101" i="31" s="1"/>
  <c r="K101" i="31"/>
  <c r="AA101" i="31" s="1"/>
  <c r="J102" i="31"/>
  <c r="I103" i="31"/>
  <c r="H104" i="31"/>
  <c r="G105" i="31"/>
  <c r="AC105" i="31" s="1"/>
  <c r="K105" i="31"/>
  <c r="AA105" i="31" s="1"/>
  <c r="J106" i="31"/>
  <c r="I107" i="31"/>
  <c r="J100" i="31"/>
  <c r="H102" i="31"/>
  <c r="K103" i="31"/>
  <c r="AA103" i="31" s="1"/>
  <c r="I105" i="31"/>
  <c r="G107" i="31"/>
  <c r="AC107" i="31" s="1"/>
  <c r="J42" i="31"/>
  <c r="J50" i="31"/>
  <c r="J45" i="31"/>
  <c r="J53" i="31"/>
  <c r="J40" i="31"/>
  <c r="J48" i="31"/>
  <c r="J56" i="31"/>
  <c r="J43" i="31"/>
  <c r="J51" i="31"/>
  <c r="G38" i="31"/>
  <c r="I39" i="31"/>
  <c r="K40" i="31"/>
  <c r="AA40" i="31" s="1"/>
  <c r="G42" i="31"/>
  <c r="AC42" i="31" s="1"/>
  <c r="I43" i="31"/>
  <c r="K44" i="31"/>
  <c r="AA44" i="31" s="1"/>
  <c r="G46" i="31"/>
  <c r="AC46" i="31" s="1"/>
  <c r="I47" i="31"/>
  <c r="K48" i="31"/>
  <c r="AA48" i="31" s="1"/>
  <c r="G50" i="31"/>
  <c r="AC50" i="31" s="1"/>
  <c r="I51" i="31"/>
  <c r="K52" i="31"/>
  <c r="AA52" i="31" s="1"/>
  <c r="G54" i="31"/>
  <c r="AC54" i="31" s="1"/>
  <c r="I55" i="31"/>
  <c r="K56" i="31"/>
  <c r="AA56" i="31" s="1"/>
  <c r="H40" i="31"/>
  <c r="H44" i="31"/>
  <c r="H48" i="31"/>
  <c r="H52" i="31"/>
  <c r="H56" i="31"/>
  <c r="I38" i="31"/>
  <c r="F78" i="30" s="1"/>
  <c r="F273" i="36" s="1"/>
  <c r="K39" i="31"/>
  <c r="AA39" i="31" s="1"/>
  <c r="G41" i="31"/>
  <c r="AC41" i="31" s="1"/>
  <c r="I42" i="31"/>
  <c r="K43" i="31"/>
  <c r="AA43" i="31" s="1"/>
  <c r="G45" i="31"/>
  <c r="AC45" i="31" s="1"/>
  <c r="I46" i="31"/>
  <c r="K47" i="31"/>
  <c r="AA47" i="31" s="1"/>
  <c r="G49" i="31"/>
  <c r="AC49" i="31" s="1"/>
  <c r="I50" i="31"/>
  <c r="K51" i="31"/>
  <c r="AA51" i="31" s="1"/>
  <c r="G53" i="31"/>
  <c r="AC53" i="31" s="1"/>
  <c r="I54" i="31"/>
  <c r="K55" i="31"/>
  <c r="AA55" i="31" s="1"/>
  <c r="H39" i="31"/>
  <c r="H43" i="31"/>
  <c r="H47" i="31"/>
  <c r="H51" i="31"/>
  <c r="J38" i="31"/>
  <c r="G78" i="30" s="1"/>
  <c r="G273" i="36" s="1"/>
  <c r="J46" i="31"/>
  <c r="J54" i="31"/>
  <c r="J41" i="31"/>
  <c r="J49" i="31"/>
  <c r="J44" i="31"/>
  <c r="J52" i="31"/>
  <c r="J39" i="31"/>
  <c r="J47" i="31"/>
  <c r="J55" i="31"/>
  <c r="K38" i="31"/>
  <c r="G40" i="31"/>
  <c r="AC40" i="31" s="1"/>
  <c r="I41" i="31"/>
  <c r="K42" i="31"/>
  <c r="AA42" i="31" s="1"/>
  <c r="G44" i="31"/>
  <c r="AC44" i="31" s="1"/>
  <c r="I45" i="31"/>
  <c r="K46" i="31"/>
  <c r="AA46" i="31" s="1"/>
  <c r="G48" i="31"/>
  <c r="AC48" i="31" s="1"/>
  <c r="I49" i="31"/>
  <c r="K50" i="31"/>
  <c r="AA50" i="31" s="1"/>
  <c r="G52" i="31"/>
  <c r="AC52" i="31" s="1"/>
  <c r="I53" i="31"/>
  <c r="K54" i="31"/>
  <c r="AA54" i="31" s="1"/>
  <c r="G56" i="31"/>
  <c r="AC56" i="31" s="1"/>
  <c r="H38" i="31"/>
  <c r="E78" i="30" s="1"/>
  <c r="E273" i="36" s="1"/>
  <c r="H42" i="31"/>
  <c r="H46" i="31"/>
  <c r="H50" i="31"/>
  <c r="H54" i="31"/>
  <c r="G39" i="31"/>
  <c r="AC39" i="31" s="1"/>
  <c r="I40" i="31"/>
  <c r="K41" i="31"/>
  <c r="AA41" i="31" s="1"/>
  <c r="G43" i="31"/>
  <c r="AC43" i="31" s="1"/>
  <c r="I44" i="31"/>
  <c r="K45" i="31"/>
  <c r="AA45" i="31" s="1"/>
  <c r="G47" i="31"/>
  <c r="AC47" i="31" s="1"/>
  <c r="I48" i="31"/>
  <c r="K49" i="31"/>
  <c r="AA49" i="31" s="1"/>
  <c r="G51" i="31"/>
  <c r="AC51" i="31" s="1"/>
  <c r="I52" i="31"/>
  <c r="K53" i="31"/>
  <c r="AA53" i="31" s="1"/>
  <c r="G55" i="31"/>
  <c r="AC55" i="31" s="1"/>
  <c r="I56" i="31"/>
  <c r="H41" i="31"/>
  <c r="H45" i="31"/>
  <c r="H49" i="31"/>
  <c r="H53" i="31"/>
  <c r="H55" i="31"/>
  <c r="J55" i="29"/>
  <c r="I56" i="29"/>
  <c r="H57" i="29"/>
  <c r="G58" i="29"/>
  <c r="AC58" i="29" s="1"/>
  <c r="K58" i="29"/>
  <c r="AA58" i="29" s="1"/>
  <c r="J59" i="29"/>
  <c r="I60" i="29"/>
  <c r="H61" i="29"/>
  <c r="G62" i="29"/>
  <c r="AC62" i="29" s="1"/>
  <c r="K62" i="29"/>
  <c r="AA62" i="29" s="1"/>
  <c r="J63" i="29"/>
  <c r="I64" i="29"/>
  <c r="H65" i="29"/>
  <c r="G66" i="29"/>
  <c r="AC66" i="29" s="1"/>
  <c r="K66" i="29"/>
  <c r="AA66" i="29" s="1"/>
  <c r="J67" i="29"/>
  <c r="I68" i="29"/>
  <c r="H69" i="29"/>
  <c r="G70" i="29"/>
  <c r="AC70" i="29" s="1"/>
  <c r="K70" i="29"/>
  <c r="AA70" i="29" s="1"/>
  <c r="J71" i="29"/>
  <c r="I72" i="29"/>
  <c r="H73" i="29"/>
  <c r="G74" i="29"/>
  <c r="AC74" i="29" s="1"/>
  <c r="K74" i="29"/>
  <c r="AA74" i="29" s="1"/>
  <c r="J75" i="29"/>
  <c r="I76" i="29"/>
  <c r="H77" i="29"/>
  <c r="G78" i="29"/>
  <c r="AC78" i="29" s="1"/>
  <c r="K78" i="29"/>
  <c r="AA78" i="29" s="1"/>
  <c r="J79" i="29"/>
  <c r="I80" i="29"/>
  <c r="H81" i="29"/>
  <c r="G82" i="29"/>
  <c r="AC82" i="29" s="1"/>
  <c r="K82" i="29"/>
  <c r="AA82" i="29" s="1"/>
  <c r="J83" i="29"/>
  <c r="I84" i="29"/>
  <c r="H85" i="29"/>
  <c r="G86" i="29"/>
  <c r="AC86" i="29" s="1"/>
  <c r="K86" i="29"/>
  <c r="AA86" i="29" s="1"/>
  <c r="J87" i="29"/>
  <c r="I88" i="29"/>
  <c r="H89" i="29"/>
  <c r="G90" i="29"/>
  <c r="AC90" i="29" s="1"/>
  <c r="K90" i="29"/>
  <c r="AA90" i="29" s="1"/>
  <c r="J91" i="29"/>
  <c r="I92" i="29"/>
  <c r="H93" i="29"/>
  <c r="G94" i="29"/>
  <c r="AC94" i="29" s="1"/>
  <c r="K94" i="29"/>
  <c r="AA94" i="29" s="1"/>
  <c r="J95" i="29"/>
  <c r="I96" i="29"/>
  <c r="F99" i="28" s="1"/>
  <c r="F194" i="36" s="1"/>
  <c r="H97" i="29"/>
  <c r="G98" i="29"/>
  <c r="AC98" i="29" s="1"/>
  <c r="K98" i="29"/>
  <c r="AA98" i="29" s="1"/>
  <c r="J99" i="29"/>
  <c r="I100" i="29"/>
  <c r="H101" i="29"/>
  <c r="G102" i="29"/>
  <c r="AC102" i="29" s="1"/>
  <c r="K102" i="29"/>
  <c r="AA102" i="29" s="1"/>
  <c r="J103" i="29"/>
  <c r="I104" i="29"/>
  <c r="H105" i="29"/>
  <c r="G106" i="29"/>
  <c r="AC106" i="29" s="1"/>
  <c r="K106" i="29"/>
  <c r="AA106" i="29" s="1"/>
  <c r="J107" i="29"/>
  <c r="I55" i="29"/>
  <c r="H56" i="29"/>
  <c r="G57" i="29"/>
  <c r="AC57" i="29" s="1"/>
  <c r="K57" i="29"/>
  <c r="AA57" i="29" s="1"/>
  <c r="J58" i="29"/>
  <c r="I59" i="29"/>
  <c r="H60" i="29"/>
  <c r="G61" i="29"/>
  <c r="AC61" i="29" s="1"/>
  <c r="K61" i="29"/>
  <c r="AA61" i="29" s="1"/>
  <c r="J62" i="29"/>
  <c r="I63" i="29"/>
  <c r="H64" i="29"/>
  <c r="G65" i="29"/>
  <c r="AC65" i="29" s="1"/>
  <c r="K65" i="29"/>
  <c r="AA65" i="29" s="1"/>
  <c r="J66" i="29"/>
  <c r="I67" i="29"/>
  <c r="H68" i="29"/>
  <c r="G69" i="29"/>
  <c r="AC69" i="29" s="1"/>
  <c r="K69" i="29"/>
  <c r="AA69" i="29" s="1"/>
  <c r="J70" i="29"/>
  <c r="I71" i="29"/>
  <c r="H72" i="29"/>
  <c r="G73" i="29"/>
  <c r="AC73" i="29" s="1"/>
  <c r="K73" i="29"/>
  <c r="AA73" i="29" s="1"/>
  <c r="J74" i="29"/>
  <c r="I75" i="29"/>
  <c r="H76" i="29"/>
  <c r="G77" i="29"/>
  <c r="AC77" i="29" s="1"/>
  <c r="K77" i="29"/>
  <c r="AA77" i="29" s="1"/>
  <c r="J78" i="29"/>
  <c r="I79" i="29"/>
  <c r="H80" i="29"/>
  <c r="G81" i="29"/>
  <c r="AC81" i="29" s="1"/>
  <c r="K81" i="29"/>
  <c r="AA81" i="29" s="1"/>
  <c r="J82" i="29"/>
  <c r="I83" i="29"/>
  <c r="H84" i="29"/>
  <c r="G85" i="29"/>
  <c r="AC85" i="29" s="1"/>
  <c r="K85" i="29"/>
  <c r="AA85" i="29" s="1"/>
  <c r="J86" i="29"/>
  <c r="I87" i="29"/>
  <c r="H88" i="29"/>
  <c r="G89" i="29"/>
  <c r="AC89" i="29" s="1"/>
  <c r="K89" i="29"/>
  <c r="AA89" i="29" s="1"/>
  <c r="J90" i="29"/>
  <c r="I91" i="29"/>
  <c r="H92" i="29"/>
  <c r="G93" i="29"/>
  <c r="AC93" i="29" s="1"/>
  <c r="K93" i="29"/>
  <c r="AA93" i="29" s="1"/>
  <c r="J94" i="29"/>
  <c r="I95" i="29"/>
  <c r="H96" i="29"/>
  <c r="E99" i="28" s="1"/>
  <c r="E194" i="36" s="1"/>
  <c r="G97" i="29"/>
  <c r="AC97" i="29" s="1"/>
  <c r="K97" i="29"/>
  <c r="AA97" i="29" s="1"/>
  <c r="J98" i="29"/>
  <c r="I99" i="29"/>
  <c r="H100" i="29"/>
  <c r="G101" i="29"/>
  <c r="AC101" i="29" s="1"/>
  <c r="K101" i="29"/>
  <c r="AA101" i="29" s="1"/>
  <c r="J102" i="29"/>
  <c r="I103" i="29"/>
  <c r="H104" i="29"/>
  <c r="G105" i="29"/>
  <c r="AC105" i="29" s="1"/>
  <c r="K105" i="29"/>
  <c r="AA105" i="29" s="1"/>
  <c r="J106" i="29"/>
  <c r="I107" i="29"/>
  <c r="H55" i="29"/>
  <c r="G56" i="29"/>
  <c r="AC56" i="29" s="1"/>
  <c r="K56" i="29"/>
  <c r="AA56" i="29" s="1"/>
  <c r="J57" i="29"/>
  <c r="I58" i="29"/>
  <c r="H59" i="29"/>
  <c r="G60" i="29"/>
  <c r="AC60" i="29" s="1"/>
  <c r="K60" i="29"/>
  <c r="AA60" i="29" s="1"/>
  <c r="J61" i="29"/>
  <c r="I62" i="29"/>
  <c r="H63" i="29"/>
  <c r="G64" i="29"/>
  <c r="AC64" i="29" s="1"/>
  <c r="K64" i="29"/>
  <c r="AA64" i="29" s="1"/>
  <c r="J65" i="29"/>
  <c r="I66" i="29"/>
  <c r="H67" i="29"/>
  <c r="G68" i="29"/>
  <c r="AC68" i="29" s="1"/>
  <c r="K68" i="29"/>
  <c r="AA68" i="29" s="1"/>
  <c r="J69" i="29"/>
  <c r="I70" i="29"/>
  <c r="H71" i="29"/>
  <c r="G72" i="29"/>
  <c r="AC72" i="29" s="1"/>
  <c r="K72" i="29"/>
  <c r="AA72" i="29" s="1"/>
  <c r="J73" i="29"/>
  <c r="I74" i="29"/>
  <c r="H75" i="29"/>
  <c r="G76" i="29"/>
  <c r="AC76" i="29" s="1"/>
  <c r="K76" i="29"/>
  <c r="AA76" i="29" s="1"/>
  <c r="J77" i="29"/>
  <c r="I78" i="29"/>
  <c r="H79" i="29"/>
  <c r="G80" i="29"/>
  <c r="AC80" i="29" s="1"/>
  <c r="K80" i="29"/>
  <c r="AA80" i="29" s="1"/>
  <c r="J81" i="29"/>
  <c r="I82" i="29"/>
  <c r="H83" i="29"/>
  <c r="G84" i="29"/>
  <c r="AC84" i="29" s="1"/>
  <c r="K84" i="29"/>
  <c r="AA84" i="29" s="1"/>
  <c r="J85" i="29"/>
  <c r="I86" i="29"/>
  <c r="H87" i="29"/>
  <c r="G88" i="29"/>
  <c r="AC88" i="29" s="1"/>
  <c r="K88" i="29"/>
  <c r="AA88" i="29" s="1"/>
  <c r="J89" i="29"/>
  <c r="I90" i="29"/>
  <c r="H91" i="29"/>
  <c r="G92" i="29"/>
  <c r="AC92" i="29" s="1"/>
  <c r="K92" i="29"/>
  <c r="AA92" i="29" s="1"/>
  <c r="J93" i="29"/>
  <c r="I94" i="29"/>
  <c r="H95" i="29"/>
  <c r="G96" i="29"/>
  <c r="K96" i="29"/>
  <c r="J97" i="29"/>
  <c r="I98" i="29"/>
  <c r="H99" i="29"/>
  <c r="G100" i="29"/>
  <c r="AC100" i="29" s="1"/>
  <c r="K100" i="29"/>
  <c r="AA100" i="29" s="1"/>
  <c r="J101" i="29"/>
  <c r="I102" i="29"/>
  <c r="H103" i="29"/>
  <c r="G104" i="29"/>
  <c r="AC104" i="29" s="1"/>
  <c r="K104" i="29"/>
  <c r="AA104" i="29" s="1"/>
  <c r="J105" i="29"/>
  <c r="I106" i="29"/>
  <c r="H107" i="29"/>
  <c r="G55" i="29"/>
  <c r="AC55" i="29" s="1"/>
  <c r="K55" i="29"/>
  <c r="AA55" i="29" s="1"/>
  <c r="J56" i="29"/>
  <c r="I57" i="29"/>
  <c r="H58" i="29"/>
  <c r="G59" i="29"/>
  <c r="AC59" i="29" s="1"/>
  <c r="K59" i="29"/>
  <c r="AA59" i="29" s="1"/>
  <c r="J60" i="29"/>
  <c r="I61" i="29"/>
  <c r="H62" i="29"/>
  <c r="G63" i="29"/>
  <c r="AC63" i="29" s="1"/>
  <c r="K63" i="29"/>
  <c r="AA63" i="29" s="1"/>
  <c r="J64" i="29"/>
  <c r="I65" i="29"/>
  <c r="H66" i="29"/>
  <c r="G67" i="29"/>
  <c r="AC67" i="29" s="1"/>
  <c r="K67" i="29"/>
  <c r="AA67" i="29" s="1"/>
  <c r="J68" i="29"/>
  <c r="I69" i="29"/>
  <c r="H70" i="29"/>
  <c r="G71" i="29"/>
  <c r="AC71" i="29" s="1"/>
  <c r="K71" i="29"/>
  <c r="AA71" i="29" s="1"/>
  <c r="J72" i="29"/>
  <c r="I73" i="29"/>
  <c r="H74" i="29"/>
  <c r="G75" i="29"/>
  <c r="AC75" i="29" s="1"/>
  <c r="K75" i="29"/>
  <c r="AA75" i="29" s="1"/>
  <c r="J76" i="29"/>
  <c r="I77" i="29"/>
  <c r="H78" i="29"/>
  <c r="G79" i="29"/>
  <c r="AC79" i="29" s="1"/>
  <c r="K79" i="29"/>
  <c r="AA79" i="29" s="1"/>
  <c r="J80" i="29"/>
  <c r="I81" i="29"/>
  <c r="H82" i="29"/>
  <c r="G83" i="29"/>
  <c r="AC83" i="29" s="1"/>
  <c r="K83" i="29"/>
  <c r="AA83" i="29" s="1"/>
  <c r="J84" i="29"/>
  <c r="I85" i="29"/>
  <c r="H86" i="29"/>
  <c r="G87" i="29"/>
  <c r="AC87" i="29" s="1"/>
  <c r="K87" i="29"/>
  <c r="AA87" i="29" s="1"/>
  <c r="J88" i="29"/>
  <c r="I89" i="29"/>
  <c r="H90" i="29"/>
  <c r="G91" i="29"/>
  <c r="AC91" i="29" s="1"/>
  <c r="K91" i="29"/>
  <c r="AA91" i="29" s="1"/>
  <c r="J92" i="29"/>
  <c r="I93" i="29"/>
  <c r="H94" i="29"/>
  <c r="G95" i="29"/>
  <c r="AC95" i="29" s="1"/>
  <c r="K95" i="29"/>
  <c r="AA95" i="29" s="1"/>
  <c r="J96" i="29"/>
  <c r="G99" i="28" s="1"/>
  <c r="G194" i="36" s="1"/>
  <c r="I97" i="29"/>
  <c r="H98" i="29"/>
  <c r="G99" i="29"/>
  <c r="AC99" i="29" s="1"/>
  <c r="K99" i="29"/>
  <c r="AA99" i="29" s="1"/>
  <c r="J100" i="29"/>
  <c r="I101" i="29"/>
  <c r="H102" i="29"/>
  <c r="G103" i="29"/>
  <c r="AC103" i="29" s="1"/>
  <c r="K103" i="29"/>
  <c r="AA103" i="29" s="1"/>
  <c r="J104" i="29"/>
  <c r="I105" i="29"/>
  <c r="H106" i="29"/>
  <c r="G107" i="29"/>
  <c r="AC107" i="29" s="1"/>
  <c r="K107" i="29"/>
  <c r="AA107" i="29" s="1"/>
  <c r="J53" i="29"/>
  <c r="J50" i="29"/>
  <c r="G48" i="29"/>
  <c r="I49" i="29"/>
  <c r="F96" i="28" s="1"/>
  <c r="F191" i="36" s="1"/>
  <c r="K50" i="29"/>
  <c r="AA50" i="29" s="1"/>
  <c r="G52" i="29"/>
  <c r="AC52" i="29" s="1"/>
  <c r="I53" i="29"/>
  <c r="K54" i="29"/>
  <c r="AA54" i="29" s="1"/>
  <c r="H50" i="29"/>
  <c r="H54" i="29"/>
  <c r="J52" i="29"/>
  <c r="I50" i="29"/>
  <c r="G53" i="29"/>
  <c r="AC53" i="29" s="1"/>
  <c r="H51" i="29"/>
  <c r="I48" i="29"/>
  <c r="F95" i="28" s="1"/>
  <c r="F190" i="36" s="1"/>
  <c r="G51" i="29"/>
  <c r="AC51" i="29" s="1"/>
  <c r="K53" i="29"/>
  <c r="AA53" i="29" s="1"/>
  <c r="H49" i="29"/>
  <c r="E96" i="28" s="1"/>
  <c r="J49" i="29"/>
  <c r="G96" i="28" s="1"/>
  <c r="G191" i="36" s="1"/>
  <c r="J51" i="29"/>
  <c r="J54" i="29"/>
  <c r="K48" i="29"/>
  <c r="G50" i="29"/>
  <c r="AC50" i="29" s="1"/>
  <c r="I51" i="29"/>
  <c r="K52" i="29"/>
  <c r="AA52" i="29" s="1"/>
  <c r="G54" i="29"/>
  <c r="AC54" i="29" s="1"/>
  <c r="H48" i="29"/>
  <c r="E95" i="28" s="1"/>
  <c r="H52" i="29"/>
  <c r="J48" i="29"/>
  <c r="G95" i="28" s="1"/>
  <c r="G190" i="36" s="1"/>
  <c r="G49" i="29"/>
  <c r="K51" i="29"/>
  <c r="AA51" i="29" s="1"/>
  <c r="I54" i="29"/>
  <c r="H53" i="29"/>
  <c r="K49" i="29"/>
  <c r="I52" i="29"/>
  <c r="J57" i="26"/>
  <c r="G65" i="28" s="1"/>
  <c r="G160" i="36" s="1"/>
  <c r="I58" i="26"/>
  <c r="F66" i="28" s="1"/>
  <c r="F161" i="36" s="1"/>
  <c r="H59" i="26"/>
  <c r="E67" i="28" s="1"/>
  <c r="G60" i="26"/>
  <c r="K60" i="26"/>
  <c r="J61" i="26"/>
  <c r="G69" i="28" s="1"/>
  <c r="G164" i="36" s="1"/>
  <c r="I62" i="26"/>
  <c r="F70" i="28" s="1"/>
  <c r="F165" i="36" s="1"/>
  <c r="H63" i="26"/>
  <c r="E71" i="28" s="1"/>
  <c r="G64" i="26"/>
  <c r="D72" i="28" s="1"/>
  <c r="AL72" i="28" s="1"/>
  <c r="K64" i="26"/>
  <c r="J65" i="26"/>
  <c r="G73" i="28" s="1"/>
  <c r="G168" i="36" s="1"/>
  <c r="I66" i="26"/>
  <c r="F74" i="28" s="1"/>
  <c r="F169" i="36" s="1"/>
  <c r="H67" i="26"/>
  <c r="G68" i="26"/>
  <c r="K68" i="26"/>
  <c r="AA68" i="26" s="1"/>
  <c r="J69" i="26"/>
  <c r="I70" i="26"/>
  <c r="H71" i="26"/>
  <c r="G72" i="26"/>
  <c r="K72" i="26"/>
  <c r="AA72" i="26" s="1"/>
  <c r="J73" i="26"/>
  <c r="I74" i="26"/>
  <c r="H75" i="26"/>
  <c r="G76" i="26"/>
  <c r="K76" i="26"/>
  <c r="AA76" i="26" s="1"/>
  <c r="J77" i="26"/>
  <c r="I78" i="26"/>
  <c r="H79" i="26"/>
  <c r="G80" i="26"/>
  <c r="K80" i="26"/>
  <c r="AA80" i="26" s="1"/>
  <c r="J81" i="26"/>
  <c r="I82" i="26"/>
  <c r="H83" i="26"/>
  <c r="G84" i="26"/>
  <c r="K84" i="26"/>
  <c r="AA84" i="26" s="1"/>
  <c r="J85" i="26"/>
  <c r="G97" i="28" s="1"/>
  <c r="G192" i="36" s="1"/>
  <c r="I86" i="26"/>
  <c r="H87" i="26"/>
  <c r="G88" i="26"/>
  <c r="K88" i="26"/>
  <c r="AA88" i="26" s="1"/>
  <c r="J89" i="26"/>
  <c r="I90" i="26"/>
  <c r="H91" i="26"/>
  <c r="G92" i="26"/>
  <c r="K92" i="26"/>
  <c r="AA92" i="26" s="1"/>
  <c r="J93" i="26"/>
  <c r="I94" i="26"/>
  <c r="H95" i="26"/>
  <c r="G96" i="26"/>
  <c r="K96" i="26"/>
  <c r="AA96" i="26" s="1"/>
  <c r="J97" i="26"/>
  <c r="I98" i="26"/>
  <c r="H99" i="26"/>
  <c r="G100" i="26"/>
  <c r="K100" i="26"/>
  <c r="AA100" i="26" s="1"/>
  <c r="J101" i="26"/>
  <c r="I102" i="26"/>
  <c r="H103" i="26"/>
  <c r="G57" i="26"/>
  <c r="K57" i="26"/>
  <c r="J58" i="26"/>
  <c r="G66" i="28" s="1"/>
  <c r="G161" i="36" s="1"/>
  <c r="I59" i="26"/>
  <c r="F67" i="28" s="1"/>
  <c r="F162" i="36" s="1"/>
  <c r="H60" i="26"/>
  <c r="E68" i="28" s="1"/>
  <c r="G61" i="26"/>
  <c r="K61" i="26"/>
  <c r="J62" i="26"/>
  <c r="G70" i="28" s="1"/>
  <c r="G165" i="36" s="1"/>
  <c r="I63" i="26"/>
  <c r="F71" i="28" s="1"/>
  <c r="F166" i="36" s="1"/>
  <c r="H64" i="26"/>
  <c r="E72" i="28" s="1"/>
  <c r="G65" i="26"/>
  <c r="D73" i="28" s="1"/>
  <c r="AL73" i="28" s="1"/>
  <c r="K65" i="26"/>
  <c r="J66" i="26"/>
  <c r="G74" i="28" s="1"/>
  <c r="G169" i="36" s="1"/>
  <c r="I67" i="26"/>
  <c r="H68" i="26"/>
  <c r="G69" i="26"/>
  <c r="K69" i="26"/>
  <c r="AA69" i="26" s="1"/>
  <c r="J70" i="26"/>
  <c r="I71" i="26"/>
  <c r="H72" i="26"/>
  <c r="G73" i="26"/>
  <c r="K73" i="26"/>
  <c r="AA73" i="26" s="1"/>
  <c r="J74" i="26"/>
  <c r="I75" i="26"/>
  <c r="H76" i="26"/>
  <c r="G77" i="26"/>
  <c r="K77" i="26"/>
  <c r="AA77" i="26" s="1"/>
  <c r="J78" i="26"/>
  <c r="I79" i="26"/>
  <c r="H80" i="26"/>
  <c r="G81" i="26"/>
  <c r="K81" i="26"/>
  <c r="AA81" i="26" s="1"/>
  <c r="J82" i="26"/>
  <c r="I83" i="26"/>
  <c r="H84" i="26"/>
  <c r="G85" i="26"/>
  <c r="D97" i="28" s="1"/>
  <c r="K85" i="26"/>
  <c r="J86" i="26"/>
  <c r="I87" i="26"/>
  <c r="H88" i="26"/>
  <c r="G89" i="26"/>
  <c r="K89" i="26"/>
  <c r="AA89" i="26" s="1"/>
  <c r="J90" i="26"/>
  <c r="I91" i="26"/>
  <c r="H92" i="26"/>
  <c r="G93" i="26"/>
  <c r="K93" i="26"/>
  <c r="AA93" i="26" s="1"/>
  <c r="J94" i="26"/>
  <c r="H96" i="26"/>
  <c r="K97" i="26"/>
  <c r="AA97" i="26" s="1"/>
  <c r="I99" i="26"/>
  <c r="G101" i="26"/>
  <c r="J102" i="26"/>
  <c r="H57" i="26"/>
  <c r="E65" i="28" s="1"/>
  <c r="G58" i="26"/>
  <c r="K58" i="26"/>
  <c r="J59" i="26"/>
  <c r="G67" i="28" s="1"/>
  <c r="G162" i="36" s="1"/>
  <c r="I60" i="26"/>
  <c r="F68" i="28" s="1"/>
  <c r="F163" i="36" s="1"/>
  <c r="H61" i="26"/>
  <c r="E69" i="28" s="1"/>
  <c r="G62" i="26"/>
  <c r="K62" i="26"/>
  <c r="J63" i="26"/>
  <c r="G71" i="28" s="1"/>
  <c r="G166" i="36" s="1"/>
  <c r="I64" i="26"/>
  <c r="F72" i="28" s="1"/>
  <c r="F167" i="36" s="1"/>
  <c r="H65" i="26"/>
  <c r="E73" i="28" s="1"/>
  <c r="G66" i="26"/>
  <c r="D74" i="28" s="1"/>
  <c r="AL74" i="28" s="1"/>
  <c r="K66" i="26"/>
  <c r="J67" i="26"/>
  <c r="I68" i="26"/>
  <c r="H69" i="26"/>
  <c r="G70" i="26"/>
  <c r="K70" i="26"/>
  <c r="AA70" i="26" s="1"/>
  <c r="J71" i="26"/>
  <c r="I72" i="26"/>
  <c r="H73" i="26"/>
  <c r="G74" i="26"/>
  <c r="K74" i="26"/>
  <c r="AA74" i="26" s="1"/>
  <c r="J75" i="26"/>
  <c r="I76" i="26"/>
  <c r="H77" i="26"/>
  <c r="G78" i="26"/>
  <c r="K78" i="26"/>
  <c r="AA78" i="26" s="1"/>
  <c r="J79" i="26"/>
  <c r="I80" i="26"/>
  <c r="H81" i="26"/>
  <c r="G82" i="26"/>
  <c r="K82" i="26"/>
  <c r="AA82" i="26" s="1"/>
  <c r="J83" i="26"/>
  <c r="I84" i="26"/>
  <c r="H85" i="26"/>
  <c r="E97" i="28" s="1"/>
  <c r="G86" i="26"/>
  <c r="K86" i="26"/>
  <c r="AA86" i="26" s="1"/>
  <c r="J87" i="26"/>
  <c r="I88" i="26"/>
  <c r="H89" i="26"/>
  <c r="G90" i="26"/>
  <c r="K90" i="26"/>
  <c r="AA90" i="26" s="1"/>
  <c r="J91" i="26"/>
  <c r="I92" i="26"/>
  <c r="H93" i="26"/>
  <c r="G94" i="26"/>
  <c r="K94" i="26"/>
  <c r="AA94" i="26" s="1"/>
  <c r="J95" i="26"/>
  <c r="I96" i="26"/>
  <c r="H97" i="26"/>
  <c r="G98" i="26"/>
  <c r="K98" i="26"/>
  <c r="AA98" i="26" s="1"/>
  <c r="J99" i="26"/>
  <c r="I100" i="26"/>
  <c r="H101" i="26"/>
  <c r="G102" i="26"/>
  <c r="K102" i="26"/>
  <c r="AA102" i="26" s="1"/>
  <c r="J103" i="26"/>
  <c r="I57" i="26"/>
  <c r="F65" i="28" s="1"/>
  <c r="F160" i="36" s="1"/>
  <c r="H58" i="26"/>
  <c r="E66" i="28" s="1"/>
  <c r="G59" i="26"/>
  <c r="K59" i="26"/>
  <c r="J60" i="26"/>
  <c r="G68" i="28" s="1"/>
  <c r="G163" i="36" s="1"/>
  <c r="I61" i="26"/>
  <c r="F69" i="28" s="1"/>
  <c r="F164" i="36" s="1"/>
  <c r="H62" i="26"/>
  <c r="E70" i="28" s="1"/>
  <c r="G63" i="26"/>
  <c r="K63" i="26"/>
  <c r="J64" i="26"/>
  <c r="G72" i="28" s="1"/>
  <c r="G167" i="36" s="1"/>
  <c r="I65" i="26"/>
  <c r="F73" i="28" s="1"/>
  <c r="F168" i="36" s="1"/>
  <c r="H66" i="26"/>
  <c r="E74" i="28" s="1"/>
  <c r="G67" i="26"/>
  <c r="K67" i="26"/>
  <c r="AA67" i="26" s="1"/>
  <c r="J68" i="26"/>
  <c r="I69" i="26"/>
  <c r="H70" i="26"/>
  <c r="G71" i="26"/>
  <c r="K71" i="26"/>
  <c r="AA71" i="26" s="1"/>
  <c r="J72" i="26"/>
  <c r="I73" i="26"/>
  <c r="H74" i="26"/>
  <c r="G75" i="26"/>
  <c r="K75" i="26"/>
  <c r="AA75" i="26" s="1"/>
  <c r="J76" i="26"/>
  <c r="I77" i="26"/>
  <c r="H78" i="26"/>
  <c r="G79" i="26"/>
  <c r="K79" i="26"/>
  <c r="AA79" i="26" s="1"/>
  <c r="J80" i="26"/>
  <c r="I81" i="26"/>
  <c r="H82" i="26"/>
  <c r="G83" i="26"/>
  <c r="K83" i="26"/>
  <c r="AA83" i="26" s="1"/>
  <c r="J84" i="26"/>
  <c r="I85" i="26"/>
  <c r="F97" i="28" s="1"/>
  <c r="F192" i="36" s="1"/>
  <c r="H86" i="26"/>
  <c r="G87" i="26"/>
  <c r="K87" i="26"/>
  <c r="AA87" i="26" s="1"/>
  <c r="J88" i="26"/>
  <c r="I89" i="26"/>
  <c r="H90" i="26"/>
  <c r="G91" i="26"/>
  <c r="K91" i="26"/>
  <c r="AA91" i="26" s="1"/>
  <c r="J92" i="26"/>
  <c r="I93" i="26"/>
  <c r="H94" i="26"/>
  <c r="G95" i="26"/>
  <c r="K95" i="26"/>
  <c r="AA95" i="26" s="1"/>
  <c r="J96" i="26"/>
  <c r="I97" i="26"/>
  <c r="H98" i="26"/>
  <c r="G99" i="26"/>
  <c r="K99" i="26"/>
  <c r="AA99" i="26" s="1"/>
  <c r="J100" i="26"/>
  <c r="I101" i="26"/>
  <c r="H102" i="26"/>
  <c r="G103" i="26"/>
  <c r="K103" i="26"/>
  <c r="AA103" i="26" s="1"/>
  <c r="I95" i="26"/>
  <c r="G97" i="26"/>
  <c r="J98" i="26"/>
  <c r="H100" i="26"/>
  <c r="K101" i="26"/>
  <c r="AA101" i="26" s="1"/>
  <c r="I103" i="26"/>
  <c r="J55" i="26"/>
  <c r="G63" i="28" s="1"/>
  <c r="G158" i="36" s="1"/>
  <c r="I47" i="26"/>
  <c r="K48" i="26"/>
  <c r="AA48" i="26" s="1"/>
  <c r="G50" i="26"/>
  <c r="AC50" i="26" s="1"/>
  <c r="I51" i="26"/>
  <c r="K52" i="26"/>
  <c r="AA52" i="26" s="1"/>
  <c r="G54" i="26"/>
  <c r="I55" i="26"/>
  <c r="F63" i="28" s="1"/>
  <c r="F158" i="36" s="1"/>
  <c r="K56" i="26"/>
  <c r="H53" i="26"/>
  <c r="J47" i="26"/>
  <c r="J56" i="26"/>
  <c r="G64" i="28" s="1"/>
  <c r="G159" i="36" s="1"/>
  <c r="J52" i="26"/>
  <c r="K47" i="26"/>
  <c r="AA47" i="26" s="1"/>
  <c r="G49" i="26"/>
  <c r="AC49" i="26" s="1"/>
  <c r="I50" i="26"/>
  <c r="K51" i="26"/>
  <c r="AA51" i="26" s="1"/>
  <c r="G53" i="26"/>
  <c r="AC53" i="26" s="1"/>
  <c r="I54" i="26"/>
  <c r="F62" i="28" s="1"/>
  <c r="F157" i="36" s="1"/>
  <c r="K55" i="26"/>
  <c r="H48" i="26"/>
  <c r="H52" i="26"/>
  <c r="H56" i="26"/>
  <c r="E64" i="28" s="1"/>
  <c r="H51" i="26"/>
  <c r="J49" i="26"/>
  <c r="J48" i="26"/>
  <c r="J51" i="26"/>
  <c r="G48" i="26"/>
  <c r="AC48" i="26" s="1"/>
  <c r="I49" i="26"/>
  <c r="K50" i="26"/>
  <c r="AA50" i="26" s="1"/>
  <c r="G52" i="26"/>
  <c r="AC52" i="26" s="1"/>
  <c r="I53" i="26"/>
  <c r="K54" i="26"/>
  <c r="G56" i="26"/>
  <c r="H49" i="26"/>
  <c r="H55" i="26"/>
  <c r="E63" i="28" s="1"/>
  <c r="J54" i="26"/>
  <c r="G62" i="28" s="1"/>
  <c r="G157" i="36" s="1"/>
  <c r="J50" i="26"/>
  <c r="G47" i="26"/>
  <c r="AC47" i="26" s="1"/>
  <c r="I48" i="26"/>
  <c r="K49" i="26"/>
  <c r="AA49" i="26" s="1"/>
  <c r="G51" i="26"/>
  <c r="AC51" i="26" s="1"/>
  <c r="I52" i="26"/>
  <c r="K53" i="26"/>
  <c r="AA53" i="26" s="1"/>
  <c r="G55" i="26"/>
  <c r="I56" i="26"/>
  <c r="F64" i="28" s="1"/>
  <c r="F159" i="36" s="1"/>
  <c r="H50" i="26"/>
  <c r="H54" i="26"/>
  <c r="E62" i="28" s="1"/>
  <c r="H47" i="26"/>
  <c r="J53" i="26"/>
  <c r="J106" i="13"/>
  <c r="K105" i="13"/>
  <c r="G105" i="13"/>
  <c r="AD105" i="13" s="1"/>
  <c r="H104" i="13"/>
  <c r="I103" i="13"/>
  <c r="J102" i="13"/>
  <c r="K101" i="13"/>
  <c r="G101" i="13"/>
  <c r="AD101" i="13" s="1"/>
  <c r="H100" i="13"/>
  <c r="I99" i="13"/>
  <c r="J98" i="13"/>
  <c r="K97" i="13"/>
  <c r="G97" i="13"/>
  <c r="AD97" i="13" s="1"/>
  <c r="H96" i="13"/>
  <c r="I95" i="13"/>
  <c r="J94" i="13"/>
  <c r="K93" i="13"/>
  <c r="G93" i="13"/>
  <c r="AD93" i="13" s="1"/>
  <c r="H92" i="13"/>
  <c r="I91" i="13"/>
  <c r="J90" i="13"/>
  <c r="K89" i="13"/>
  <c r="G89" i="13"/>
  <c r="AD89" i="13" s="1"/>
  <c r="H88" i="13"/>
  <c r="I87" i="13"/>
  <c r="J86" i="13"/>
  <c r="K85" i="13"/>
  <c r="G85" i="13"/>
  <c r="AD85" i="13" s="1"/>
  <c r="H84" i="13"/>
  <c r="E85" i="14" s="1"/>
  <c r="E80" i="36" s="1"/>
  <c r="I83" i="13"/>
  <c r="F84" i="14" s="1"/>
  <c r="F79" i="36" s="1"/>
  <c r="J82" i="13"/>
  <c r="G83" i="14" s="1"/>
  <c r="G78" i="36" s="1"/>
  <c r="K81" i="13"/>
  <c r="H82" i="14" s="1"/>
  <c r="G81" i="13"/>
  <c r="H80" i="13"/>
  <c r="E81" i="14" s="1"/>
  <c r="E76" i="36" s="1"/>
  <c r="I79" i="13"/>
  <c r="F80" i="14" s="1"/>
  <c r="F75" i="36" s="1"/>
  <c r="J78" i="13"/>
  <c r="G79" i="14" s="1"/>
  <c r="G74" i="36" s="1"/>
  <c r="K77" i="13"/>
  <c r="H78" i="14" s="1"/>
  <c r="G77" i="13"/>
  <c r="H76" i="13"/>
  <c r="E77" i="14" s="1"/>
  <c r="E72" i="36" s="1"/>
  <c r="I75" i="13"/>
  <c r="F76" i="14" s="1"/>
  <c r="F71" i="36" s="1"/>
  <c r="J74" i="13"/>
  <c r="G75" i="14" s="1"/>
  <c r="G70" i="36" s="1"/>
  <c r="K73" i="13"/>
  <c r="H74" i="14" s="1"/>
  <c r="G73" i="13"/>
  <c r="H72" i="13"/>
  <c r="E73" i="14" s="1"/>
  <c r="E68" i="36" s="1"/>
  <c r="I71" i="13"/>
  <c r="F72" i="14" s="1"/>
  <c r="F67" i="36" s="1"/>
  <c r="J70" i="13"/>
  <c r="G71" i="14" s="1"/>
  <c r="G66" i="36" s="1"/>
  <c r="K69" i="13"/>
  <c r="H70" i="14" s="1"/>
  <c r="G69" i="13"/>
  <c r="H68" i="13"/>
  <c r="E69" i="14" s="1"/>
  <c r="E64" i="36" s="1"/>
  <c r="I67" i="13"/>
  <c r="F68" i="14" s="1"/>
  <c r="F63" i="36" s="1"/>
  <c r="J66" i="13"/>
  <c r="G67" i="14" s="1"/>
  <c r="G62" i="36" s="1"/>
  <c r="K65" i="13"/>
  <c r="G65" i="13"/>
  <c r="AD65" i="13" s="1"/>
  <c r="H64" i="13"/>
  <c r="I63" i="13"/>
  <c r="J62" i="13"/>
  <c r="K61" i="13"/>
  <c r="G61" i="13"/>
  <c r="AD61" i="13" s="1"/>
  <c r="H60" i="13"/>
  <c r="I59" i="13"/>
  <c r="J58" i="13"/>
  <c r="K57" i="13"/>
  <c r="G57" i="13"/>
  <c r="AD57" i="13" s="1"/>
  <c r="I106" i="13"/>
  <c r="J105" i="13"/>
  <c r="K104" i="13"/>
  <c r="G104" i="13"/>
  <c r="AD104" i="13" s="1"/>
  <c r="H103" i="13"/>
  <c r="I102" i="13"/>
  <c r="J101" i="13"/>
  <c r="K100" i="13"/>
  <c r="G100" i="13"/>
  <c r="AD100" i="13" s="1"/>
  <c r="H99" i="13"/>
  <c r="I98" i="13"/>
  <c r="J97" i="13"/>
  <c r="K96" i="13"/>
  <c r="G96" i="13"/>
  <c r="AD96" i="13" s="1"/>
  <c r="H95" i="13"/>
  <c r="I94" i="13"/>
  <c r="J93" i="13"/>
  <c r="K92" i="13"/>
  <c r="G92" i="13"/>
  <c r="AD92" i="13" s="1"/>
  <c r="H91" i="13"/>
  <c r="I90" i="13"/>
  <c r="J89" i="13"/>
  <c r="K88" i="13"/>
  <c r="G88" i="13"/>
  <c r="AD88" i="13" s="1"/>
  <c r="H87" i="13"/>
  <c r="I86" i="13"/>
  <c r="J85" i="13"/>
  <c r="K84" i="13"/>
  <c r="H85" i="14" s="1"/>
  <c r="G84" i="13"/>
  <c r="H83" i="13"/>
  <c r="E84" i="14" s="1"/>
  <c r="E79" i="36" s="1"/>
  <c r="I82" i="13"/>
  <c r="F83" i="14" s="1"/>
  <c r="F78" i="36" s="1"/>
  <c r="J81" i="13"/>
  <c r="G82" i="14" s="1"/>
  <c r="G77" i="36" s="1"/>
  <c r="K80" i="13"/>
  <c r="H81" i="14" s="1"/>
  <c r="G80" i="13"/>
  <c r="H79" i="13"/>
  <c r="E80" i="14" s="1"/>
  <c r="E75" i="36" s="1"/>
  <c r="I78" i="13"/>
  <c r="F79" i="14" s="1"/>
  <c r="F74" i="36" s="1"/>
  <c r="J77" i="13"/>
  <c r="G78" i="14" s="1"/>
  <c r="G73" i="36" s="1"/>
  <c r="K76" i="13"/>
  <c r="H77" i="14" s="1"/>
  <c r="G76" i="13"/>
  <c r="H75" i="13"/>
  <c r="E76" i="14" s="1"/>
  <c r="E71" i="36" s="1"/>
  <c r="I74" i="13"/>
  <c r="F75" i="14" s="1"/>
  <c r="F70" i="36" s="1"/>
  <c r="J73" i="13"/>
  <c r="G74" i="14" s="1"/>
  <c r="G69" i="36" s="1"/>
  <c r="K72" i="13"/>
  <c r="H73" i="14" s="1"/>
  <c r="G72" i="13"/>
  <c r="H71" i="13"/>
  <c r="E72" i="14" s="1"/>
  <c r="E67" i="36" s="1"/>
  <c r="I70" i="13"/>
  <c r="F71" i="14" s="1"/>
  <c r="F66" i="36" s="1"/>
  <c r="J69" i="13"/>
  <c r="G70" i="14" s="1"/>
  <c r="G65" i="36" s="1"/>
  <c r="K68" i="13"/>
  <c r="H69" i="14" s="1"/>
  <c r="G68" i="13"/>
  <c r="H67" i="13"/>
  <c r="E68" i="14" s="1"/>
  <c r="E63" i="36" s="1"/>
  <c r="I66" i="13"/>
  <c r="F67" i="14" s="1"/>
  <c r="F62" i="36" s="1"/>
  <c r="J65" i="13"/>
  <c r="K64" i="13"/>
  <c r="G64" i="13"/>
  <c r="AD64" i="13" s="1"/>
  <c r="H63" i="13"/>
  <c r="I62" i="13"/>
  <c r="J61" i="13"/>
  <c r="K60" i="13"/>
  <c r="G60" i="13"/>
  <c r="AD60" i="13" s="1"/>
  <c r="H59" i="13"/>
  <c r="I58" i="13"/>
  <c r="J57" i="13"/>
  <c r="K78" i="13"/>
  <c r="H79" i="14" s="1"/>
  <c r="I76" i="13"/>
  <c r="F77" i="14" s="1"/>
  <c r="F72" i="36" s="1"/>
  <c r="K74" i="13"/>
  <c r="H75" i="14" s="1"/>
  <c r="H73" i="13"/>
  <c r="E74" i="14" s="1"/>
  <c r="E69" i="36" s="1"/>
  <c r="J71" i="13"/>
  <c r="G72" i="14" s="1"/>
  <c r="G67" i="36" s="1"/>
  <c r="G70" i="13"/>
  <c r="I68" i="13"/>
  <c r="F69" i="14" s="1"/>
  <c r="F64" i="36" s="1"/>
  <c r="K66" i="13"/>
  <c r="H67" i="14" s="1"/>
  <c r="H65" i="13"/>
  <c r="J63" i="13"/>
  <c r="G62" i="13"/>
  <c r="AD62" i="13" s="1"/>
  <c r="I60" i="13"/>
  <c r="G58" i="13"/>
  <c r="AD58" i="13" s="1"/>
  <c r="H57" i="13"/>
  <c r="H106" i="13"/>
  <c r="I105" i="13"/>
  <c r="J104" i="13"/>
  <c r="K103" i="13"/>
  <c r="G103" i="13"/>
  <c r="AD103" i="13" s="1"/>
  <c r="H102" i="13"/>
  <c r="I101" i="13"/>
  <c r="J100" i="13"/>
  <c r="K99" i="13"/>
  <c r="G99" i="13"/>
  <c r="AD99" i="13" s="1"/>
  <c r="H98" i="13"/>
  <c r="I97" i="13"/>
  <c r="J96" i="13"/>
  <c r="K95" i="13"/>
  <c r="G95" i="13"/>
  <c r="AD95" i="13" s="1"/>
  <c r="H94" i="13"/>
  <c r="I93" i="13"/>
  <c r="J92" i="13"/>
  <c r="K91" i="13"/>
  <c r="G91" i="13"/>
  <c r="AD91" i="13" s="1"/>
  <c r="H90" i="13"/>
  <c r="I89" i="13"/>
  <c r="J88" i="13"/>
  <c r="K87" i="13"/>
  <c r="G87" i="13"/>
  <c r="AD87" i="13" s="1"/>
  <c r="H86" i="13"/>
  <c r="I85" i="13"/>
  <c r="J84" i="13"/>
  <c r="G85" i="14" s="1"/>
  <c r="G80" i="36" s="1"/>
  <c r="K83" i="13"/>
  <c r="H84" i="14" s="1"/>
  <c r="G83" i="13"/>
  <c r="H82" i="13"/>
  <c r="E83" i="14" s="1"/>
  <c r="E78" i="36" s="1"/>
  <c r="I81" i="13"/>
  <c r="F82" i="14" s="1"/>
  <c r="F77" i="36" s="1"/>
  <c r="J80" i="13"/>
  <c r="G81" i="14" s="1"/>
  <c r="G76" i="36" s="1"/>
  <c r="K79" i="13"/>
  <c r="H80" i="14" s="1"/>
  <c r="G79" i="13"/>
  <c r="H78" i="13"/>
  <c r="E79" i="14" s="1"/>
  <c r="E74" i="36" s="1"/>
  <c r="I77" i="13"/>
  <c r="F78" i="14" s="1"/>
  <c r="F73" i="36" s="1"/>
  <c r="J76" i="13"/>
  <c r="G77" i="14" s="1"/>
  <c r="G72" i="36" s="1"/>
  <c r="K75" i="13"/>
  <c r="H76" i="14" s="1"/>
  <c r="G75" i="13"/>
  <c r="H74" i="13"/>
  <c r="E75" i="14" s="1"/>
  <c r="E70" i="36" s="1"/>
  <c r="I73" i="13"/>
  <c r="F74" i="14" s="1"/>
  <c r="F69" i="36" s="1"/>
  <c r="J72" i="13"/>
  <c r="G73" i="14" s="1"/>
  <c r="G68" i="36" s="1"/>
  <c r="K71" i="13"/>
  <c r="H72" i="14" s="1"/>
  <c r="G71" i="13"/>
  <c r="H70" i="13"/>
  <c r="E71" i="14" s="1"/>
  <c r="E66" i="36" s="1"/>
  <c r="I69" i="13"/>
  <c r="F70" i="14" s="1"/>
  <c r="F65" i="36" s="1"/>
  <c r="J68" i="13"/>
  <c r="G69" i="14" s="1"/>
  <c r="G64" i="36" s="1"/>
  <c r="K67" i="13"/>
  <c r="H68" i="14" s="1"/>
  <c r="G67" i="13"/>
  <c r="H66" i="13"/>
  <c r="E67" i="14" s="1"/>
  <c r="E62" i="36" s="1"/>
  <c r="I65" i="13"/>
  <c r="J64" i="13"/>
  <c r="K63" i="13"/>
  <c r="G63" i="13"/>
  <c r="AD63" i="13" s="1"/>
  <c r="H62" i="13"/>
  <c r="I61" i="13"/>
  <c r="J60" i="13"/>
  <c r="K59" i="13"/>
  <c r="G59" i="13"/>
  <c r="AD59" i="13" s="1"/>
  <c r="H58" i="13"/>
  <c r="I57" i="13"/>
  <c r="K106" i="13"/>
  <c r="G106" i="13"/>
  <c r="AD106" i="13" s="1"/>
  <c r="H105" i="13"/>
  <c r="I104" i="13"/>
  <c r="J103" i="13"/>
  <c r="K102" i="13"/>
  <c r="G102" i="13"/>
  <c r="AD102" i="13" s="1"/>
  <c r="H101" i="13"/>
  <c r="I100" i="13"/>
  <c r="J99" i="13"/>
  <c r="K98" i="13"/>
  <c r="G98" i="13"/>
  <c r="AD98" i="13" s="1"/>
  <c r="H97" i="13"/>
  <c r="I96" i="13"/>
  <c r="J95" i="13"/>
  <c r="K94" i="13"/>
  <c r="G94" i="13"/>
  <c r="AD94" i="13" s="1"/>
  <c r="H93" i="13"/>
  <c r="I92" i="13"/>
  <c r="J91" i="13"/>
  <c r="K90" i="13"/>
  <c r="G90" i="13"/>
  <c r="AD90" i="13" s="1"/>
  <c r="H89" i="13"/>
  <c r="I88" i="13"/>
  <c r="J87" i="13"/>
  <c r="K86" i="13"/>
  <c r="G86" i="13"/>
  <c r="AD86" i="13" s="1"/>
  <c r="H85" i="13"/>
  <c r="I84" i="13"/>
  <c r="F85" i="14" s="1"/>
  <c r="F80" i="36" s="1"/>
  <c r="J83" i="13"/>
  <c r="G84" i="14" s="1"/>
  <c r="G79" i="36" s="1"/>
  <c r="K82" i="13"/>
  <c r="H83" i="14" s="1"/>
  <c r="G82" i="13"/>
  <c r="H81" i="13"/>
  <c r="E82" i="14" s="1"/>
  <c r="E77" i="36" s="1"/>
  <c r="I80" i="13"/>
  <c r="F81" i="14" s="1"/>
  <c r="F76" i="36" s="1"/>
  <c r="J79" i="13"/>
  <c r="G80" i="14" s="1"/>
  <c r="G75" i="36" s="1"/>
  <c r="G78" i="13"/>
  <c r="H77" i="13"/>
  <c r="E78" i="14" s="1"/>
  <c r="E73" i="36" s="1"/>
  <c r="J75" i="13"/>
  <c r="G76" i="14" s="1"/>
  <c r="G71" i="36" s="1"/>
  <c r="G74" i="13"/>
  <c r="I72" i="13"/>
  <c r="F73" i="14" s="1"/>
  <c r="F68" i="36" s="1"/>
  <c r="K70" i="13"/>
  <c r="H71" i="14" s="1"/>
  <c r="H69" i="13"/>
  <c r="E70" i="14" s="1"/>
  <c r="E65" i="36" s="1"/>
  <c r="J67" i="13"/>
  <c r="G68" i="14" s="1"/>
  <c r="G63" i="36" s="1"/>
  <c r="G66" i="13"/>
  <c r="I64" i="13"/>
  <c r="K62" i="13"/>
  <c r="H61" i="13"/>
  <c r="J59" i="13"/>
  <c r="K58" i="13"/>
  <c r="I27" i="13"/>
  <c r="F28" i="14" s="1"/>
  <c r="F23" i="36" s="1"/>
  <c r="H26" i="13"/>
  <c r="E27" i="14" s="1"/>
  <c r="E22" i="36" s="1"/>
  <c r="G28" i="13"/>
  <c r="AD28" i="13" s="1"/>
  <c r="G24" i="13"/>
  <c r="AD24" i="13" s="1"/>
  <c r="G25" i="13"/>
  <c r="AD25" i="13" s="1"/>
  <c r="J24" i="13"/>
  <c r="I25" i="13"/>
  <c r="F26" i="14" s="1"/>
  <c r="F21" i="36" s="1"/>
  <c r="G26" i="13"/>
  <c r="AD26" i="13" s="1"/>
  <c r="H28" i="13"/>
  <c r="E29" i="14" s="1"/>
  <c r="E24" i="36" s="1"/>
  <c r="H24" i="13"/>
  <c r="K25" i="13"/>
  <c r="J25" i="13"/>
  <c r="G26" i="14" s="1"/>
  <c r="G21" i="36" s="1"/>
  <c r="J27" i="13"/>
  <c r="G28" i="14" s="1"/>
  <c r="G23" i="36" s="1"/>
  <c r="I26" i="13"/>
  <c r="F27" i="14" s="1"/>
  <c r="F22" i="36" s="1"/>
  <c r="K28" i="13"/>
  <c r="K24" i="13"/>
  <c r="H25" i="13"/>
  <c r="E26" i="14" s="1"/>
  <c r="E21" i="36" s="1"/>
  <c r="K27" i="13"/>
  <c r="J26" i="13"/>
  <c r="G27" i="14" s="1"/>
  <c r="G22" i="36" s="1"/>
  <c r="G27" i="13"/>
  <c r="AD27" i="13" s="1"/>
  <c r="K26" i="13"/>
  <c r="I28" i="13"/>
  <c r="F29" i="14" s="1"/>
  <c r="F24" i="36" s="1"/>
  <c r="I24" i="13"/>
  <c r="H27" i="13"/>
  <c r="E28" i="14" s="1"/>
  <c r="E23" i="36" s="1"/>
  <c r="J28" i="13"/>
  <c r="G29" i="14" s="1"/>
  <c r="G24" i="36" s="1"/>
  <c r="B501" i="10"/>
  <c r="J33" i="21"/>
  <c r="G34" i="23" s="1"/>
  <c r="G529" i="36" s="1"/>
  <c r="J41" i="21"/>
  <c r="G42" i="23" s="1"/>
  <c r="G537" i="36" s="1"/>
  <c r="J36" i="21"/>
  <c r="G37" i="23" s="1"/>
  <c r="G532" i="36" s="1"/>
  <c r="G29" i="21"/>
  <c r="AD29" i="21" s="1"/>
  <c r="I30" i="21"/>
  <c r="F31" i="23" s="1"/>
  <c r="F526" i="36" s="1"/>
  <c r="K31" i="21"/>
  <c r="G33" i="21"/>
  <c r="AD33" i="21" s="1"/>
  <c r="I34" i="21"/>
  <c r="F35" i="23" s="1"/>
  <c r="F530" i="36" s="1"/>
  <c r="K35" i="21"/>
  <c r="G37" i="21"/>
  <c r="I38" i="21"/>
  <c r="F39" i="23" s="1"/>
  <c r="F534" i="36" s="1"/>
  <c r="K39" i="21"/>
  <c r="G41" i="21"/>
  <c r="I42" i="21"/>
  <c r="F43" i="23" s="1"/>
  <c r="F538" i="36" s="1"/>
  <c r="H29" i="21"/>
  <c r="E30" i="23" s="1"/>
  <c r="E525" i="36" s="1"/>
  <c r="H33" i="21"/>
  <c r="E34" i="23" s="1"/>
  <c r="E529" i="36" s="1"/>
  <c r="H37" i="21"/>
  <c r="E38" i="23" s="1"/>
  <c r="E533" i="36" s="1"/>
  <c r="H41" i="21"/>
  <c r="E42" i="23" s="1"/>
  <c r="E537" i="36" s="1"/>
  <c r="J35" i="21"/>
  <c r="G36" i="23" s="1"/>
  <c r="G531" i="36" s="1"/>
  <c r="J34" i="21"/>
  <c r="G35" i="23" s="1"/>
  <c r="G530" i="36" s="1"/>
  <c r="J42" i="21"/>
  <c r="G43" i="23" s="1"/>
  <c r="G538" i="36" s="1"/>
  <c r="I29" i="21"/>
  <c r="F30" i="23" s="1"/>
  <c r="F525" i="36" s="1"/>
  <c r="K30" i="21"/>
  <c r="G32" i="21"/>
  <c r="AD32" i="21" s="1"/>
  <c r="I33" i="21"/>
  <c r="F34" i="23" s="1"/>
  <c r="F529" i="36" s="1"/>
  <c r="K34" i="21"/>
  <c r="G36" i="21"/>
  <c r="AD36" i="21" s="1"/>
  <c r="I37" i="21"/>
  <c r="F38" i="23" s="1"/>
  <c r="F533" i="36" s="1"/>
  <c r="K38" i="21"/>
  <c r="G40" i="21"/>
  <c r="I41" i="21"/>
  <c r="F42" i="23" s="1"/>
  <c r="F537" i="36" s="1"/>
  <c r="K42" i="21"/>
  <c r="H30" i="21"/>
  <c r="E31" i="23" s="1"/>
  <c r="E526" i="36" s="1"/>
  <c r="H34" i="21"/>
  <c r="E35" i="23" s="1"/>
  <c r="E530" i="36" s="1"/>
  <c r="H38" i="21"/>
  <c r="E39" i="23" s="1"/>
  <c r="E534" i="36" s="1"/>
  <c r="H42" i="21"/>
  <c r="E43" i="23" s="1"/>
  <c r="E538" i="36" s="1"/>
  <c r="J29" i="21"/>
  <c r="G30" i="23" s="1"/>
  <c r="G525" i="36" s="1"/>
  <c r="J37" i="21"/>
  <c r="G38" i="23" s="1"/>
  <c r="G533" i="36" s="1"/>
  <c r="J32" i="21"/>
  <c r="G33" i="23" s="1"/>
  <c r="G528" i="36" s="1"/>
  <c r="J40" i="21"/>
  <c r="G41" i="23" s="1"/>
  <c r="G536" i="36" s="1"/>
  <c r="K29" i="21"/>
  <c r="G31" i="21"/>
  <c r="AD31" i="21" s="1"/>
  <c r="I32" i="21"/>
  <c r="F33" i="23" s="1"/>
  <c r="F528" i="36" s="1"/>
  <c r="K33" i="21"/>
  <c r="G35" i="21"/>
  <c r="AD35" i="21" s="1"/>
  <c r="I36" i="21"/>
  <c r="F37" i="23" s="1"/>
  <c r="F532" i="36" s="1"/>
  <c r="K37" i="21"/>
  <c r="G39" i="21"/>
  <c r="I40" i="21"/>
  <c r="F41" i="23" s="1"/>
  <c r="F536" i="36" s="1"/>
  <c r="K41" i="21"/>
  <c r="H31" i="21"/>
  <c r="E32" i="23" s="1"/>
  <c r="E527" i="36" s="1"/>
  <c r="H35" i="21"/>
  <c r="E36" i="23" s="1"/>
  <c r="E531" i="36" s="1"/>
  <c r="H39" i="21"/>
  <c r="E40" i="23" s="1"/>
  <c r="E535" i="36" s="1"/>
  <c r="J31" i="21"/>
  <c r="G32" i="23" s="1"/>
  <c r="G527" i="36" s="1"/>
  <c r="J39" i="21"/>
  <c r="G40" i="23" s="1"/>
  <c r="G535" i="36" s="1"/>
  <c r="J30" i="21"/>
  <c r="G31" i="23" s="1"/>
  <c r="G526" i="36" s="1"/>
  <c r="J38" i="21"/>
  <c r="G39" i="23" s="1"/>
  <c r="G534" i="36" s="1"/>
  <c r="G30" i="21"/>
  <c r="AD30" i="21" s="1"/>
  <c r="I31" i="21"/>
  <c r="F32" i="23" s="1"/>
  <c r="F527" i="36" s="1"/>
  <c r="K32" i="21"/>
  <c r="G34" i="21"/>
  <c r="AD34" i="21" s="1"/>
  <c r="I35" i="21"/>
  <c r="F36" i="23" s="1"/>
  <c r="F531" i="36" s="1"/>
  <c r="K36" i="21"/>
  <c r="G38" i="21"/>
  <c r="I39" i="21"/>
  <c r="F40" i="23" s="1"/>
  <c r="F535" i="36" s="1"/>
  <c r="K40" i="21"/>
  <c r="G42" i="21"/>
  <c r="H32" i="21"/>
  <c r="E33" i="23" s="1"/>
  <c r="E528" i="36" s="1"/>
  <c r="H36" i="21"/>
  <c r="E37" i="23" s="1"/>
  <c r="E532" i="36" s="1"/>
  <c r="H40" i="21"/>
  <c r="E41" i="23" s="1"/>
  <c r="E536" i="36" s="1"/>
  <c r="J17" i="21"/>
  <c r="J10" i="21"/>
  <c r="J20" i="21"/>
  <c r="I10" i="21"/>
  <c r="G15" i="21"/>
  <c r="AD15" i="21" s="1"/>
  <c r="I16" i="21"/>
  <c r="K17" i="21"/>
  <c r="G19" i="21"/>
  <c r="AD19" i="21" s="1"/>
  <c r="I20" i="21"/>
  <c r="K21" i="21"/>
  <c r="G23" i="21"/>
  <c r="AD23" i="21" s="1"/>
  <c r="I24" i="21"/>
  <c r="F25" i="23" s="1"/>
  <c r="F520" i="36" s="1"/>
  <c r="H17" i="21"/>
  <c r="H21" i="21"/>
  <c r="J15" i="21"/>
  <c r="J23" i="21"/>
  <c r="G24" i="23" s="1"/>
  <c r="G519" i="36" s="1"/>
  <c r="J18" i="21"/>
  <c r="G10" i="21"/>
  <c r="AD10" i="21" s="1"/>
  <c r="G14" i="21"/>
  <c r="AD14" i="21" s="1"/>
  <c r="I15" i="21"/>
  <c r="K16" i="21"/>
  <c r="G18" i="21"/>
  <c r="AD18" i="21" s="1"/>
  <c r="I19" i="21"/>
  <c r="K20" i="21"/>
  <c r="G22" i="21"/>
  <c r="AD22" i="21" s="1"/>
  <c r="I23" i="21"/>
  <c r="F24" i="23" s="1"/>
  <c r="F519" i="36" s="1"/>
  <c r="K24" i="21"/>
  <c r="H14" i="21"/>
  <c r="H18" i="21"/>
  <c r="H22" i="21"/>
  <c r="E23" i="23" s="1"/>
  <c r="E518" i="36" s="1"/>
  <c r="J21" i="21"/>
  <c r="G22" i="23" s="1"/>
  <c r="G517" i="36" s="1"/>
  <c r="J16" i="21"/>
  <c r="G17" i="23" s="1"/>
  <c r="G512" i="36" s="1"/>
  <c r="J24" i="21"/>
  <c r="G25" i="23" s="1"/>
  <c r="G520" i="36" s="1"/>
  <c r="I14" i="21"/>
  <c r="F15" i="23" s="1"/>
  <c r="F510" i="36" s="1"/>
  <c r="K15" i="21"/>
  <c r="G17" i="21"/>
  <c r="AD17" i="21" s="1"/>
  <c r="I18" i="21"/>
  <c r="F19" i="23" s="1"/>
  <c r="F514" i="36" s="1"/>
  <c r="K19" i="21"/>
  <c r="G21" i="21"/>
  <c r="AD21" i="21" s="1"/>
  <c r="I22" i="21"/>
  <c r="F23" i="23" s="1"/>
  <c r="F518" i="36" s="1"/>
  <c r="K23" i="21"/>
  <c r="H15" i="21"/>
  <c r="H19" i="21"/>
  <c r="H23" i="21"/>
  <c r="E24" i="23" s="1"/>
  <c r="E519" i="36" s="1"/>
  <c r="J19" i="21"/>
  <c r="J14" i="21"/>
  <c r="G15" i="23" s="1"/>
  <c r="G510" i="36" s="1"/>
  <c r="J22" i="21"/>
  <c r="G23" i="23" s="1"/>
  <c r="G518" i="36" s="1"/>
  <c r="K10" i="21"/>
  <c r="K14" i="21"/>
  <c r="G16" i="21"/>
  <c r="AD16" i="21" s="1"/>
  <c r="I17" i="21"/>
  <c r="K18" i="21"/>
  <c r="G20" i="21"/>
  <c r="AD20" i="21" s="1"/>
  <c r="I21" i="21"/>
  <c r="F22" i="23" s="1"/>
  <c r="F517" i="36" s="1"/>
  <c r="K22" i="21"/>
  <c r="G24" i="21"/>
  <c r="AD24" i="21" s="1"/>
  <c r="H10" i="21"/>
  <c r="E11" i="23" s="1"/>
  <c r="E506" i="36" s="1"/>
  <c r="H16" i="21"/>
  <c r="E17" i="23" s="1"/>
  <c r="E512" i="36" s="1"/>
  <c r="H20" i="21"/>
  <c r="E21" i="23" s="1"/>
  <c r="E516" i="36" s="1"/>
  <c r="H24" i="21"/>
  <c r="E25" i="23" s="1"/>
  <c r="E520" i="36" s="1"/>
  <c r="J17" i="33"/>
  <c r="G18" i="34" s="1"/>
  <c r="G413" i="36" s="1"/>
  <c r="J25" i="33"/>
  <c r="J33" i="33"/>
  <c r="G60" i="32" s="1"/>
  <c r="G355" i="36" s="1"/>
  <c r="J41" i="33"/>
  <c r="J49" i="33"/>
  <c r="J10" i="33"/>
  <c r="J18" i="33"/>
  <c r="G19" i="34" s="1"/>
  <c r="G414" i="36" s="1"/>
  <c r="J26" i="33"/>
  <c r="J34" i="33"/>
  <c r="J42" i="33"/>
  <c r="G10" i="33"/>
  <c r="AC10" i="33" s="1"/>
  <c r="I11" i="33"/>
  <c r="K12" i="33"/>
  <c r="G14" i="33"/>
  <c r="AC14" i="33" s="1"/>
  <c r="I15" i="33"/>
  <c r="K16" i="33"/>
  <c r="G18" i="33"/>
  <c r="AC18" i="33" s="1"/>
  <c r="J15" i="33"/>
  <c r="J23" i="33"/>
  <c r="J31" i="33"/>
  <c r="G58" i="32" s="1"/>
  <c r="G353" i="36" s="1"/>
  <c r="J39" i="33"/>
  <c r="J47" i="33"/>
  <c r="J12" i="33"/>
  <c r="G13" i="34" s="1"/>
  <c r="G408" i="36" s="1"/>
  <c r="J20" i="33"/>
  <c r="J28" i="33"/>
  <c r="J36" i="33"/>
  <c r="G35" i="34" s="1"/>
  <c r="G430" i="36" s="1"/>
  <c r="J44" i="33"/>
  <c r="I10" i="33"/>
  <c r="K11" i="33"/>
  <c r="G13" i="33"/>
  <c r="AC13" i="33" s="1"/>
  <c r="I14" i="33"/>
  <c r="K15" i="33"/>
  <c r="G17" i="33"/>
  <c r="AC17" i="33" s="1"/>
  <c r="I18" i="33"/>
  <c r="F19" i="34" s="1"/>
  <c r="F414" i="36" s="1"/>
  <c r="I19" i="33"/>
  <c r="K20" i="33"/>
  <c r="H47" i="32" s="1"/>
  <c r="G22" i="33"/>
  <c r="I23" i="33"/>
  <c r="K24" i="33"/>
  <c r="G26" i="33"/>
  <c r="I27" i="33"/>
  <c r="K28" i="33"/>
  <c r="H55" i="32" s="1"/>
  <c r="G30" i="33"/>
  <c r="I31" i="33"/>
  <c r="F58" i="32" s="1"/>
  <c r="F353" i="36" s="1"/>
  <c r="K32" i="33"/>
  <c r="H59" i="32" s="1"/>
  <c r="G34" i="33"/>
  <c r="I35" i="33"/>
  <c r="F34" i="34" s="1"/>
  <c r="F429" i="36" s="1"/>
  <c r="K36" i="33"/>
  <c r="G38" i="33"/>
  <c r="AC38" i="33" s="1"/>
  <c r="I39" i="33"/>
  <c r="K40" i="33"/>
  <c r="G42" i="33"/>
  <c r="AC42" i="33" s="1"/>
  <c r="I43" i="33"/>
  <c r="K44" i="33"/>
  <c r="AA44" i="33" s="1"/>
  <c r="G46" i="33"/>
  <c r="AC46" i="33" s="1"/>
  <c r="I47" i="33"/>
  <c r="K48" i="33"/>
  <c r="AA48" i="33" s="1"/>
  <c r="H12" i="33"/>
  <c r="H16" i="33"/>
  <c r="H20" i="33"/>
  <c r="H24" i="33"/>
  <c r="E51" i="32" s="1"/>
  <c r="E346" i="36" s="1"/>
  <c r="H28" i="33"/>
  <c r="H32" i="33"/>
  <c r="H36" i="33"/>
  <c r="E35" i="34" s="1"/>
  <c r="E430" i="36" s="1"/>
  <c r="H40" i="33"/>
  <c r="H44" i="33"/>
  <c r="H48" i="33"/>
  <c r="K19" i="33"/>
  <c r="H46" i="32" s="1"/>
  <c r="G21" i="33"/>
  <c r="I22" i="33"/>
  <c r="K23" i="33"/>
  <c r="G25" i="33"/>
  <c r="I26" i="33"/>
  <c r="K27" i="33"/>
  <c r="H54" i="32" s="1"/>
  <c r="G29" i="33"/>
  <c r="I30" i="33"/>
  <c r="K31" i="33"/>
  <c r="G33" i="33"/>
  <c r="I34" i="33"/>
  <c r="K35" i="33"/>
  <c r="G37" i="33"/>
  <c r="AC37" i="33" s="1"/>
  <c r="I38" i="33"/>
  <c r="F36" i="34" s="1"/>
  <c r="F431" i="36" s="1"/>
  <c r="K39" i="33"/>
  <c r="AA39" i="33" s="1"/>
  <c r="G41" i="33"/>
  <c r="AC41" i="33" s="1"/>
  <c r="I42" i="33"/>
  <c r="K43" i="33"/>
  <c r="AA43" i="33" s="1"/>
  <c r="G45" i="33"/>
  <c r="AC45" i="33" s="1"/>
  <c r="I46" i="33"/>
  <c r="K47" i="33"/>
  <c r="AA47" i="33" s="1"/>
  <c r="G49" i="33"/>
  <c r="AC49" i="33" s="1"/>
  <c r="H11" i="33"/>
  <c r="H15" i="33"/>
  <c r="H19" i="33"/>
  <c r="H23" i="33"/>
  <c r="H27" i="33"/>
  <c r="H31" i="33"/>
  <c r="E58" i="32" s="1"/>
  <c r="E353" i="36" s="1"/>
  <c r="H35" i="33"/>
  <c r="E34" i="34" s="1"/>
  <c r="E429" i="36" s="1"/>
  <c r="H39" i="33"/>
  <c r="H43" i="33"/>
  <c r="H47" i="33"/>
  <c r="J13" i="33"/>
  <c r="J21" i="33"/>
  <c r="J29" i="33"/>
  <c r="J37" i="33"/>
  <c r="J45" i="33"/>
  <c r="J14" i="33"/>
  <c r="J22" i="33"/>
  <c r="J30" i="33"/>
  <c r="J38" i="33"/>
  <c r="G36" i="34" s="1"/>
  <c r="G431" i="36" s="1"/>
  <c r="J46" i="33"/>
  <c r="K10" i="33"/>
  <c r="G12" i="33"/>
  <c r="AC12" i="33" s="1"/>
  <c r="I13" i="33"/>
  <c r="K14" i="33"/>
  <c r="G16" i="33"/>
  <c r="AC16" i="33" s="1"/>
  <c r="I17" i="33"/>
  <c r="F18" i="34" s="1"/>
  <c r="F413" i="36" s="1"/>
  <c r="K18" i="33"/>
  <c r="J11" i="33"/>
  <c r="J19" i="33"/>
  <c r="J27" i="33"/>
  <c r="J35" i="33"/>
  <c r="G34" i="34" s="1"/>
  <c r="G429" i="36" s="1"/>
  <c r="J43" i="33"/>
  <c r="J16" i="33"/>
  <c r="J24" i="33"/>
  <c r="G51" i="32" s="1"/>
  <c r="G346" i="36" s="1"/>
  <c r="J32" i="33"/>
  <c r="J40" i="33"/>
  <c r="G41" i="32" s="1"/>
  <c r="G336" i="36" s="1"/>
  <c r="J48" i="33"/>
  <c r="G11" i="33"/>
  <c r="AC11" i="33" s="1"/>
  <c r="I12" i="33"/>
  <c r="K13" i="33"/>
  <c r="G15" i="33"/>
  <c r="AC15" i="33" s="1"/>
  <c r="I16" i="33"/>
  <c r="K17" i="33"/>
  <c r="G19" i="33"/>
  <c r="G20" i="33"/>
  <c r="I21" i="33"/>
  <c r="K22" i="33"/>
  <c r="H49" i="32" s="1"/>
  <c r="G24" i="33"/>
  <c r="I25" i="33"/>
  <c r="K26" i="33"/>
  <c r="H53" i="32" s="1"/>
  <c r="G28" i="33"/>
  <c r="I29" i="33"/>
  <c r="K30" i="33"/>
  <c r="H57" i="32" s="1"/>
  <c r="G32" i="33"/>
  <c r="I33" i="33"/>
  <c r="F60" i="32" s="1"/>
  <c r="F355" i="36" s="1"/>
  <c r="K34" i="33"/>
  <c r="H61" i="32" s="1"/>
  <c r="G36" i="33"/>
  <c r="AC36" i="33" s="1"/>
  <c r="I37" i="33"/>
  <c r="K38" i="33"/>
  <c r="G40" i="33"/>
  <c r="AC40" i="33" s="1"/>
  <c r="I41" i="33"/>
  <c r="K42" i="33"/>
  <c r="AA42" i="33" s="1"/>
  <c r="G44" i="33"/>
  <c r="AC44" i="33" s="1"/>
  <c r="I45" i="33"/>
  <c r="K46" i="33"/>
  <c r="AA46" i="33" s="1"/>
  <c r="G48" i="33"/>
  <c r="AC48" i="33" s="1"/>
  <c r="I49" i="33"/>
  <c r="H10" i="33"/>
  <c r="H14" i="33"/>
  <c r="H18" i="33"/>
  <c r="E19" i="34" s="1"/>
  <c r="E414" i="36" s="1"/>
  <c r="H22" i="33"/>
  <c r="H26" i="33"/>
  <c r="H30" i="33"/>
  <c r="H34" i="33"/>
  <c r="H38" i="33"/>
  <c r="E36" i="34" s="1"/>
  <c r="E431" i="36" s="1"/>
  <c r="H42" i="33"/>
  <c r="H46" i="33"/>
  <c r="I20" i="33"/>
  <c r="K21" i="33"/>
  <c r="H48" i="32" s="1"/>
  <c r="G23" i="33"/>
  <c r="I24" i="33"/>
  <c r="F51" i="32" s="1"/>
  <c r="F346" i="36" s="1"/>
  <c r="K25" i="33"/>
  <c r="H52" i="32" s="1"/>
  <c r="G27" i="33"/>
  <c r="I28" i="33"/>
  <c r="K29" i="33"/>
  <c r="H56" i="32" s="1"/>
  <c r="G31" i="33"/>
  <c r="I32" i="33"/>
  <c r="K33" i="33"/>
  <c r="G35" i="33"/>
  <c r="AC35" i="33" s="1"/>
  <c r="I36" i="33"/>
  <c r="F35" i="34" s="1"/>
  <c r="F430" i="36" s="1"/>
  <c r="K37" i="33"/>
  <c r="AA37" i="33" s="1"/>
  <c r="G39" i="33"/>
  <c r="AC39" i="33" s="1"/>
  <c r="I40" i="33"/>
  <c r="F41" i="32" s="1"/>
  <c r="F336" i="36" s="1"/>
  <c r="K41" i="33"/>
  <c r="AA41" i="33" s="1"/>
  <c r="G43" i="33"/>
  <c r="AC43" i="33" s="1"/>
  <c r="I44" i="33"/>
  <c r="K45" i="33"/>
  <c r="AA45" i="33" s="1"/>
  <c r="G47" i="33"/>
  <c r="AC47" i="33" s="1"/>
  <c r="I48" i="33"/>
  <c r="K49" i="33"/>
  <c r="AA49" i="33" s="1"/>
  <c r="H13" i="33"/>
  <c r="H17" i="33"/>
  <c r="E18" i="34" s="1"/>
  <c r="E413" i="36" s="1"/>
  <c r="H21" i="33"/>
  <c r="H25" i="33"/>
  <c r="H29" i="33"/>
  <c r="H33" i="33"/>
  <c r="E60" i="32" s="1"/>
  <c r="E355" i="36" s="1"/>
  <c r="H37" i="33"/>
  <c r="H41" i="33"/>
  <c r="H45" i="33"/>
  <c r="H49" i="33"/>
  <c r="J11" i="31"/>
  <c r="G51" i="30" s="1"/>
  <c r="G246" i="36" s="1"/>
  <c r="J10" i="31"/>
  <c r="G50" i="30" s="1"/>
  <c r="G245" i="36" s="1"/>
  <c r="J18" i="31"/>
  <c r="G58" i="30" s="1"/>
  <c r="G253" i="36" s="1"/>
  <c r="J26" i="31"/>
  <c r="J34" i="31"/>
  <c r="J25" i="31"/>
  <c r="J33" i="31"/>
  <c r="J15" i="31"/>
  <c r="G55" i="30" s="1"/>
  <c r="G250" i="36" s="1"/>
  <c r="J12" i="31"/>
  <c r="G52" i="30" s="1"/>
  <c r="G247" i="36" s="1"/>
  <c r="J20" i="31"/>
  <c r="G60" i="30" s="1"/>
  <c r="G255" i="36" s="1"/>
  <c r="J28" i="31"/>
  <c r="J36" i="31"/>
  <c r="G76" i="30" s="1"/>
  <c r="G271" i="36" s="1"/>
  <c r="J13" i="31"/>
  <c r="J27" i="31"/>
  <c r="J35" i="31"/>
  <c r="G75" i="30" s="1"/>
  <c r="G270" i="36" s="1"/>
  <c r="K10" i="31"/>
  <c r="G12" i="31"/>
  <c r="I13" i="31"/>
  <c r="F53" i="30" s="1"/>
  <c r="F248" i="36" s="1"/>
  <c r="K14" i="31"/>
  <c r="G16" i="31"/>
  <c r="I17" i="31"/>
  <c r="F57" i="30" s="1"/>
  <c r="F252" i="36" s="1"/>
  <c r="K18" i="31"/>
  <c r="G20" i="31"/>
  <c r="I21" i="31"/>
  <c r="F61" i="30" s="1"/>
  <c r="F256" i="36" s="1"/>
  <c r="K22" i="31"/>
  <c r="H62" i="30" s="1"/>
  <c r="G24" i="31"/>
  <c r="I25" i="31"/>
  <c r="K26" i="31"/>
  <c r="H66" i="30" s="1"/>
  <c r="G28" i="31"/>
  <c r="I29" i="31"/>
  <c r="K30" i="31"/>
  <c r="G32" i="31"/>
  <c r="I33" i="31"/>
  <c r="K34" i="31"/>
  <c r="H74" i="30" s="1"/>
  <c r="G36" i="31"/>
  <c r="I37" i="31"/>
  <c r="F77" i="30" s="1"/>
  <c r="F272" i="36" s="1"/>
  <c r="H10" i="31"/>
  <c r="E50" i="30" s="1"/>
  <c r="E245" i="36" s="1"/>
  <c r="H14" i="31"/>
  <c r="E54" i="30" s="1"/>
  <c r="E249" i="36" s="1"/>
  <c r="H18" i="31"/>
  <c r="E58" i="30" s="1"/>
  <c r="E253" i="36" s="1"/>
  <c r="H22" i="31"/>
  <c r="H26" i="31"/>
  <c r="H30" i="31"/>
  <c r="E70" i="30" s="1"/>
  <c r="E265" i="36" s="1"/>
  <c r="H34" i="31"/>
  <c r="G11" i="31"/>
  <c r="I12" i="31"/>
  <c r="F52" i="30" s="1"/>
  <c r="F247" i="36" s="1"/>
  <c r="K13" i="31"/>
  <c r="G15" i="31"/>
  <c r="I16" i="31"/>
  <c r="F56" i="30" s="1"/>
  <c r="F251" i="36" s="1"/>
  <c r="K17" i="31"/>
  <c r="G19" i="31"/>
  <c r="I20" i="31"/>
  <c r="F60" i="30" s="1"/>
  <c r="F255" i="36" s="1"/>
  <c r="K21" i="31"/>
  <c r="G23" i="31"/>
  <c r="I24" i="31"/>
  <c r="K25" i="31"/>
  <c r="H65" i="30" s="1"/>
  <c r="G27" i="31"/>
  <c r="I28" i="31"/>
  <c r="K29" i="31"/>
  <c r="H69" i="30" s="1"/>
  <c r="G31" i="31"/>
  <c r="I32" i="31"/>
  <c r="K33" i="31"/>
  <c r="H73" i="30" s="1"/>
  <c r="G35" i="31"/>
  <c r="I36" i="31"/>
  <c r="F76" i="30" s="1"/>
  <c r="F271" i="36" s="1"/>
  <c r="K37" i="31"/>
  <c r="H77" i="30" s="1"/>
  <c r="H13" i="31"/>
  <c r="E53" i="30" s="1"/>
  <c r="E248" i="36" s="1"/>
  <c r="H17" i="31"/>
  <c r="E57" i="30" s="1"/>
  <c r="E252" i="36" s="1"/>
  <c r="H21" i="31"/>
  <c r="E61" i="30" s="1"/>
  <c r="E256" i="36" s="1"/>
  <c r="H25" i="31"/>
  <c r="H29" i="31"/>
  <c r="H33" i="31"/>
  <c r="H37" i="31"/>
  <c r="E77" i="30" s="1"/>
  <c r="E272" i="36" s="1"/>
  <c r="J19" i="31"/>
  <c r="G59" i="30" s="1"/>
  <c r="G254" i="36" s="1"/>
  <c r="J14" i="31"/>
  <c r="J22" i="31"/>
  <c r="J30" i="31"/>
  <c r="G70" i="30" s="1"/>
  <c r="G265" i="36" s="1"/>
  <c r="J17" i="31"/>
  <c r="G57" i="30" s="1"/>
  <c r="G252" i="36" s="1"/>
  <c r="J29" i="31"/>
  <c r="J37" i="31"/>
  <c r="G77" i="30" s="1"/>
  <c r="G272" i="36" s="1"/>
  <c r="J23" i="31"/>
  <c r="J16" i="31"/>
  <c r="J24" i="31"/>
  <c r="J32" i="31"/>
  <c r="J21" i="31"/>
  <c r="G61" i="30" s="1"/>
  <c r="G256" i="36" s="1"/>
  <c r="J31" i="31"/>
  <c r="G10" i="31"/>
  <c r="I11" i="31"/>
  <c r="F51" i="30" s="1"/>
  <c r="F246" i="36" s="1"/>
  <c r="K12" i="31"/>
  <c r="G14" i="31"/>
  <c r="I15" i="31"/>
  <c r="F55" i="30" s="1"/>
  <c r="F250" i="36" s="1"/>
  <c r="K16" i="31"/>
  <c r="G18" i="31"/>
  <c r="I19" i="31"/>
  <c r="F59" i="30" s="1"/>
  <c r="F254" i="36" s="1"/>
  <c r="K20" i="31"/>
  <c r="G22" i="31"/>
  <c r="I23" i="31"/>
  <c r="K24" i="31"/>
  <c r="H64" i="30" s="1"/>
  <c r="G26" i="31"/>
  <c r="I27" i="31"/>
  <c r="K28" i="31"/>
  <c r="H68" i="30" s="1"/>
  <c r="G30" i="31"/>
  <c r="I31" i="31"/>
  <c r="K32" i="31"/>
  <c r="H72" i="30" s="1"/>
  <c r="G34" i="31"/>
  <c r="I35" i="31"/>
  <c r="F75" i="30" s="1"/>
  <c r="F270" i="36" s="1"/>
  <c r="K36" i="31"/>
  <c r="H76" i="30" s="1"/>
  <c r="H12" i="31"/>
  <c r="E52" i="30" s="1"/>
  <c r="E247" i="36" s="1"/>
  <c r="H16" i="31"/>
  <c r="E56" i="30" s="1"/>
  <c r="E251" i="36" s="1"/>
  <c r="H20" i="31"/>
  <c r="E60" i="30" s="1"/>
  <c r="E255" i="36" s="1"/>
  <c r="H24" i="31"/>
  <c r="H28" i="31"/>
  <c r="H32" i="31"/>
  <c r="H36" i="31"/>
  <c r="E76" i="30" s="1"/>
  <c r="E271" i="36" s="1"/>
  <c r="I10" i="31"/>
  <c r="F50" i="30" s="1"/>
  <c r="F245" i="36" s="1"/>
  <c r="K11" i="31"/>
  <c r="G13" i="31"/>
  <c r="I14" i="31"/>
  <c r="K15" i="31"/>
  <c r="H55" i="30" s="1"/>
  <c r="G17" i="31"/>
  <c r="I18" i="31"/>
  <c r="K19" i="31"/>
  <c r="G21" i="31"/>
  <c r="I22" i="31"/>
  <c r="K23" i="31"/>
  <c r="H63" i="30" s="1"/>
  <c r="G25" i="31"/>
  <c r="I26" i="31"/>
  <c r="K27" i="31"/>
  <c r="H67" i="30" s="1"/>
  <c r="G29" i="31"/>
  <c r="I30" i="31"/>
  <c r="F70" i="30" s="1"/>
  <c r="F265" i="36" s="1"/>
  <c r="K31" i="31"/>
  <c r="H71" i="30" s="1"/>
  <c r="G33" i="31"/>
  <c r="I34" i="31"/>
  <c r="K35" i="31"/>
  <c r="H75" i="30" s="1"/>
  <c r="G37" i="31"/>
  <c r="H11" i="31"/>
  <c r="E51" i="30" s="1"/>
  <c r="E246" i="36" s="1"/>
  <c r="H15" i="31"/>
  <c r="H19" i="31"/>
  <c r="E59" i="30" s="1"/>
  <c r="E254" i="36" s="1"/>
  <c r="H27" i="31"/>
  <c r="H31" i="31"/>
  <c r="H35" i="31"/>
  <c r="E75" i="30" s="1"/>
  <c r="E270" i="36" s="1"/>
  <c r="J13" i="29"/>
  <c r="J21" i="29"/>
  <c r="J29" i="29"/>
  <c r="J37" i="29"/>
  <c r="J45" i="29"/>
  <c r="J15" i="29"/>
  <c r="J23" i="29"/>
  <c r="J31" i="29"/>
  <c r="G78" i="28" s="1"/>
  <c r="G173" i="36" s="1"/>
  <c r="J39" i="29"/>
  <c r="J47" i="29"/>
  <c r="G94" i="28" s="1"/>
  <c r="G189" i="36" s="1"/>
  <c r="J18" i="29"/>
  <c r="J26" i="29"/>
  <c r="G57" i="28" s="1"/>
  <c r="G152" i="36" s="1"/>
  <c r="J34" i="29"/>
  <c r="G81" i="28" s="1"/>
  <c r="G176" i="36" s="1"/>
  <c r="J42" i="29"/>
  <c r="I11" i="29"/>
  <c r="K12" i="29"/>
  <c r="AA12" i="29" s="1"/>
  <c r="G14" i="29"/>
  <c r="AC14" i="29" s="1"/>
  <c r="I15" i="29"/>
  <c r="K16" i="29"/>
  <c r="G18" i="29"/>
  <c r="AC18" i="29" s="1"/>
  <c r="I19" i="29"/>
  <c r="K20" i="29"/>
  <c r="G22" i="29"/>
  <c r="AC22" i="29" s="1"/>
  <c r="I23" i="29"/>
  <c r="K24" i="29"/>
  <c r="G26" i="29"/>
  <c r="AC26" i="29" s="1"/>
  <c r="I27" i="29"/>
  <c r="F58" i="28" s="1"/>
  <c r="F153" i="36" s="1"/>
  <c r="K28" i="29"/>
  <c r="H75" i="28" s="1"/>
  <c r="G30" i="29"/>
  <c r="I31" i="29"/>
  <c r="K32" i="29"/>
  <c r="H79" i="28" s="1"/>
  <c r="G34" i="29"/>
  <c r="I35" i="29"/>
  <c r="K36" i="29"/>
  <c r="G38" i="29"/>
  <c r="AC38" i="29" s="1"/>
  <c r="I39" i="29"/>
  <c r="K40" i="29"/>
  <c r="G42" i="29"/>
  <c r="AC42" i="29" s="1"/>
  <c r="I43" i="29"/>
  <c r="K44" i="29"/>
  <c r="G46" i="29"/>
  <c r="I47" i="29"/>
  <c r="F94" i="28" s="1"/>
  <c r="F189" i="36" s="1"/>
  <c r="H14" i="29"/>
  <c r="H18" i="29"/>
  <c r="H22" i="29"/>
  <c r="H26" i="29"/>
  <c r="E57" i="28" s="1"/>
  <c r="H30" i="29"/>
  <c r="E77" i="28" s="1"/>
  <c r="H34" i="29"/>
  <c r="H38" i="29"/>
  <c r="H42" i="29"/>
  <c r="H46" i="29"/>
  <c r="E93" i="28" s="1"/>
  <c r="J12" i="29"/>
  <c r="J20" i="29"/>
  <c r="J28" i="29"/>
  <c r="J36" i="29"/>
  <c r="J44" i="29"/>
  <c r="K11" i="29"/>
  <c r="AA11" i="29" s="1"/>
  <c r="I14" i="29"/>
  <c r="G17" i="29"/>
  <c r="AC17" i="29" s="1"/>
  <c r="K19" i="29"/>
  <c r="I22" i="29"/>
  <c r="G25" i="29"/>
  <c r="AC25" i="29" s="1"/>
  <c r="K27" i="29"/>
  <c r="I30" i="29"/>
  <c r="F77" i="28" s="1"/>
  <c r="F172" i="36" s="1"/>
  <c r="G33" i="29"/>
  <c r="K35" i="29"/>
  <c r="H82" i="28" s="1"/>
  <c r="I38" i="29"/>
  <c r="G41" i="29"/>
  <c r="AC41" i="29" s="1"/>
  <c r="K43" i="29"/>
  <c r="I46" i="29"/>
  <c r="F93" i="28" s="1"/>
  <c r="F188" i="36" s="1"/>
  <c r="H11" i="29"/>
  <c r="H19" i="29"/>
  <c r="H27" i="29"/>
  <c r="E58" i="28" s="1"/>
  <c r="H35" i="29"/>
  <c r="H43" i="29"/>
  <c r="H37" i="29"/>
  <c r="I12" i="29"/>
  <c r="G15" i="29"/>
  <c r="AC15" i="29" s="1"/>
  <c r="K17" i="29"/>
  <c r="I20" i="29"/>
  <c r="G23" i="29"/>
  <c r="AC23" i="29" s="1"/>
  <c r="K25" i="29"/>
  <c r="I28" i="29"/>
  <c r="G31" i="29"/>
  <c r="K33" i="29"/>
  <c r="H80" i="28" s="1"/>
  <c r="I36" i="29"/>
  <c r="G39" i="29"/>
  <c r="AC39" i="29" s="1"/>
  <c r="K41" i="29"/>
  <c r="I44" i="29"/>
  <c r="G47" i="29"/>
  <c r="H13" i="29"/>
  <c r="H21" i="29"/>
  <c r="H29" i="29"/>
  <c r="H41" i="29"/>
  <c r="J17" i="29"/>
  <c r="J25" i="29"/>
  <c r="G56" i="28" s="1"/>
  <c r="G151" i="36" s="1"/>
  <c r="J33" i="29"/>
  <c r="G80" i="28" s="1"/>
  <c r="G175" i="36" s="1"/>
  <c r="J41" i="29"/>
  <c r="J11" i="29"/>
  <c r="J19" i="29"/>
  <c r="J27" i="29"/>
  <c r="G58" i="28" s="1"/>
  <c r="G153" i="36" s="1"/>
  <c r="J35" i="29"/>
  <c r="G82" i="28" s="1"/>
  <c r="G177" i="36" s="1"/>
  <c r="J43" i="29"/>
  <c r="J14" i="29"/>
  <c r="J22" i="29"/>
  <c r="J30" i="29"/>
  <c r="J38" i="29"/>
  <c r="J46" i="29"/>
  <c r="G93" i="28" s="1"/>
  <c r="G188" i="36" s="1"/>
  <c r="G12" i="29"/>
  <c r="AC12" i="29" s="1"/>
  <c r="I13" i="29"/>
  <c r="K14" i="29"/>
  <c r="AA14" i="29" s="1"/>
  <c r="G16" i="29"/>
  <c r="AC16" i="29" s="1"/>
  <c r="I17" i="29"/>
  <c r="K18" i="29"/>
  <c r="G20" i="29"/>
  <c r="AC20" i="29" s="1"/>
  <c r="I21" i="29"/>
  <c r="K22" i="29"/>
  <c r="G24" i="29"/>
  <c r="AC24" i="29" s="1"/>
  <c r="I25" i="29"/>
  <c r="K26" i="29"/>
  <c r="G28" i="29"/>
  <c r="I29" i="29"/>
  <c r="K30" i="29"/>
  <c r="H77" i="28" s="1"/>
  <c r="G32" i="29"/>
  <c r="I33" i="29"/>
  <c r="K34" i="29"/>
  <c r="H81" i="28" s="1"/>
  <c r="G36" i="29"/>
  <c r="AC36" i="29" s="1"/>
  <c r="I37" i="29"/>
  <c r="K38" i="29"/>
  <c r="G40" i="29"/>
  <c r="AC40" i="29" s="1"/>
  <c r="I41" i="29"/>
  <c r="K42" i="29"/>
  <c r="G44" i="29"/>
  <c r="AC44" i="29" s="1"/>
  <c r="I45" i="29"/>
  <c r="K46" i="29"/>
  <c r="H12" i="29"/>
  <c r="H16" i="29"/>
  <c r="E47" i="28" s="1"/>
  <c r="H20" i="29"/>
  <c r="H24" i="29"/>
  <c r="H28" i="29"/>
  <c r="H32" i="29"/>
  <c r="H36" i="29"/>
  <c r="H40" i="29"/>
  <c r="H44" i="29"/>
  <c r="J16" i="29"/>
  <c r="G47" i="28" s="1"/>
  <c r="G142" i="36" s="1"/>
  <c r="J24" i="29"/>
  <c r="G55" i="28" s="1"/>
  <c r="G150" i="36" s="1"/>
  <c r="J32" i="29"/>
  <c r="G79" i="28" s="1"/>
  <c r="G174" i="36" s="1"/>
  <c r="J40" i="29"/>
  <c r="G13" i="29"/>
  <c r="AC13" i="29" s="1"/>
  <c r="K15" i="29"/>
  <c r="I18" i="29"/>
  <c r="G21" i="29"/>
  <c r="AC21" i="29" s="1"/>
  <c r="K23" i="29"/>
  <c r="I26" i="29"/>
  <c r="F57" i="28" s="1"/>
  <c r="F152" i="36" s="1"/>
  <c r="G29" i="29"/>
  <c r="K31" i="29"/>
  <c r="H78" i="28" s="1"/>
  <c r="I34" i="29"/>
  <c r="G37" i="29"/>
  <c r="AC37" i="29" s="1"/>
  <c r="K39" i="29"/>
  <c r="I42" i="29"/>
  <c r="G45" i="29"/>
  <c r="AC45" i="29" s="1"/>
  <c r="K47" i="29"/>
  <c r="H15" i="29"/>
  <c r="H23" i="29"/>
  <c r="H31" i="29"/>
  <c r="H39" i="29"/>
  <c r="H47" i="29"/>
  <c r="E94" i="28" s="1"/>
  <c r="H45" i="29"/>
  <c r="G11" i="29"/>
  <c r="AC11" i="29" s="1"/>
  <c r="K13" i="29"/>
  <c r="AA13" i="29" s="1"/>
  <c r="I16" i="29"/>
  <c r="F47" i="28" s="1"/>
  <c r="F142" i="36" s="1"/>
  <c r="G19" i="29"/>
  <c r="AC19" i="29" s="1"/>
  <c r="K21" i="29"/>
  <c r="I24" i="29"/>
  <c r="G27" i="29"/>
  <c r="AC27" i="29" s="1"/>
  <c r="K29" i="29"/>
  <c r="H76" i="28" s="1"/>
  <c r="I32" i="29"/>
  <c r="G35" i="29"/>
  <c r="K37" i="29"/>
  <c r="I40" i="29"/>
  <c r="G43" i="29"/>
  <c r="AC43" i="29" s="1"/>
  <c r="K45" i="29"/>
  <c r="H17" i="29"/>
  <c r="H25" i="29"/>
  <c r="H33" i="29"/>
  <c r="I13" i="26"/>
  <c r="K13" i="26"/>
  <c r="H94" i="14" s="1"/>
  <c r="J29" i="26"/>
  <c r="G58" i="14" s="1"/>
  <c r="G53" i="36" s="1"/>
  <c r="H20" i="26"/>
  <c r="J32" i="26"/>
  <c r="G61" i="14" s="1"/>
  <c r="G56" i="36" s="1"/>
  <c r="J46" i="26"/>
  <c r="J26" i="26"/>
  <c r="J35" i="26"/>
  <c r="G64" i="14" s="1"/>
  <c r="G59" i="36" s="1"/>
  <c r="J44" i="26"/>
  <c r="G45" i="28" s="1"/>
  <c r="G140" i="36" s="1"/>
  <c r="K17" i="26"/>
  <c r="H98" i="14" s="1"/>
  <c r="H17" i="26"/>
  <c r="G21" i="26"/>
  <c r="I22" i="26"/>
  <c r="H23" i="26"/>
  <c r="H11" i="26"/>
  <c r="J14" i="26"/>
  <c r="H18" i="26"/>
  <c r="J20" i="26"/>
  <c r="G11" i="26"/>
  <c r="D92" i="14" s="1"/>
  <c r="G14" i="26"/>
  <c r="D95" i="14" s="1"/>
  <c r="G16" i="26"/>
  <c r="I18" i="26"/>
  <c r="I20" i="26"/>
  <c r="K24" i="26"/>
  <c r="G26" i="26"/>
  <c r="I27" i="26"/>
  <c r="K28" i="26"/>
  <c r="G30" i="26"/>
  <c r="D59" i="14" s="1"/>
  <c r="I31" i="26"/>
  <c r="F60" i="14" s="1"/>
  <c r="F55" i="36" s="1"/>
  <c r="K32" i="26"/>
  <c r="G34" i="26"/>
  <c r="D63" i="14" s="1"/>
  <c r="I35" i="26"/>
  <c r="F64" i="14" s="1"/>
  <c r="F59" i="36" s="1"/>
  <c r="K36" i="26"/>
  <c r="G38" i="26"/>
  <c r="I39" i="26"/>
  <c r="K40" i="26"/>
  <c r="G42" i="26"/>
  <c r="I43" i="26"/>
  <c r="K44" i="26"/>
  <c r="AA44" i="26" s="1"/>
  <c r="G46" i="26"/>
  <c r="AC46" i="26" s="1"/>
  <c r="H27" i="26"/>
  <c r="H31" i="26"/>
  <c r="E60" i="14" s="1"/>
  <c r="E55" i="36" s="1"/>
  <c r="H35" i="26"/>
  <c r="E64" i="14" s="1"/>
  <c r="E59" i="36" s="1"/>
  <c r="H39" i="26"/>
  <c r="H45" i="26"/>
  <c r="K19" i="26"/>
  <c r="H98" i="28" s="1"/>
  <c r="J31" i="26"/>
  <c r="J40" i="26"/>
  <c r="K14" i="26"/>
  <c r="H95" i="14" s="1"/>
  <c r="J27" i="26"/>
  <c r="J36" i="26"/>
  <c r="G65" i="14" s="1"/>
  <c r="G60" i="36" s="1"/>
  <c r="I17" i="26"/>
  <c r="H21" i="26"/>
  <c r="J21" i="26"/>
  <c r="G22" i="26"/>
  <c r="K23" i="26"/>
  <c r="H10" i="26"/>
  <c r="H14" i="26"/>
  <c r="J16" i="26"/>
  <c r="J19" i="26"/>
  <c r="G98" i="28" s="1"/>
  <c r="G193" i="36" s="1"/>
  <c r="I11" i="26"/>
  <c r="I14" i="26"/>
  <c r="I16" i="26"/>
  <c r="G19" i="26"/>
  <c r="D98" i="28" s="1"/>
  <c r="K20" i="26"/>
  <c r="G25" i="26"/>
  <c r="I26" i="26"/>
  <c r="K27" i="26"/>
  <c r="G29" i="26"/>
  <c r="D58" i="14" s="1"/>
  <c r="I30" i="26"/>
  <c r="F59" i="14" s="1"/>
  <c r="F54" i="36" s="1"/>
  <c r="K31" i="26"/>
  <c r="G33" i="26"/>
  <c r="D62" i="14" s="1"/>
  <c r="I34" i="26"/>
  <c r="F63" i="14" s="1"/>
  <c r="F58" i="36" s="1"/>
  <c r="K35" i="26"/>
  <c r="G37" i="26"/>
  <c r="D66" i="14" s="1"/>
  <c r="I38" i="26"/>
  <c r="K39" i="26"/>
  <c r="G41" i="26"/>
  <c r="D42" i="28" s="1"/>
  <c r="I42" i="26"/>
  <c r="K43" i="26"/>
  <c r="G45" i="26"/>
  <c r="D46" i="28" s="1"/>
  <c r="I46" i="26"/>
  <c r="H24" i="26"/>
  <c r="H28" i="26"/>
  <c r="H32" i="26"/>
  <c r="E61" i="14" s="1"/>
  <c r="E56" i="36" s="1"/>
  <c r="H36" i="26"/>
  <c r="E65" i="14" s="1"/>
  <c r="E60" i="36" s="1"/>
  <c r="H40" i="26"/>
  <c r="H44" i="26"/>
  <c r="I12" i="26"/>
  <c r="K10" i="26"/>
  <c r="H91" i="14" s="1"/>
  <c r="H12" i="26"/>
  <c r="J10" i="26"/>
  <c r="J33" i="26"/>
  <c r="K12" i="26"/>
  <c r="H93" i="14" s="1"/>
  <c r="J45" i="26"/>
  <c r="J30" i="26"/>
  <c r="G59" i="14" s="1"/>
  <c r="G54" i="36" s="1"/>
  <c r="J39" i="26"/>
  <c r="K15" i="26"/>
  <c r="H96" i="14" s="1"/>
  <c r="J28" i="26"/>
  <c r="J42" i="26"/>
  <c r="G17" i="26"/>
  <c r="D98" i="14" s="1"/>
  <c r="K21" i="26"/>
  <c r="H22" i="26"/>
  <c r="J22" i="26"/>
  <c r="G103" i="14" s="1"/>
  <c r="G98" i="36" s="1"/>
  <c r="I23" i="26"/>
  <c r="J12" i="26"/>
  <c r="J15" i="26"/>
  <c r="H19" i="26"/>
  <c r="E98" i="28" s="1"/>
  <c r="E193" i="36" s="1"/>
  <c r="G10" i="26"/>
  <c r="G12" i="26"/>
  <c r="D93" i="14" s="1"/>
  <c r="G15" i="26"/>
  <c r="K16" i="26"/>
  <c r="H97" i="14" s="1"/>
  <c r="I19" i="26"/>
  <c r="F98" i="28" s="1"/>
  <c r="F193" i="36" s="1"/>
  <c r="G24" i="26"/>
  <c r="I25" i="26"/>
  <c r="F106" i="14" s="1"/>
  <c r="F101" i="36" s="1"/>
  <c r="K26" i="26"/>
  <c r="G28" i="26"/>
  <c r="I29" i="26"/>
  <c r="K30" i="26"/>
  <c r="G32" i="26"/>
  <c r="D61" i="14" s="1"/>
  <c r="I33" i="26"/>
  <c r="K34" i="26"/>
  <c r="G36" i="26"/>
  <c r="D65" i="14" s="1"/>
  <c r="I37" i="26"/>
  <c r="F66" i="14" s="1"/>
  <c r="F61" i="36" s="1"/>
  <c r="K38" i="26"/>
  <c r="G40" i="26"/>
  <c r="I41" i="26"/>
  <c r="K42" i="26"/>
  <c r="G44" i="26"/>
  <c r="I45" i="26"/>
  <c r="K46" i="26"/>
  <c r="AA46" i="26" s="1"/>
  <c r="H25" i="26"/>
  <c r="E106" i="14" s="1"/>
  <c r="E101" i="36" s="1"/>
  <c r="H29" i="26"/>
  <c r="H33" i="26"/>
  <c r="H37" i="26"/>
  <c r="E66" i="14" s="1"/>
  <c r="E61" i="36" s="1"/>
  <c r="H41" i="26"/>
  <c r="J24" i="26"/>
  <c r="J38" i="26"/>
  <c r="H16" i="26"/>
  <c r="J34" i="26"/>
  <c r="G63" i="14" s="1"/>
  <c r="G58" i="36" s="1"/>
  <c r="J43" i="26"/>
  <c r="J17" i="26"/>
  <c r="I21" i="26"/>
  <c r="F102" i="14" s="1"/>
  <c r="F97" i="36" s="1"/>
  <c r="K22" i="26"/>
  <c r="H103" i="14" s="1"/>
  <c r="J23" i="26"/>
  <c r="G23" i="26"/>
  <c r="J11" i="26"/>
  <c r="H15" i="26"/>
  <c r="J18" i="26"/>
  <c r="I10" i="26"/>
  <c r="G13" i="26"/>
  <c r="I15" i="26"/>
  <c r="G18" i="26"/>
  <c r="G20" i="26"/>
  <c r="I24" i="26"/>
  <c r="F105" i="14" s="1"/>
  <c r="F100" i="36" s="1"/>
  <c r="K25" i="26"/>
  <c r="G27" i="26"/>
  <c r="I28" i="26"/>
  <c r="K29" i="26"/>
  <c r="G31" i="26"/>
  <c r="D60" i="14" s="1"/>
  <c r="I32" i="26"/>
  <c r="F61" i="14" s="1"/>
  <c r="F56" i="36" s="1"/>
  <c r="K33" i="26"/>
  <c r="G35" i="26"/>
  <c r="D64" i="14" s="1"/>
  <c r="I36" i="26"/>
  <c r="F65" i="14" s="1"/>
  <c r="F60" i="36" s="1"/>
  <c r="K37" i="26"/>
  <c r="H66" i="14" s="1"/>
  <c r="G39" i="26"/>
  <c r="I40" i="26"/>
  <c r="K41" i="26"/>
  <c r="G43" i="26"/>
  <c r="I44" i="26"/>
  <c r="K45" i="26"/>
  <c r="H26" i="26"/>
  <c r="H30" i="26"/>
  <c r="E59" i="14" s="1"/>
  <c r="E54" i="36" s="1"/>
  <c r="H34" i="26"/>
  <c r="E63" i="14" s="1"/>
  <c r="E58" i="36" s="1"/>
  <c r="H38" i="26"/>
  <c r="H42" i="26"/>
  <c r="H46" i="26"/>
  <c r="H43" i="26"/>
  <c r="J13" i="26"/>
  <c r="K11" i="26"/>
  <c r="H92" i="14" s="1"/>
  <c r="J41" i="26"/>
  <c r="K18" i="26"/>
  <c r="H99" i="14" s="1"/>
  <c r="H13" i="26"/>
  <c r="J25" i="26"/>
  <c r="J37" i="26"/>
  <c r="G66" i="14" s="1"/>
  <c r="G61" i="36" s="1"/>
  <c r="G37" i="13"/>
  <c r="AD37" i="13" s="1"/>
  <c r="I31" i="13"/>
  <c r="F32" i="14" s="1"/>
  <c r="F27" i="36" s="1"/>
  <c r="I35" i="13"/>
  <c r="I39" i="13"/>
  <c r="I43" i="13"/>
  <c r="I47" i="13"/>
  <c r="K51" i="13"/>
  <c r="K32" i="13"/>
  <c r="I36" i="13"/>
  <c r="K40" i="13"/>
  <c r="K44" i="13"/>
  <c r="I48" i="13"/>
  <c r="K52" i="13"/>
  <c r="K56" i="13"/>
  <c r="G30" i="13"/>
  <c r="AD30" i="13" s="1"/>
  <c r="H34" i="13"/>
  <c r="E35" i="14" s="1"/>
  <c r="E30" i="36" s="1"/>
  <c r="G38" i="13"/>
  <c r="AD38" i="13" s="1"/>
  <c r="G42" i="13"/>
  <c r="AD42" i="13" s="1"/>
  <c r="G46" i="13"/>
  <c r="AD46" i="13" s="1"/>
  <c r="K50" i="13"/>
  <c r="K54" i="13"/>
  <c r="K29" i="13"/>
  <c r="K37" i="13"/>
  <c r="K45" i="13"/>
  <c r="G54" i="13"/>
  <c r="AD54" i="13" s="1"/>
  <c r="G35" i="13"/>
  <c r="AD35" i="13" s="1"/>
  <c r="G47" i="13"/>
  <c r="AD47" i="13" s="1"/>
  <c r="J30" i="13"/>
  <c r="G31" i="14" s="1"/>
  <c r="G26" i="36" s="1"/>
  <c r="J42" i="13"/>
  <c r="G56" i="13"/>
  <c r="AD56" i="13" s="1"/>
  <c r="G33" i="13"/>
  <c r="AD33" i="13" s="1"/>
  <c r="J33" i="13"/>
  <c r="G34" i="14" s="1"/>
  <c r="G29" i="36" s="1"/>
  <c r="J41" i="13"/>
  <c r="J48" i="13"/>
  <c r="J56" i="13"/>
  <c r="J49" i="13"/>
  <c r="H51" i="13"/>
  <c r="H55" i="13"/>
  <c r="I32" i="13"/>
  <c r="F33" i="14" s="1"/>
  <c r="F28" i="36" s="1"/>
  <c r="K36" i="13"/>
  <c r="I40" i="13"/>
  <c r="I44" i="13"/>
  <c r="K48" i="13"/>
  <c r="I53" i="13"/>
  <c r="H30" i="13"/>
  <c r="E31" i="14" s="1"/>
  <c r="E26" i="36" s="1"/>
  <c r="G34" i="13"/>
  <c r="AD34" i="13" s="1"/>
  <c r="H38" i="13"/>
  <c r="H42" i="13"/>
  <c r="H46" i="13"/>
  <c r="I50" i="13"/>
  <c r="I51" i="13"/>
  <c r="I55" i="13"/>
  <c r="H33" i="13"/>
  <c r="E34" i="14" s="1"/>
  <c r="E29" i="36" s="1"/>
  <c r="H41" i="13"/>
  <c r="H49" i="13"/>
  <c r="H35" i="13"/>
  <c r="K53" i="13"/>
  <c r="K31" i="13"/>
  <c r="G39" i="13"/>
  <c r="AD39" i="13" s="1"/>
  <c r="J31" i="13"/>
  <c r="G32" i="14" s="1"/>
  <c r="G27" i="36" s="1"/>
  <c r="J40" i="13"/>
  <c r="J52" i="13"/>
  <c r="G29" i="13"/>
  <c r="AD29" i="13" s="1"/>
  <c r="J34" i="13"/>
  <c r="G35" i="14" s="1"/>
  <c r="G30" i="36" s="1"/>
  <c r="J47" i="13"/>
  <c r="J54" i="13"/>
  <c r="J37" i="13"/>
  <c r="K39" i="13"/>
  <c r="G45" i="13"/>
  <c r="AD45" i="13" s="1"/>
  <c r="H43" i="13"/>
  <c r="G52" i="13"/>
  <c r="AD52" i="13" s="1"/>
  <c r="I29" i="13"/>
  <c r="F30" i="14" s="1"/>
  <c r="F25" i="36" s="1"/>
  <c r="I33" i="13"/>
  <c r="F34" i="14" s="1"/>
  <c r="F29" i="36" s="1"/>
  <c r="I37" i="13"/>
  <c r="I41" i="13"/>
  <c r="I45" i="13"/>
  <c r="I49" i="13"/>
  <c r="K55" i="13"/>
  <c r="G32" i="13"/>
  <c r="AD32" i="13" s="1"/>
  <c r="H36" i="13"/>
  <c r="G40" i="13"/>
  <c r="AD40" i="13" s="1"/>
  <c r="G44" i="13"/>
  <c r="AD44" i="13" s="1"/>
  <c r="H48" i="13"/>
  <c r="G53" i="13"/>
  <c r="AD53" i="13" s="1"/>
  <c r="K30" i="13"/>
  <c r="I34" i="13"/>
  <c r="F35" i="14" s="1"/>
  <c r="F30" i="36" s="1"/>
  <c r="K38" i="13"/>
  <c r="K42" i="13"/>
  <c r="K46" i="13"/>
  <c r="G50" i="13"/>
  <c r="AD50" i="13" s="1"/>
  <c r="G51" i="13"/>
  <c r="AD51" i="13" s="1"/>
  <c r="G55" i="13"/>
  <c r="AD55" i="13" s="1"/>
  <c r="K33" i="13"/>
  <c r="K41" i="13"/>
  <c r="K49" i="13"/>
  <c r="K35" i="13"/>
  <c r="H47" i="13"/>
  <c r="K43" i="13"/>
  <c r="J32" i="13"/>
  <c r="G33" i="14" s="1"/>
  <c r="G28" i="36" s="1"/>
  <c r="J44" i="13"/>
  <c r="G41" i="13"/>
  <c r="AD41" i="13" s="1"/>
  <c r="J35" i="13"/>
  <c r="J46" i="13"/>
  <c r="J53" i="13"/>
  <c r="J29" i="13"/>
  <c r="G30" i="14" s="1"/>
  <c r="G25" i="36" s="1"/>
  <c r="J55" i="13"/>
  <c r="I54" i="13"/>
  <c r="H32" i="13"/>
  <c r="E33" i="14" s="1"/>
  <c r="E28" i="36" s="1"/>
  <c r="G36" i="13"/>
  <c r="AD36" i="13" s="1"/>
  <c r="H40" i="13"/>
  <c r="H44" i="13"/>
  <c r="G48" i="13"/>
  <c r="AD48" i="13" s="1"/>
  <c r="H52" i="13"/>
  <c r="H56" i="13"/>
  <c r="I30" i="13"/>
  <c r="F31" i="14" s="1"/>
  <c r="F26" i="36" s="1"/>
  <c r="K34" i="13"/>
  <c r="I38" i="13"/>
  <c r="I42" i="13"/>
  <c r="I46" i="13"/>
  <c r="H50" i="13"/>
  <c r="H54" i="13"/>
  <c r="H29" i="13"/>
  <c r="E30" i="14" s="1"/>
  <c r="E25" i="36" s="1"/>
  <c r="H37" i="13"/>
  <c r="H45" i="13"/>
  <c r="K47" i="13"/>
  <c r="H53" i="13"/>
  <c r="G31" i="13"/>
  <c r="AD31" i="13" s="1"/>
  <c r="G43" i="13"/>
  <c r="AD43" i="13" s="1"/>
  <c r="J38" i="13"/>
  <c r="J43" i="13"/>
  <c r="G49" i="13"/>
  <c r="AD49" i="13" s="1"/>
  <c r="J36" i="13"/>
  <c r="J50" i="13"/>
  <c r="J51" i="13"/>
  <c r="J39" i="13"/>
  <c r="J45" i="13"/>
  <c r="I56" i="13"/>
  <c r="H31" i="13"/>
  <c r="E32" i="14" s="1"/>
  <c r="E27" i="36" s="1"/>
  <c r="I52" i="13"/>
  <c r="H39" i="13"/>
  <c r="I22" i="13"/>
  <c r="F23" i="14" s="1"/>
  <c r="F18" i="36" s="1"/>
  <c r="H20" i="13"/>
  <c r="H23" i="13"/>
  <c r="G21" i="13"/>
  <c r="AD21" i="13" s="1"/>
  <c r="I21" i="13"/>
  <c r="F22" i="14" s="1"/>
  <c r="F17" i="36" s="1"/>
  <c r="K22" i="13"/>
  <c r="G20" i="13"/>
  <c r="AD20" i="13" s="1"/>
  <c r="J22" i="13"/>
  <c r="J21" i="13"/>
  <c r="G22" i="14" s="1"/>
  <c r="G17" i="36" s="1"/>
  <c r="J23" i="13"/>
  <c r="K21" i="13"/>
  <c r="G23" i="13"/>
  <c r="AD23" i="13" s="1"/>
  <c r="H22" i="13"/>
  <c r="E23" i="14" s="1"/>
  <c r="E18" i="36" s="1"/>
  <c r="I20" i="13"/>
  <c r="I23" i="13"/>
  <c r="G22" i="13"/>
  <c r="AD22" i="13" s="1"/>
  <c r="K20" i="13"/>
  <c r="K23" i="13"/>
  <c r="J20" i="13"/>
  <c r="H21" i="13"/>
  <c r="K9" i="13"/>
  <c r="J8" i="31"/>
  <c r="G48" i="30" s="1"/>
  <c r="G243" i="36" s="1"/>
  <c r="J8" i="21"/>
  <c r="G9" i="23" s="1"/>
  <c r="G504" i="36" s="1"/>
  <c r="J13" i="21"/>
  <c r="K7" i="21"/>
  <c r="G9" i="21"/>
  <c r="AD9" i="21" s="1"/>
  <c r="K11" i="21"/>
  <c r="G13" i="21"/>
  <c r="AD13" i="21" s="1"/>
  <c r="H7" i="21"/>
  <c r="E8" i="23" s="1"/>
  <c r="E503" i="36" s="1"/>
  <c r="H11" i="21"/>
  <c r="E12" i="23" s="1"/>
  <c r="E507" i="36" s="1"/>
  <c r="G8" i="33"/>
  <c r="AC8" i="33" s="1"/>
  <c r="I9" i="33"/>
  <c r="J9" i="31"/>
  <c r="G49" i="30" s="1"/>
  <c r="G244" i="36" s="1"/>
  <c r="J7" i="33"/>
  <c r="J12" i="21"/>
  <c r="G13" i="23" s="1"/>
  <c r="G508" i="36" s="1"/>
  <c r="J7" i="21"/>
  <c r="I7" i="21"/>
  <c r="F8" i="23" s="1"/>
  <c r="F503" i="36" s="1"/>
  <c r="K8" i="21"/>
  <c r="I11" i="21"/>
  <c r="F12" i="23" s="1"/>
  <c r="F507" i="36" s="1"/>
  <c r="K12" i="21"/>
  <c r="G7" i="33"/>
  <c r="AC7" i="33" s="1"/>
  <c r="I8" i="33"/>
  <c r="F9" i="34" s="1"/>
  <c r="F404" i="36" s="1"/>
  <c r="K9" i="33"/>
  <c r="H8" i="33"/>
  <c r="E9" i="34" s="1"/>
  <c r="E404" i="36" s="1"/>
  <c r="G8" i="31"/>
  <c r="I9" i="31"/>
  <c r="F49" i="30" s="1"/>
  <c r="F244" i="36" s="1"/>
  <c r="H8" i="31"/>
  <c r="E48" i="30" s="1"/>
  <c r="E243" i="36" s="1"/>
  <c r="H9" i="33"/>
  <c r="G7" i="31"/>
  <c r="AC7" i="31" s="1"/>
  <c r="I8" i="31"/>
  <c r="F48" i="30" s="1"/>
  <c r="F243" i="36" s="1"/>
  <c r="K9" i="31"/>
  <c r="H9" i="31"/>
  <c r="E49" i="30" s="1"/>
  <c r="E244" i="36" s="1"/>
  <c r="J10" i="29"/>
  <c r="J8" i="29"/>
  <c r="J9" i="29"/>
  <c r="I7" i="29"/>
  <c r="F16" i="30" s="1"/>
  <c r="F211" i="36" s="1"/>
  <c r="K8" i="29"/>
  <c r="AA8" i="29" s="1"/>
  <c r="G10" i="29"/>
  <c r="AC10" i="29" s="1"/>
  <c r="H10" i="29"/>
  <c r="E15" i="30" s="1"/>
  <c r="E210" i="36" s="1"/>
  <c r="G7" i="29"/>
  <c r="AC7" i="29" s="1"/>
  <c r="I8" i="29"/>
  <c r="I10" i="29"/>
  <c r="F15" i="30" s="1"/>
  <c r="F210" i="36" s="1"/>
  <c r="K9" i="26"/>
  <c r="H90" i="14" s="1"/>
  <c r="H9" i="26"/>
  <c r="H7" i="26"/>
  <c r="I7" i="26"/>
  <c r="H8" i="26"/>
  <c r="J9" i="26"/>
  <c r="G7" i="26"/>
  <c r="I8" i="26"/>
  <c r="G10" i="13"/>
  <c r="AD10" i="13" s="1"/>
  <c r="G14" i="13"/>
  <c r="AD14" i="13" s="1"/>
  <c r="H18" i="13"/>
  <c r="E19" i="14" s="1"/>
  <c r="E14" i="36" s="1"/>
  <c r="K12" i="13"/>
  <c r="I16" i="13"/>
  <c r="H15" i="13"/>
  <c r="G17" i="13"/>
  <c r="AD17" i="13" s="1"/>
  <c r="J12" i="13"/>
  <c r="J10" i="13"/>
  <c r="J18" i="13"/>
  <c r="G19" i="14" s="1"/>
  <c r="G14" i="36" s="1"/>
  <c r="I13" i="13"/>
  <c r="F14" i="14" s="1"/>
  <c r="F9" i="36" s="1"/>
  <c r="I17" i="13"/>
  <c r="I10" i="13"/>
  <c r="I14" i="13"/>
  <c r="K18" i="13"/>
  <c r="H12" i="13"/>
  <c r="G16" i="13"/>
  <c r="AD16" i="13" s="1"/>
  <c r="K15" i="13"/>
  <c r="H17" i="13"/>
  <c r="K13" i="13"/>
  <c r="J11" i="13"/>
  <c r="J15" i="13"/>
  <c r="K8" i="26"/>
  <c r="H89" i="14" s="1"/>
  <c r="G8" i="26"/>
  <c r="J8" i="26"/>
  <c r="J9" i="33"/>
  <c r="G10" i="34" s="1"/>
  <c r="G405" i="36" s="1"/>
  <c r="J11" i="21"/>
  <c r="G12" i="23" s="1"/>
  <c r="G507" i="36" s="1"/>
  <c r="G7" i="21"/>
  <c r="AD7" i="21" s="1"/>
  <c r="I8" i="21"/>
  <c r="K9" i="21"/>
  <c r="G11" i="21"/>
  <c r="AD11" i="21" s="1"/>
  <c r="I12" i="21"/>
  <c r="F13" i="23" s="1"/>
  <c r="F508" i="36" s="1"/>
  <c r="K13" i="21"/>
  <c r="H9" i="21"/>
  <c r="E10" i="23" s="1"/>
  <c r="E505" i="36" s="1"/>
  <c r="H13" i="21"/>
  <c r="E14" i="23" s="1"/>
  <c r="E509" i="36" s="1"/>
  <c r="I7" i="33"/>
  <c r="K8" i="33"/>
  <c r="J7" i="31"/>
  <c r="G22" i="32" s="1"/>
  <c r="G317" i="36" s="1"/>
  <c r="J8" i="33"/>
  <c r="G9" i="34" s="1"/>
  <c r="G404" i="36" s="1"/>
  <c r="J9" i="21"/>
  <c r="G10" i="23" s="1"/>
  <c r="G505" i="36" s="1"/>
  <c r="G8" i="21"/>
  <c r="AD8" i="21" s="1"/>
  <c r="I9" i="21"/>
  <c r="F10" i="23" s="1"/>
  <c r="F505" i="36" s="1"/>
  <c r="G12" i="21"/>
  <c r="AD12" i="21" s="1"/>
  <c r="I13" i="21"/>
  <c r="F14" i="23" s="1"/>
  <c r="F509" i="36" s="1"/>
  <c r="H8" i="21"/>
  <c r="H12" i="21"/>
  <c r="E13" i="23" s="1"/>
  <c r="E508" i="36" s="1"/>
  <c r="K7" i="33"/>
  <c r="AA7" i="33" s="1"/>
  <c r="G9" i="33"/>
  <c r="AC9" i="33" s="1"/>
  <c r="I7" i="31"/>
  <c r="F22" i="32" s="1"/>
  <c r="F317" i="36" s="1"/>
  <c r="K8" i="31"/>
  <c r="H7" i="33"/>
  <c r="K7" i="31"/>
  <c r="G9" i="31"/>
  <c r="H7" i="31"/>
  <c r="E22" i="32" s="1"/>
  <c r="E317" i="36" s="1"/>
  <c r="J7" i="29"/>
  <c r="G8" i="29"/>
  <c r="AC8" i="29" s="1"/>
  <c r="I9" i="29"/>
  <c r="F28" i="30" s="1"/>
  <c r="F223" i="36" s="1"/>
  <c r="K10" i="29"/>
  <c r="H8" i="29"/>
  <c r="K7" i="29"/>
  <c r="G9" i="29"/>
  <c r="AC9" i="29" s="1"/>
  <c r="H7" i="29"/>
  <c r="E16" i="30" s="1"/>
  <c r="E211" i="36" s="1"/>
  <c r="K9" i="29"/>
  <c r="H9" i="29"/>
  <c r="E28" i="30" s="1"/>
  <c r="E223" i="36" s="1"/>
  <c r="J7" i="26"/>
  <c r="G9" i="26"/>
  <c r="D90" i="14" s="1"/>
  <c r="I9" i="26"/>
  <c r="K7" i="26"/>
  <c r="K8" i="13"/>
  <c r="K10" i="13"/>
  <c r="H14" i="13"/>
  <c r="E15" i="14" s="1"/>
  <c r="E10" i="36" s="1"/>
  <c r="I18" i="13"/>
  <c r="F19" i="14" s="1"/>
  <c r="F14" i="36" s="1"/>
  <c r="G12" i="13"/>
  <c r="AD12" i="13" s="1"/>
  <c r="H16" i="13"/>
  <c r="H11" i="13"/>
  <c r="E12" i="14" s="1"/>
  <c r="E7" i="36" s="1"/>
  <c r="H19" i="13"/>
  <c r="E20" i="14" s="1"/>
  <c r="E15" i="36" s="1"/>
  <c r="G13" i="13"/>
  <c r="AD13" i="13" s="1"/>
  <c r="J14" i="13"/>
  <c r="G15" i="14" s="1"/>
  <c r="G10" i="36" s="1"/>
  <c r="J16" i="13"/>
  <c r="I11" i="13"/>
  <c r="F12" i="14" s="1"/>
  <c r="F7" i="36" s="1"/>
  <c r="I15" i="13"/>
  <c r="F16" i="14" s="1"/>
  <c r="F11" i="36" s="1"/>
  <c r="I19" i="13"/>
  <c r="F20" i="14" s="1"/>
  <c r="F15" i="36" s="1"/>
  <c r="H10" i="13"/>
  <c r="K14" i="13"/>
  <c r="G18" i="13"/>
  <c r="AD18" i="13" s="1"/>
  <c r="I12" i="13"/>
  <c r="F13" i="14" s="1"/>
  <c r="F8" i="36" s="1"/>
  <c r="K16" i="13"/>
  <c r="K11" i="13"/>
  <c r="K19" i="13"/>
  <c r="K17" i="13"/>
  <c r="J13" i="13"/>
  <c r="G14" i="14" s="1"/>
  <c r="G9" i="36" s="1"/>
  <c r="G11" i="13"/>
  <c r="AD11" i="13" s="1"/>
  <c r="G15" i="13"/>
  <c r="AD15" i="13" s="1"/>
  <c r="J19" i="13"/>
  <c r="G20" i="14" s="1"/>
  <c r="G15" i="36" s="1"/>
  <c r="H13" i="13"/>
  <c r="E14" i="14" s="1"/>
  <c r="E9" i="36" s="1"/>
  <c r="J17" i="13"/>
  <c r="G18" i="14" s="1"/>
  <c r="G13" i="36" s="1"/>
  <c r="G19" i="13"/>
  <c r="AD19" i="13" s="1"/>
  <c r="G8" i="13"/>
  <c r="AD8" i="13" s="1"/>
  <c r="J8" i="13"/>
  <c r="I9" i="13"/>
  <c r="J9" i="13"/>
  <c r="G10" i="14" s="1"/>
  <c r="G5" i="36" s="1"/>
  <c r="I8" i="13"/>
  <c r="H8" i="13"/>
  <c r="H9" i="13"/>
  <c r="G9" i="13"/>
  <c r="AD9" i="13" s="1"/>
  <c r="G17" i="14" l="1"/>
  <c r="G12" i="36" s="1"/>
  <c r="E29" i="30"/>
  <c r="E224" i="36" s="1"/>
  <c r="E16" i="23"/>
  <c r="E511" i="36" s="1"/>
  <c r="E22" i="23"/>
  <c r="E517" i="36" s="1"/>
  <c r="G11" i="23"/>
  <c r="G506" i="36" s="1"/>
  <c r="E25" i="14"/>
  <c r="E20" i="36" s="1"/>
  <c r="G25" i="14"/>
  <c r="G20" i="36" s="1"/>
  <c r="E17" i="14"/>
  <c r="E12" i="36" s="1"/>
  <c r="G16" i="14"/>
  <c r="G11" i="36" s="1"/>
  <c r="F15" i="14"/>
  <c r="F10" i="36" s="1"/>
  <c r="E16" i="14"/>
  <c r="E11" i="36" s="1"/>
  <c r="E10" i="34"/>
  <c r="E405" i="36" s="1"/>
  <c r="G8" i="23"/>
  <c r="G503" i="36" s="1"/>
  <c r="F10" i="34"/>
  <c r="F405" i="36" s="1"/>
  <c r="G14" i="23"/>
  <c r="G509" i="36" s="1"/>
  <c r="E22" i="14"/>
  <c r="E17" i="36" s="1"/>
  <c r="G23" i="14"/>
  <c r="G18" i="36" s="1"/>
  <c r="G20" i="23"/>
  <c r="G515" i="36" s="1"/>
  <c r="E19" i="23"/>
  <c r="E514" i="36" s="1"/>
  <c r="G19" i="23"/>
  <c r="G514" i="36" s="1"/>
  <c r="E18" i="23"/>
  <c r="E513" i="36" s="1"/>
  <c r="F21" i="23"/>
  <c r="F516" i="36" s="1"/>
  <c r="G18" i="23"/>
  <c r="G513" i="36" s="1"/>
  <c r="E18" i="14"/>
  <c r="E13" i="36" s="1"/>
  <c r="E9" i="23"/>
  <c r="E504" i="36" s="1"/>
  <c r="F9" i="23"/>
  <c r="F504" i="36" s="1"/>
  <c r="G12" i="14"/>
  <c r="G7" i="36" s="1"/>
  <c r="F17" i="14"/>
  <c r="F12" i="36" s="1"/>
  <c r="G21" i="14"/>
  <c r="G16" i="36" s="1"/>
  <c r="F24" i="14"/>
  <c r="F19" i="36" s="1"/>
  <c r="E24" i="14"/>
  <c r="E19" i="36" s="1"/>
  <c r="E15" i="23"/>
  <c r="E510" i="36" s="1"/>
  <c r="F16" i="23"/>
  <c r="F511" i="36" s="1"/>
  <c r="F11" i="23"/>
  <c r="F506" i="36" s="1"/>
  <c r="E13" i="14"/>
  <c r="E8" i="36" s="1"/>
  <c r="F18" i="14"/>
  <c r="F13" i="36" s="1"/>
  <c r="G13" i="14"/>
  <c r="G8" i="36" s="1"/>
  <c r="F21" i="14"/>
  <c r="F16" i="36" s="1"/>
  <c r="G24" i="14"/>
  <c r="G19" i="36" s="1"/>
  <c r="E21" i="14"/>
  <c r="E16" i="36" s="1"/>
  <c r="F18" i="23"/>
  <c r="F513" i="36" s="1"/>
  <c r="E20" i="23"/>
  <c r="E515" i="36" s="1"/>
  <c r="F20" i="23"/>
  <c r="F515" i="36" s="1"/>
  <c r="G16" i="23"/>
  <c r="G511" i="36" s="1"/>
  <c r="G21" i="23"/>
  <c r="G516" i="36" s="1"/>
  <c r="F25" i="14"/>
  <c r="F20" i="36" s="1"/>
  <c r="A12" i="10"/>
  <c r="B13" i="10"/>
  <c r="AC9" i="31"/>
  <c r="D49" i="30"/>
  <c r="AB13" i="21"/>
  <c r="AC13" i="21"/>
  <c r="AA9" i="31"/>
  <c r="H49" i="30"/>
  <c r="AC8" i="31"/>
  <c r="D48" i="30"/>
  <c r="AB11" i="21"/>
  <c r="AC11" i="21"/>
  <c r="AC7" i="21"/>
  <c r="AB7" i="21"/>
  <c r="D193" i="36"/>
  <c r="C193" i="36" s="1"/>
  <c r="H193" i="36" s="1"/>
  <c r="AL98" i="28"/>
  <c r="X98" i="28"/>
  <c r="I193" i="36"/>
  <c r="R98" i="28"/>
  <c r="D76" i="28"/>
  <c r="AL76" i="28" s="1"/>
  <c r="AC29" i="29"/>
  <c r="D75" i="28"/>
  <c r="AL75" i="28" s="1"/>
  <c r="AC28" i="29"/>
  <c r="D80" i="28"/>
  <c r="AL80" i="28" s="1"/>
  <c r="AC33" i="29"/>
  <c r="D93" i="28"/>
  <c r="D188" i="36" s="1"/>
  <c r="AC46" i="29"/>
  <c r="D77" i="28"/>
  <c r="AL77" i="28" s="1"/>
  <c r="AC30" i="29"/>
  <c r="E32" i="32"/>
  <c r="E327" i="36" s="1"/>
  <c r="E71" i="30"/>
  <c r="E266" i="36" s="1"/>
  <c r="E24" i="32"/>
  <c r="E319" i="36" s="1"/>
  <c r="E63" i="30"/>
  <c r="E258" i="36" s="1"/>
  <c r="E15" i="32"/>
  <c r="E310" i="36" s="1"/>
  <c r="E55" i="30"/>
  <c r="E250" i="36" s="1"/>
  <c r="AC37" i="31"/>
  <c r="D77" i="30"/>
  <c r="F35" i="32"/>
  <c r="F330" i="36" s="1"/>
  <c r="F74" i="30"/>
  <c r="F269" i="36" s="1"/>
  <c r="P71" i="30"/>
  <c r="I266" i="36"/>
  <c r="R71" i="30"/>
  <c r="J71" i="30"/>
  <c r="AC29" i="31"/>
  <c r="D69" i="30"/>
  <c r="F27" i="32"/>
  <c r="F322" i="36" s="1"/>
  <c r="F66" i="30"/>
  <c r="F261" i="36" s="1"/>
  <c r="R63" i="30"/>
  <c r="P63" i="30"/>
  <c r="J63" i="30"/>
  <c r="I258" i="36"/>
  <c r="AC21" i="31"/>
  <c r="D61" i="30"/>
  <c r="F18" i="32"/>
  <c r="F313" i="36" s="1"/>
  <c r="F58" i="30"/>
  <c r="F253" i="36" s="1"/>
  <c r="R55" i="30"/>
  <c r="P55" i="30"/>
  <c r="J55" i="30"/>
  <c r="I250" i="36"/>
  <c r="AC13" i="31"/>
  <c r="D53" i="30"/>
  <c r="E33" i="32"/>
  <c r="E328" i="36" s="1"/>
  <c r="E72" i="30"/>
  <c r="E267" i="36" s="1"/>
  <c r="E25" i="32"/>
  <c r="E320" i="36" s="1"/>
  <c r="E64" i="30"/>
  <c r="E259" i="36" s="1"/>
  <c r="P76" i="30"/>
  <c r="I271" i="36"/>
  <c r="J76" i="30"/>
  <c r="R76" i="30"/>
  <c r="AC34" i="31"/>
  <c r="D74" i="30"/>
  <c r="F32" i="32"/>
  <c r="F327" i="36" s="1"/>
  <c r="F71" i="30"/>
  <c r="F266" i="36" s="1"/>
  <c r="R68" i="30"/>
  <c r="P68" i="30"/>
  <c r="I263" i="36"/>
  <c r="J68" i="30"/>
  <c r="AC26" i="31"/>
  <c r="D66" i="30"/>
  <c r="F24" i="32"/>
  <c r="F319" i="36" s="1"/>
  <c r="F63" i="30"/>
  <c r="F258" i="36" s="1"/>
  <c r="AA20" i="31"/>
  <c r="H60" i="30"/>
  <c r="AC18" i="31"/>
  <c r="D58" i="30"/>
  <c r="AA12" i="31"/>
  <c r="H52" i="30"/>
  <c r="AC10" i="31"/>
  <c r="D50" i="30"/>
  <c r="G25" i="32"/>
  <c r="G320" i="36" s="1"/>
  <c r="G64" i="30"/>
  <c r="G259" i="36" s="1"/>
  <c r="G24" i="32"/>
  <c r="G319" i="36" s="1"/>
  <c r="G63" i="30"/>
  <c r="G258" i="36" s="1"/>
  <c r="G30" i="32"/>
  <c r="G325" i="36" s="1"/>
  <c r="G69" i="30"/>
  <c r="G264" i="36" s="1"/>
  <c r="G14" i="32"/>
  <c r="G309" i="36" s="1"/>
  <c r="G54" i="30"/>
  <c r="G249" i="36" s="1"/>
  <c r="E30" i="32"/>
  <c r="E325" i="36" s="1"/>
  <c r="E69" i="30"/>
  <c r="E264" i="36" s="1"/>
  <c r="P73" i="30"/>
  <c r="I268" i="36"/>
  <c r="J73" i="30"/>
  <c r="R73" i="30"/>
  <c r="AC31" i="31"/>
  <c r="D71" i="30"/>
  <c r="F29" i="32"/>
  <c r="F324" i="36" s="1"/>
  <c r="F68" i="30"/>
  <c r="F263" i="36" s="1"/>
  <c r="J65" i="30"/>
  <c r="R65" i="30"/>
  <c r="P65" i="30"/>
  <c r="I260" i="36"/>
  <c r="AC23" i="31"/>
  <c r="D63" i="30"/>
  <c r="AA17" i="31"/>
  <c r="H57" i="30"/>
  <c r="AC15" i="31"/>
  <c r="D55" i="30"/>
  <c r="E35" i="32"/>
  <c r="E330" i="36" s="1"/>
  <c r="E74" i="30"/>
  <c r="E269" i="36" s="1"/>
  <c r="E27" i="32"/>
  <c r="E322" i="36" s="1"/>
  <c r="E66" i="30"/>
  <c r="E261" i="36" s="1"/>
  <c r="AC36" i="31"/>
  <c r="D76" i="30"/>
  <c r="F34" i="32"/>
  <c r="F329" i="36" s="1"/>
  <c r="F73" i="30"/>
  <c r="F268" i="36" s="1"/>
  <c r="AA30" i="31"/>
  <c r="H70" i="30"/>
  <c r="AC28" i="31"/>
  <c r="D68" i="30"/>
  <c r="F26" i="32"/>
  <c r="F321" i="36" s="1"/>
  <c r="F65" i="30"/>
  <c r="F260" i="36" s="1"/>
  <c r="J62" i="30"/>
  <c r="R62" i="30"/>
  <c r="P62" i="30"/>
  <c r="I257" i="36"/>
  <c r="AC20" i="31"/>
  <c r="D60" i="30"/>
  <c r="AA14" i="31"/>
  <c r="H54" i="30"/>
  <c r="AC12" i="31"/>
  <c r="D52" i="30"/>
  <c r="G13" i="32"/>
  <c r="G308" i="36" s="1"/>
  <c r="G53" i="30"/>
  <c r="G248" i="36" s="1"/>
  <c r="G29" i="32"/>
  <c r="G324" i="36" s="1"/>
  <c r="G68" i="30"/>
  <c r="G263" i="36" s="1"/>
  <c r="G34" i="32"/>
  <c r="G329" i="36" s="1"/>
  <c r="G73" i="30"/>
  <c r="G268" i="36" s="1"/>
  <c r="G35" i="32"/>
  <c r="G330" i="36" s="1"/>
  <c r="G74" i="30"/>
  <c r="G269" i="36" s="1"/>
  <c r="E30" i="34"/>
  <c r="E425" i="36" s="1"/>
  <c r="E56" i="32"/>
  <c r="E351" i="36" s="1"/>
  <c r="E22" i="34"/>
  <c r="E417" i="36" s="1"/>
  <c r="E48" i="32"/>
  <c r="E343" i="36" s="1"/>
  <c r="F32" i="34"/>
  <c r="F427" i="36" s="1"/>
  <c r="F59" i="32"/>
  <c r="F354" i="36" s="1"/>
  <c r="J56" i="32"/>
  <c r="I351" i="36"/>
  <c r="R56" i="32"/>
  <c r="P56" i="32"/>
  <c r="AC27" i="33"/>
  <c r="D54" i="32"/>
  <c r="J48" i="32"/>
  <c r="I343" i="36"/>
  <c r="R48" i="32"/>
  <c r="P48" i="32"/>
  <c r="E31" i="34"/>
  <c r="E426" i="36" s="1"/>
  <c r="E57" i="32"/>
  <c r="E352" i="36" s="1"/>
  <c r="E23" i="34"/>
  <c r="E418" i="36" s="1"/>
  <c r="E49" i="32"/>
  <c r="E344" i="36" s="1"/>
  <c r="J57" i="32"/>
  <c r="R57" i="32"/>
  <c r="P57" i="32"/>
  <c r="I352" i="36"/>
  <c r="AC28" i="33"/>
  <c r="D55" i="32"/>
  <c r="F26" i="34"/>
  <c r="F421" i="36" s="1"/>
  <c r="F52" i="32"/>
  <c r="F347" i="36" s="1"/>
  <c r="J49" i="32"/>
  <c r="R49" i="32"/>
  <c r="P49" i="32"/>
  <c r="I344" i="36"/>
  <c r="AC20" i="33"/>
  <c r="D47" i="32"/>
  <c r="G32" i="34"/>
  <c r="G427" i="36" s="1"/>
  <c r="G59" i="32"/>
  <c r="G354" i="36" s="1"/>
  <c r="G20" i="34"/>
  <c r="G415" i="36" s="1"/>
  <c r="G46" i="32"/>
  <c r="G341" i="36" s="1"/>
  <c r="G23" i="34"/>
  <c r="G418" i="36" s="1"/>
  <c r="G49" i="32"/>
  <c r="G344" i="36" s="1"/>
  <c r="G30" i="34"/>
  <c r="G425" i="36" s="1"/>
  <c r="G56" i="32"/>
  <c r="G351" i="36" s="1"/>
  <c r="E28" i="34"/>
  <c r="E423" i="36" s="1"/>
  <c r="E54" i="32"/>
  <c r="E349" i="36" s="1"/>
  <c r="E20" i="34"/>
  <c r="E415" i="36" s="1"/>
  <c r="E46" i="32"/>
  <c r="E341" i="36" s="1"/>
  <c r="F33" i="34"/>
  <c r="F428" i="36" s="1"/>
  <c r="F61" i="32"/>
  <c r="F356" i="36" s="1"/>
  <c r="AA31" i="33"/>
  <c r="H58" i="32"/>
  <c r="AC29" i="33"/>
  <c r="D56" i="32"/>
  <c r="F27" i="34"/>
  <c r="F422" i="36" s="1"/>
  <c r="F53" i="32"/>
  <c r="F348" i="36" s="1"/>
  <c r="AA23" i="33"/>
  <c r="H50" i="32"/>
  <c r="AC21" i="33"/>
  <c r="D48" i="32"/>
  <c r="E32" i="34"/>
  <c r="E427" i="36" s="1"/>
  <c r="E59" i="32"/>
  <c r="E354" i="36" s="1"/>
  <c r="J59" i="32"/>
  <c r="R59" i="32"/>
  <c r="P59" i="32"/>
  <c r="I354" i="36"/>
  <c r="AC30" i="33"/>
  <c r="D57" i="32"/>
  <c r="F28" i="34"/>
  <c r="F423" i="36" s="1"/>
  <c r="F54" i="32"/>
  <c r="F349" i="36" s="1"/>
  <c r="AA24" i="33"/>
  <c r="H51" i="32"/>
  <c r="AC22" i="33"/>
  <c r="D49" i="32"/>
  <c r="F20" i="34"/>
  <c r="F415" i="36" s="1"/>
  <c r="F46" i="32"/>
  <c r="F341" i="36" s="1"/>
  <c r="G29" i="34"/>
  <c r="G424" i="36" s="1"/>
  <c r="G55" i="32"/>
  <c r="G350" i="36" s="1"/>
  <c r="G24" i="34"/>
  <c r="G419" i="36" s="1"/>
  <c r="G50" i="32"/>
  <c r="G345" i="36" s="1"/>
  <c r="G33" i="34"/>
  <c r="G428" i="36" s="1"/>
  <c r="G61" i="32"/>
  <c r="G356" i="36" s="1"/>
  <c r="AC22" i="21"/>
  <c r="AB22" i="21"/>
  <c r="AB14" i="21"/>
  <c r="AC14" i="21"/>
  <c r="AB23" i="21"/>
  <c r="AC23" i="21"/>
  <c r="AB15" i="21"/>
  <c r="AC15" i="21"/>
  <c r="AC24" i="21"/>
  <c r="AB24" i="21"/>
  <c r="AB16" i="21"/>
  <c r="AC16" i="21"/>
  <c r="AC17" i="21"/>
  <c r="AB17" i="21"/>
  <c r="AD42" i="21"/>
  <c r="D43" i="23"/>
  <c r="AC36" i="21"/>
  <c r="AB36" i="21"/>
  <c r="AB37" i="21"/>
  <c r="AC37" i="21"/>
  <c r="H38" i="23"/>
  <c r="AB29" i="21"/>
  <c r="AC29" i="21"/>
  <c r="AB38" i="21"/>
  <c r="AC38" i="21"/>
  <c r="H39" i="23"/>
  <c r="AC30" i="21"/>
  <c r="AB30" i="21"/>
  <c r="AD41" i="21"/>
  <c r="D42" i="23"/>
  <c r="AB35" i="21"/>
  <c r="AC35" i="21"/>
  <c r="AD66" i="13"/>
  <c r="D67" i="14"/>
  <c r="AD78" i="13"/>
  <c r="D79" i="14"/>
  <c r="AD82" i="13"/>
  <c r="D83" i="14"/>
  <c r="AD67" i="13"/>
  <c r="D68" i="14"/>
  <c r="AF72" i="14"/>
  <c r="R72" i="14"/>
  <c r="J72" i="14"/>
  <c r="I67" i="36"/>
  <c r="Z72" i="14"/>
  <c r="X72" i="14"/>
  <c r="AD75" i="13"/>
  <c r="D76" i="14"/>
  <c r="AF80" i="14"/>
  <c r="X80" i="14"/>
  <c r="I75" i="36"/>
  <c r="Z80" i="14"/>
  <c r="J80" i="14"/>
  <c r="R80" i="14"/>
  <c r="AD83" i="13"/>
  <c r="D84" i="14"/>
  <c r="Z67" i="14"/>
  <c r="J67" i="14"/>
  <c r="I62" i="36"/>
  <c r="AF67" i="14"/>
  <c r="R67" i="14"/>
  <c r="P67" i="14"/>
  <c r="AD70" i="13"/>
  <c r="D71" i="14"/>
  <c r="Z69" i="14"/>
  <c r="R69" i="14"/>
  <c r="J69" i="14"/>
  <c r="AF69" i="14"/>
  <c r="P69" i="14"/>
  <c r="I64" i="36"/>
  <c r="AD72" i="13"/>
  <c r="D73" i="14"/>
  <c r="Z77" i="14"/>
  <c r="X77" i="14"/>
  <c r="J77" i="14"/>
  <c r="AF77" i="14"/>
  <c r="R77" i="14"/>
  <c r="I72" i="36"/>
  <c r="AD80" i="13"/>
  <c r="D81" i="14"/>
  <c r="Z85" i="14"/>
  <c r="P85" i="14"/>
  <c r="AF85" i="14"/>
  <c r="I80" i="36"/>
  <c r="J85" i="14"/>
  <c r="R85" i="14"/>
  <c r="Z70" i="14"/>
  <c r="J70" i="14"/>
  <c r="AF70" i="14"/>
  <c r="R70" i="14"/>
  <c r="P70" i="14"/>
  <c r="I65" i="36"/>
  <c r="AD73" i="13"/>
  <c r="D74" i="14"/>
  <c r="Z78" i="14"/>
  <c r="AF78" i="14"/>
  <c r="P78" i="14"/>
  <c r="I73" i="36"/>
  <c r="J78" i="14"/>
  <c r="R78" i="14"/>
  <c r="AD81" i="13"/>
  <c r="D82" i="14"/>
  <c r="D95" i="28"/>
  <c r="AL95" i="28" s="1"/>
  <c r="AC48" i="29"/>
  <c r="AC96" i="29"/>
  <c r="D99" i="28"/>
  <c r="AC90" i="31"/>
  <c r="D62" i="32"/>
  <c r="AB26" i="21"/>
  <c r="AC26" i="21"/>
  <c r="AB25" i="21"/>
  <c r="AC25" i="21"/>
  <c r="AB28" i="21"/>
  <c r="AC28" i="21"/>
  <c r="AD44" i="21"/>
  <c r="D45" i="23"/>
  <c r="AB48" i="21"/>
  <c r="AC48" i="21"/>
  <c r="H49" i="23"/>
  <c r="AD46" i="21"/>
  <c r="D47" i="23"/>
  <c r="AB47" i="21"/>
  <c r="AC47" i="21"/>
  <c r="H48" i="23"/>
  <c r="AD45" i="21"/>
  <c r="D46" i="23"/>
  <c r="AB45" i="21"/>
  <c r="AC45" i="21"/>
  <c r="H46" i="23"/>
  <c r="AD43" i="21"/>
  <c r="D44" i="23"/>
  <c r="AB49" i="21"/>
  <c r="AC49" i="21"/>
  <c r="H50" i="23"/>
  <c r="AA49" i="21"/>
  <c r="AD52" i="21"/>
  <c r="D53" i="23"/>
  <c r="AB51" i="21"/>
  <c r="AC51" i="21"/>
  <c r="H52" i="23"/>
  <c r="AA51" i="21"/>
  <c r="AD49" i="21"/>
  <c r="D50" i="23"/>
  <c r="E55" i="14"/>
  <c r="E50" i="36" s="1"/>
  <c r="F57" i="14"/>
  <c r="F52" i="36" s="1"/>
  <c r="E57" i="14"/>
  <c r="E52" i="36" s="1"/>
  <c r="H56" i="14"/>
  <c r="J56" i="14" s="1"/>
  <c r="G56" i="14"/>
  <c r="G51" i="36" s="1"/>
  <c r="F56" i="14"/>
  <c r="F51" i="36" s="1"/>
  <c r="AA8" i="31"/>
  <c r="H48" i="30"/>
  <c r="AC9" i="21"/>
  <c r="AB9" i="21"/>
  <c r="AB12" i="21"/>
  <c r="AC12" i="21"/>
  <c r="AB8" i="21"/>
  <c r="AC8" i="21"/>
  <c r="D82" i="28"/>
  <c r="D177" i="36" s="1"/>
  <c r="AC35" i="29"/>
  <c r="D79" i="28"/>
  <c r="AL79" i="28" s="1"/>
  <c r="AC32" i="29"/>
  <c r="D94" i="28"/>
  <c r="AL94" i="28" s="1"/>
  <c r="AC47" i="29"/>
  <c r="D78" i="28"/>
  <c r="AL78" i="28" s="1"/>
  <c r="AC31" i="29"/>
  <c r="D81" i="28"/>
  <c r="AL81" i="28" s="1"/>
  <c r="AC34" i="29"/>
  <c r="E28" i="32"/>
  <c r="E323" i="36" s="1"/>
  <c r="E67" i="30"/>
  <c r="E262" i="36" s="1"/>
  <c r="P75" i="30"/>
  <c r="I270" i="36"/>
  <c r="R75" i="30"/>
  <c r="J75" i="30"/>
  <c r="AC33" i="31"/>
  <c r="D73" i="30"/>
  <c r="R67" i="30"/>
  <c r="P67" i="30"/>
  <c r="I262" i="36"/>
  <c r="J67" i="30"/>
  <c r="AC25" i="31"/>
  <c r="D65" i="30"/>
  <c r="F23" i="32"/>
  <c r="F318" i="36" s="1"/>
  <c r="F62" i="30"/>
  <c r="F257" i="36" s="1"/>
  <c r="AA19" i="31"/>
  <c r="H59" i="30"/>
  <c r="AC17" i="31"/>
  <c r="D57" i="30"/>
  <c r="F14" i="32"/>
  <c r="F309" i="36" s="1"/>
  <c r="F54" i="30"/>
  <c r="F249" i="36" s="1"/>
  <c r="AA11" i="31"/>
  <c r="H51" i="30"/>
  <c r="E29" i="32"/>
  <c r="E324" i="36" s="1"/>
  <c r="E68" i="30"/>
  <c r="E263" i="36" s="1"/>
  <c r="P72" i="30"/>
  <c r="I267" i="36"/>
  <c r="J72" i="30"/>
  <c r="R72" i="30"/>
  <c r="AC30" i="31"/>
  <c r="D70" i="30"/>
  <c r="F28" i="32"/>
  <c r="F323" i="36" s="1"/>
  <c r="F67" i="30"/>
  <c r="F262" i="36" s="1"/>
  <c r="R64" i="30"/>
  <c r="P64" i="30"/>
  <c r="I259" i="36"/>
  <c r="J64" i="30"/>
  <c r="AC22" i="31"/>
  <c r="D62" i="30"/>
  <c r="AA16" i="31"/>
  <c r="H56" i="30"/>
  <c r="AC14" i="31"/>
  <c r="D54" i="30"/>
  <c r="G32" i="32"/>
  <c r="G327" i="36" s="1"/>
  <c r="G71" i="30"/>
  <c r="G266" i="36" s="1"/>
  <c r="G33" i="32"/>
  <c r="G328" i="36" s="1"/>
  <c r="G72" i="30"/>
  <c r="G267" i="36" s="1"/>
  <c r="G16" i="32"/>
  <c r="G311" i="36" s="1"/>
  <c r="G56" i="30"/>
  <c r="G251" i="36" s="1"/>
  <c r="G23" i="32"/>
  <c r="G318" i="36" s="1"/>
  <c r="G62" i="30"/>
  <c r="G257" i="36" s="1"/>
  <c r="E34" i="32"/>
  <c r="E329" i="36" s="1"/>
  <c r="E73" i="30"/>
  <c r="E268" i="36" s="1"/>
  <c r="E26" i="32"/>
  <c r="E321" i="36" s="1"/>
  <c r="E65" i="30"/>
  <c r="E260" i="36" s="1"/>
  <c r="I272" i="36"/>
  <c r="P77" i="30"/>
  <c r="J77" i="30"/>
  <c r="R77" i="30"/>
  <c r="AC35" i="31"/>
  <c r="D75" i="30"/>
  <c r="F33" i="32"/>
  <c r="F328" i="36" s="1"/>
  <c r="F72" i="30"/>
  <c r="F267" i="36" s="1"/>
  <c r="J69" i="30"/>
  <c r="I264" i="36"/>
  <c r="R69" i="30"/>
  <c r="P69" i="30"/>
  <c r="AC27" i="31"/>
  <c r="D67" i="30"/>
  <c r="F25" i="32"/>
  <c r="F320" i="36" s="1"/>
  <c r="F64" i="30"/>
  <c r="F259" i="36" s="1"/>
  <c r="AA21" i="31"/>
  <c r="H61" i="30"/>
  <c r="AC19" i="31"/>
  <c r="D59" i="30"/>
  <c r="AA13" i="31"/>
  <c r="H53" i="30"/>
  <c r="AC11" i="31"/>
  <c r="D51" i="30"/>
  <c r="E23" i="32"/>
  <c r="E318" i="36" s="1"/>
  <c r="E62" i="30"/>
  <c r="E257" i="36" s="1"/>
  <c r="P74" i="30"/>
  <c r="I269" i="36"/>
  <c r="R74" i="30"/>
  <c r="J74" i="30"/>
  <c r="AC32" i="31"/>
  <c r="D72" i="30"/>
  <c r="F30" i="32"/>
  <c r="F325" i="36" s="1"/>
  <c r="F69" i="30"/>
  <c r="F264" i="36" s="1"/>
  <c r="J66" i="30"/>
  <c r="R66" i="30"/>
  <c r="P66" i="30"/>
  <c r="I261" i="36"/>
  <c r="AC24" i="31"/>
  <c r="D64" i="30"/>
  <c r="AA18" i="31"/>
  <c r="H58" i="30"/>
  <c r="AC16" i="31"/>
  <c r="D56" i="30"/>
  <c r="AA10" i="31"/>
  <c r="H50" i="30"/>
  <c r="G28" i="32"/>
  <c r="G323" i="36" s="1"/>
  <c r="G67" i="30"/>
  <c r="G262" i="36" s="1"/>
  <c r="G26" i="32"/>
  <c r="G321" i="36" s="1"/>
  <c r="G65" i="30"/>
  <c r="G260" i="36" s="1"/>
  <c r="G27" i="32"/>
  <c r="G322" i="36" s="1"/>
  <c r="G66" i="30"/>
  <c r="G261" i="36" s="1"/>
  <c r="E26" i="34"/>
  <c r="E421" i="36" s="1"/>
  <c r="E52" i="32"/>
  <c r="E347" i="36" s="1"/>
  <c r="AA33" i="33"/>
  <c r="H60" i="32"/>
  <c r="AC31" i="33"/>
  <c r="D58" i="32"/>
  <c r="F29" i="34"/>
  <c r="F424" i="36" s="1"/>
  <c r="F55" i="32"/>
  <c r="F350" i="36" s="1"/>
  <c r="R52" i="32"/>
  <c r="I347" i="36"/>
  <c r="P52" i="32"/>
  <c r="J52" i="32"/>
  <c r="AC23" i="33"/>
  <c r="D50" i="32"/>
  <c r="F21" i="34"/>
  <c r="F416" i="36" s="1"/>
  <c r="F47" i="32"/>
  <c r="F342" i="36" s="1"/>
  <c r="E33" i="34"/>
  <c r="E428" i="36" s="1"/>
  <c r="E61" i="32"/>
  <c r="E356" i="36" s="1"/>
  <c r="E27" i="34"/>
  <c r="E422" i="36" s="1"/>
  <c r="E53" i="32"/>
  <c r="E348" i="36" s="1"/>
  <c r="R61" i="32"/>
  <c r="P61" i="32"/>
  <c r="J61" i="32"/>
  <c r="I356" i="36"/>
  <c r="AC32" i="33"/>
  <c r="D59" i="32"/>
  <c r="F30" i="34"/>
  <c r="F425" i="36" s="1"/>
  <c r="F56" i="32"/>
  <c r="F351" i="36" s="1"/>
  <c r="R53" i="32"/>
  <c r="P53" i="32"/>
  <c r="J53" i="32"/>
  <c r="I348" i="36"/>
  <c r="AC24" i="33"/>
  <c r="D51" i="32"/>
  <c r="F22" i="34"/>
  <c r="F417" i="36" s="1"/>
  <c r="F48" i="32"/>
  <c r="F343" i="36" s="1"/>
  <c r="AC19" i="33"/>
  <c r="D46" i="32"/>
  <c r="G28" i="34"/>
  <c r="G423" i="36" s="1"/>
  <c r="G54" i="32"/>
  <c r="G349" i="36" s="1"/>
  <c r="G31" i="34"/>
  <c r="G426" i="36" s="1"/>
  <c r="G57" i="32"/>
  <c r="G352" i="36" s="1"/>
  <c r="G22" i="34"/>
  <c r="G417" i="36" s="1"/>
  <c r="G48" i="32"/>
  <c r="G343" i="36" s="1"/>
  <c r="E24" i="34"/>
  <c r="E419" i="36" s="1"/>
  <c r="E50" i="32"/>
  <c r="E345" i="36" s="1"/>
  <c r="AC33" i="33"/>
  <c r="D60" i="32"/>
  <c r="F31" i="34"/>
  <c r="F426" i="36" s="1"/>
  <c r="F57" i="32"/>
  <c r="F352" i="36" s="1"/>
  <c r="J54" i="32"/>
  <c r="I349" i="36"/>
  <c r="R54" i="32"/>
  <c r="P54" i="32"/>
  <c r="AC25" i="33"/>
  <c r="D52" i="32"/>
  <c r="F23" i="34"/>
  <c r="F418" i="36" s="1"/>
  <c r="F49" i="32"/>
  <c r="F344" i="36" s="1"/>
  <c r="J46" i="32"/>
  <c r="I341" i="36"/>
  <c r="R46" i="32"/>
  <c r="P46" i="32"/>
  <c r="E29" i="34"/>
  <c r="E424" i="36" s="1"/>
  <c r="E55" i="32"/>
  <c r="E350" i="36" s="1"/>
  <c r="E21" i="34"/>
  <c r="E416" i="36" s="1"/>
  <c r="E47" i="32"/>
  <c r="E342" i="36" s="1"/>
  <c r="AC34" i="33"/>
  <c r="D61" i="32"/>
  <c r="R55" i="32"/>
  <c r="P55" i="32"/>
  <c r="J55" i="32"/>
  <c r="I350" i="36"/>
  <c r="AC26" i="33"/>
  <c r="D53" i="32"/>
  <c r="F24" i="34"/>
  <c r="F419" i="36" s="1"/>
  <c r="F50" i="32"/>
  <c r="F345" i="36" s="1"/>
  <c r="R47" i="32"/>
  <c r="P47" i="32"/>
  <c r="J47" i="32"/>
  <c r="I342" i="36"/>
  <c r="G21" i="34"/>
  <c r="G416" i="36" s="1"/>
  <c r="G47" i="32"/>
  <c r="G342" i="36" s="1"/>
  <c r="G27" i="34"/>
  <c r="G422" i="36" s="1"/>
  <c r="G53" i="32"/>
  <c r="G348" i="36" s="1"/>
  <c r="G26" i="34"/>
  <c r="G421" i="36" s="1"/>
  <c r="G52" i="32"/>
  <c r="G347" i="36" s="1"/>
  <c r="AB18" i="21"/>
  <c r="AC18" i="21"/>
  <c r="AB10" i="21"/>
  <c r="AC10" i="21"/>
  <c r="AB19" i="21"/>
  <c r="AC19" i="21"/>
  <c r="AB20" i="21"/>
  <c r="AC20" i="21"/>
  <c r="AB21" i="21"/>
  <c r="AC21" i="21"/>
  <c r="AB40" i="21"/>
  <c r="AC40" i="21"/>
  <c r="H41" i="23"/>
  <c r="AD38" i="21"/>
  <c r="D39" i="23"/>
  <c r="AB32" i="21"/>
  <c r="AC32" i="21"/>
  <c r="AB41" i="21"/>
  <c r="AC41" i="21"/>
  <c r="H42" i="23"/>
  <c r="AD39" i="21"/>
  <c r="D40" i="23"/>
  <c r="AC33" i="21"/>
  <c r="AB33" i="21"/>
  <c r="AB42" i="21"/>
  <c r="AC42" i="21"/>
  <c r="H43" i="23"/>
  <c r="AD40" i="21"/>
  <c r="D41" i="23"/>
  <c r="AB34" i="21"/>
  <c r="AC34" i="21"/>
  <c r="AC39" i="21"/>
  <c r="AB39" i="21"/>
  <c r="H40" i="23"/>
  <c r="AD37" i="21"/>
  <c r="D38" i="23"/>
  <c r="AB31" i="21"/>
  <c r="AC31" i="21"/>
  <c r="Z71" i="14"/>
  <c r="J71" i="14"/>
  <c r="I66" i="36"/>
  <c r="AF71" i="14"/>
  <c r="R71" i="14"/>
  <c r="P71" i="14"/>
  <c r="AD74" i="13"/>
  <c r="D75" i="14"/>
  <c r="Z83" i="14"/>
  <c r="I78" i="36"/>
  <c r="AF83" i="14"/>
  <c r="P83" i="14"/>
  <c r="J83" i="14"/>
  <c r="R83" i="14"/>
  <c r="AF68" i="14"/>
  <c r="R68" i="14"/>
  <c r="J68" i="14"/>
  <c r="I63" i="36"/>
  <c r="Z68" i="14"/>
  <c r="X68" i="14"/>
  <c r="AD71" i="13"/>
  <c r="D72" i="14"/>
  <c r="AF76" i="14"/>
  <c r="P76" i="14"/>
  <c r="I71" i="36"/>
  <c r="Z76" i="14"/>
  <c r="J76" i="14"/>
  <c r="R76" i="14"/>
  <c r="AD79" i="13"/>
  <c r="D80" i="14"/>
  <c r="Z84" i="14"/>
  <c r="P84" i="14"/>
  <c r="I79" i="36"/>
  <c r="AF84" i="14"/>
  <c r="J84" i="14"/>
  <c r="R84" i="14"/>
  <c r="Z75" i="14"/>
  <c r="J75" i="14"/>
  <c r="I70" i="36"/>
  <c r="AF75" i="14"/>
  <c r="R75" i="14"/>
  <c r="P75" i="14"/>
  <c r="Z79" i="14"/>
  <c r="I74" i="36"/>
  <c r="AF79" i="14"/>
  <c r="P79" i="14"/>
  <c r="J79" i="14"/>
  <c r="R79" i="14"/>
  <c r="AD68" i="13"/>
  <c r="D69" i="14"/>
  <c r="Z73" i="14"/>
  <c r="R73" i="14"/>
  <c r="X73" i="14"/>
  <c r="AF73" i="14"/>
  <c r="J73" i="14"/>
  <c r="I68" i="36"/>
  <c r="AD76" i="13"/>
  <c r="D77" i="14"/>
  <c r="Z81" i="14"/>
  <c r="X81" i="14"/>
  <c r="AF81" i="14"/>
  <c r="I76" i="36"/>
  <c r="J81" i="14"/>
  <c r="R81" i="14"/>
  <c r="AD84" i="13"/>
  <c r="D85" i="14"/>
  <c r="AD69" i="13"/>
  <c r="D70" i="14"/>
  <c r="Z74" i="14"/>
  <c r="J74" i="14"/>
  <c r="AF74" i="14"/>
  <c r="R74" i="14"/>
  <c r="P74" i="14"/>
  <c r="I69" i="36"/>
  <c r="AD77" i="13"/>
  <c r="D78" i="14"/>
  <c r="Z82" i="14"/>
  <c r="AF82" i="14"/>
  <c r="X82" i="14"/>
  <c r="I77" i="36"/>
  <c r="J82" i="14"/>
  <c r="R82" i="14"/>
  <c r="D96" i="28"/>
  <c r="D191" i="36" s="1"/>
  <c r="AC49" i="29"/>
  <c r="AA96" i="29"/>
  <c r="H99" i="28"/>
  <c r="J99" i="28" s="1"/>
  <c r="AA38" i="31"/>
  <c r="H78" i="30"/>
  <c r="AC38" i="31"/>
  <c r="D78" i="30"/>
  <c r="AA90" i="31"/>
  <c r="H62" i="32"/>
  <c r="AC27" i="21"/>
  <c r="AB27" i="21"/>
  <c r="AC46" i="21"/>
  <c r="AB46" i="21"/>
  <c r="H47" i="23"/>
  <c r="AB44" i="21"/>
  <c r="AC44" i="21"/>
  <c r="H45" i="23"/>
  <c r="AC43" i="21"/>
  <c r="AB43" i="21"/>
  <c r="H44" i="23"/>
  <c r="AD48" i="21"/>
  <c r="D49" i="23"/>
  <c r="AD47" i="21"/>
  <c r="D48" i="23"/>
  <c r="AB52" i="21"/>
  <c r="AC52" i="21"/>
  <c r="H53" i="23"/>
  <c r="AA52" i="21"/>
  <c r="AD50" i="21"/>
  <c r="D51" i="23"/>
  <c r="AC53" i="21"/>
  <c r="AB53" i="21"/>
  <c r="H54" i="23"/>
  <c r="AA53" i="21"/>
  <c r="AD51" i="21"/>
  <c r="D52" i="23"/>
  <c r="AB54" i="21"/>
  <c r="AC54" i="21"/>
  <c r="AA54" i="21"/>
  <c r="AC50" i="21"/>
  <c r="AB50" i="21"/>
  <c r="H51" i="23"/>
  <c r="AA50" i="21"/>
  <c r="AB55" i="21"/>
  <c r="AC55" i="21"/>
  <c r="AA55" i="21"/>
  <c r="AD53" i="21"/>
  <c r="D54" i="23"/>
  <c r="D56" i="14"/>
  <c r="D51" i="36" s="1"/>
  <c r="D57" i="14"/>
  <c r="AL57" i="14" s="1"/>
  <c r="F55" i="14"/>
  <c r="F50" i="36" s="1"/>
  <c r="E56" i="14"/>
  <c r="E51" i="36" s="1"/>
  <c r="H57" i="14"/>
  <c r="I52" i="36" s="1"/>
  <c r="D55" i="14"/>
  <c r="AL55" i="14" s="1"/>
  <c r="G55" i="14"/>
  <c r="G50" i="36" s="1"/>
  <c r="H88" i="14"/>
  <c r="Z88" i="14" s="1"/>
  <c r="E152" i="36"/>
  <c r="E157" i="36"/>
  <c r="E158" i="36"/>
  <c r="E165" i="36"/>
  <c r="E192" i="36"/>
  <c r="E164" i="36"/>
  <c r="E163" i="36"/>
  <c r="E162" i="36"/>
  <c r="E191" i="36"/>
  <c r="E189" i="36"/>
  <c r="E142" i="36"/>
  <c r="E153" i="36"/>
  <c r="E188" i="36"/>
  <c r="E172" i="36"/>
  <c r="E159" i="36"/>
  <c r="E169" i="36"/>
  <c r="E161" i="36"/>
  <c r="E168" i="36"/>
  <c r="E160" i="36"/>
  <c r="E167" i="36"/>
  <c r="E166" i="36"/>
  <c r="E190" i="36"/>
  <c r="AL90" i="14"/>
  <c r="AL64" i="14"/>
  <c r="AL56" i="14"/>
  <c r="AL65" i="14"/>
  <c r="AL98" i="14"/>
  <c r="AL66" i="14"/>
  <c r="AL58" i="14"/>
  <c r="AL63" i="14"/>
  <c r="AL92" i="14"/>
  <c r="AL60" i="14"/>
  <c r="AL61" i="14"/>
  <c r="AL93" i="14"/>
  <c r="AL62" i="14"/>
  <c r="AL59" i="14"/>
  <c r="AL95" i="14"/>
  <c r="AA45" i="29"/>
  <c r="H92" i="28"/>
  <c r="J92" i="28" s="1"/>
  <c r="H47" i="30"/>
  <c r="F87" i="28"/>
  <c r="F182" i="36" s="1"/>
  <c r="F42" i="30"/>
  <c r="F237" i="36" s="1"/>
  <c r="P76" i="28"/>
  <c r="I171" i="36"/>
  <c r="R76" i="28"/>
  <c r="E92" i="28"/>
  <c r="E47" i="30"/>
  <c r="E242" i="36" s="1"/>
  <c r="E86" i="28"/>
  <c r="E41" i="30"/>
  <c r="E236" i="36" s="1"/>
  <c r="AA47" i="29"/>
  <c r="H94" i="28"/>
  <c r="J94" i="28" s="1"/>
  <c r="F89" i="28"/>
  <c r="F184" i="36" s="1"/>
  <c r="F44" i="30"/>
  <c r="F239" i="36" s="1"/>
  <c r="D84" i="28"/>
  <c r="D39" i="30"/>
  <c r="P78" i="28"/>
  <c r="R78" i="28"/>
  <c r="I173" i="36"/>
  <c r="G87" i="28"/>
  <c r="G182" i="36" s="1"/>
  <c r="G42" i="30"/>
  <c r="G237" i="36" s="1"/>
  <c r="E91" i="28"/>
  <c r="E46" i="30"/>
  <c r="E241" i="36" s="1"/>
  <c r="E37" i="30"/>
  <c r="E232" i="36" s="1"/>
  <c r="E83" i="28"/>
  <c r="E38" i="30"/>
  <c r="E233" i="36" s="1"/>
  <c r="E59" i="28"/>
  <c r="E75" i="28"/>
  <c r="F92" i="28"/>
  <c r="F187" i="36" s="1"/>
  <c r="F47" i="30"/>
  <c r="F242" i="36" s="1"/>
  <c r="AA42" i="29"/>
  <c r="H89" i="28"/>
  <c r="J89" i="28" s="1"/>
  <c r="H44" i="30"/>
  <c r="D87" i="28"/>
  <c r="D42" i="30"/>
  <c r="F84" i="28"/>
  <c r="F179" i="36" s="1"/>
  <c r="F39" i="30"/>
  <c r="F234" i="36" s="1"/>
  <c r="R81" i="28"/>
  <c r="P81" i="28"/>
  <c r="I176" i="36"/>
  <c r="F60" i="28"/>
  <c r="F155" i="36" s="1"/>
  <c r="F76" i="28"/>
  <c r="F171" i="36" s="1"/>
  <c r="G61" i="28"/>
  <c r="G156" i="36" s="1"/>
  <c r="G77" i="28"/>
  <c r="G172" i="36" s="1"/>
  <c r="G88" i="28"/>
  <c r="G183" i="36" s="1"/>
  <c r="G43" i="30"/>
  <c r="G238" i="36" s="1"/>
  <c r="E88" i="28"/>
  <c r="E43" i="30"/>
  <c r="E238" i="36" s="1"/>
  <c r="D189" i="36"/>
  <c r="AA41" i="29"/>
  <c r="H88" i="28"/>
  <c r="J88" i="28" s="1"/>
  <c r="H43" i="30"/>
  <c r="F37" i="30"/>
  <c r="F232" i="36" s="1"/>
  <c r="F83" i="28"/>
  <c r="F178" i="36" s="1"/>
  <c r="F38" i="30"/>
  <c r="F233" i="36" s="1"/>
  <c r="E84" i="28"/>
  <c r="E39" i="30"/>
  <c r="E234" i="36" s="1"/>
  <c r="E36" i="30"/>
  <c r="E231" i="36" s="1"/>
  <c r="E82" i="28"/>
  <c r="D88" i="28"/>
  <c r="D43" i="30"/>
  <c r="P82" i="28"/>
  <c r="R82" i="28"/>
  <c r="I177" i="36"/>
  <c r="G91" i="28"/>
  <c r="G186" i="36" s="1"/>
  <c r="G46" i="30"/>
  <c r="G241" i="36" s="1"/>
  <c r="G59" i="28"/>
  <c r="G154" i="36" s="1"/>
  <c r="G75" i="28"/>
  <c r="G170" i="36" s="1"/>
  <c r="E89" i="28"/>
  <c r="E44" i="30"/>
  <c r="E239" i="36" s="1"/>
  <c r="E35" i="30"/>
  <c r="E230" i="36" s="1"/>
  <c r="E81" i="28"/>
  <c r="AA44" i="29"/>
  <c r="H91" i="28"/>
  <c r="J91" i="28" s="1"/>
  <c r="H46" i="30"/>
  <c r="D89" i="28"/>
  <c r="D44" i="30"/>
  <c r="F86" i="28"/>
  <c r="F181" i="36" s="1"/>
  <c r="F41" i="30"/>
  <c r="F236" i="36" s="1"/>
  <c r="H83" i="28"/>
  <c r="J83" i="28" s="1"/>
  <c r="H38" i="30"/>
  <c r="F32" i="30"/>
  <c r="F227" i="36" s="1"/>
  <c r="F78" i="28"/>
  <c r="F173" i="36" s="1"/>
  <c r="R75" i="28"/>
  <c r="I170" i="36"/>
  <c r="P75" i="28"/>
  <c r="G89" i="28"/>
  <c r="G184" i="36" s="1"/>
  <c r="G44" i="30"/>
  <c r="G239" i="36" s="1"/>
  <c r="G84" i="28"/>
  <c r="G179" i="36" s="1"/>
  <c r="G39" i="30"/>
  <c r="G234" i="36" s="1"/>
  <c r="AA49" i="29"/>
  <c r="H96" i="28"/>
  <c r="J96" i="28" s="1"/>
  <c r="AA48" i="29"/>
  <c r="H95" i="28"/>
  <c r="J95" i="28" s="1"/>
  <c r="E34" i="30"/>
  <c r="E229" i="36" s="1"/>
  <c r="E80" i="28"/>
  <c r="D90" i="28"/>
  <c r="D45" i="30"/>
  <c r="AA37" i="29"/>
  <c r="H84" i="28"/>
  <c r="J84" i="28" s="1"/>
  <c r="H39" i="30"/>
  <c r="F33" i="30"/>
  <c r="F228" i="36" s="1"/>
  <c r="F79" i="28"/>
  <c r="F174" i="36" s="1"/>
  <c r="E32" i="30"/>
  <c r="E227" i="36" s="1"/>
  <c r="E78" i="28"/>
  <c r="D92" i="28"/>
  <c r="D47" i="30"/>
  <c r="AA39" i="29"/>
  <c r="H86" i="28"/>
  <c r="J86" i="28" s="1"/>
  <c r="H41" i="30"/>
  <c r="F35" i="30"/>
  <c r="F230" i="36" s="1"/>
  <c r="F81" i="28"/>
  <c r="F176" i="36" s="1"/>
  <c r="E87" i="28"/>
  <c r="E42" i="30"/>
  <c r="E237" i="36" s="1"/>
  <c r="E33" i="30"/>
  <c r="E228" i="36" s="1"/>
  <c r="E79" i="28"/>
  <c r="AA46" i="29"/>
  <c r="H93" i="28"/>
  <c r="J93" i="28" s="1"/>
  <c r="D91" i="28"/>
  <c r="D46" i="30"/>
  <c r="F88" i="28"/>
  <c r="F183" i="36" s="1"/>
  <c r="F43" i="30"/>
  <c r="F238" i="36" s="1"/>
  <c r="AA38" i="29"/>
  <c r="H85" i="28"/>
  <c r="J85" i="28" s="1"/>
  <c r="H40" i="30"/>
  <c r="D38" i="30"/>
  <c r="D83" i="28"/>
  <c r="F34" i="30"/>
  <c r="F229" i="36" s="1"/>
  <c r="F80" i="28"/>
  <c r="F175" i="36" s="1"/>
  <c r="R77" i="28"/>
  <c r="P77" i="28"/>
  <c r="I172" i="36"/>
  <c r="G85" i="28"/>
  <c r="G180" i="36" s="1"/>
  <c r="G40" i="30"/>
  <c r="G235" i="36" s="1"/>
  <c r="G90" i="28"/>
  <c r="G185" i="36" s="1"/>
  <c r="G45" i="30"/>
  <c r="G240" i="36" s="1"/>
  <c r="E60" i="28"/>
  <c r="E76" i="28"/>
  <c r="F91" i="28"/>
  <c r="F186" i="36" s="1"/>
  <c r="F46" i="30"/>
  <c r="F241" i="36" s="1"/>
  <c r="D86" i="28"/>
  <c r="D41" i="30"/>
  <c r="P80" i="28"/>
  <c r="I175" i="36"/>
  <c r="R80" i="28"/>
  <c r="F59" i="28"/>
  <c r="F154" i="36" s="1"/>
  <c r="F75" i="28"/>
  <c r="F170" i="36" s="1"/>
  <c r="E90" i="28"/>
  <c r="E45" i="30"/>
  <c r="E240" i="36" s="1"/>
  <c r="AA43" i="29"/>
  <c r="H90" i="28"/>
  <c r="J90" i="28" s="1"/>
  <c r="H45" i="30"/>
  <c r="F85" i="28"/>
  <c r="F180" i="36" s="1"/>
  <c r="F40" i="30"/>
  <c r="F235" i="36" s="1"/>
  <c r="G83" i="28"/>
  <c r="G178" i="36" s="1"/>
  <c r="G38" i="30"/>
  <c r="G233" i="36" s="1"/>
  <c r="E85" i="28"/>
  <c r="E40" i="30"/>
  <c r="E235" i="36" s="1"/>
  <c r="F90" i="28"/>
  <c r="F185" i="36" s="1"/>
  <c r="F45" i="30"/>
  <c r="F240" i="36" s="1"/>
  <c r="AA40" i="29"/>
  <c r="H87" i="28"/>
  <c r="J87" i="28" s="1"/>
  <c r="H42" i="30"/>
  <c r="D85" i="28"/>
  <c r="D40" i="30"/>
  <c r="F36" i="30"/>
  <c r="F231" i="36" s="1"/>
  <c r="F82" i="28"/>
  <c r="F177" i="36" s="1"/>
  <c r="R79" i="28"/>
  <c r="I174" i="36"/>
  <c r="P79" i="28"/>
  <c r="G86" i="28"/>
  <c r="G181" i="36" s="1"/>
  <c r="G41" i="30"/>
  <c r="G236" i="36" s="1"/>
  <c r="G92" i="28"/>
  <c r="G187" i="36" s="1"/>
  <c r="G47" i="30"/>
  <c r="G242" i="36" s="1"/>
  <c r="G60" i="28"/>
  <c r="G155" i="36" s="1"/>
  <c r="G76" i="28"/>
  <c r="G171" i="36" s="1"/>
  <c r="E45" i="28"/>
  <c r="E14" i="30"/>
  <c r="E209" i="36" s="1"/>
  <c r="AL46" i="28"/>
  <c r="AA85" i="26"/>
  <c r="H97" i="28"/>
  <c r="J97" i="28" s="1"/>
  <c r="AL42" i="28"/>
  <c r="AL97" i="28"/>
  <c r="D192" i="36"/>
  <c r="R88" i="14"/>
  <c r="D85" i="36"/>
  <c r="D37" i="14"/>
  <c r="D32" i="36" s="1"/>
  <c r="D89" i="14"/>
  <c r="F37" i="14"/>
  <c r="F32" i="36" s="1"/>
  <c r="F89" i="14"/>
  <c r="F84" i="36" s="1"/>
  <c r="G38" i="14"/>
  <c r="G33" i="36" s="1"/>
  <c r="G90" i="14"/>
  <c r="G85" i="36" s="1"/>
  <c r="F36" i="14"/>
  <c r="F31" i="36" s="1"/>
  <c r="F88" i="14"/>
  <c r="F83" i="36" s="1"/>
  <c r="E38" i="14"/>
  <c r="E33" i="36" s="1"/>
  <c r="E90" i="14"/>
  <c r="E85" i="36" s="1"/>
  <c r="E42" i="14"/>
  <c r="E37" i="36" s="1"/>
  <c r="E94" i="14"/>
  <c r="E89" i="36" s="1"/>
  <c r="G42" i="14"/>
  <c r="G37" i="36" s="1"/>
  <c r="G94" i="14"/>
  <c r="G89" i="36" s="1"/>
  <c r="Z66" i="14"/>
  <c r="AF66" i="14"/>
  <c r="D47" i="14"/>
  <c r="D42" i="36" s="1"/>
  <c r="D99" i="14"/>
  <c r="D42" i="14"/>
  <c r="D37" i="36" s="1"/>
  <c r="C37" i="36" s="1"/>
  <c r="H37" i="36" s="1"/>
  <c r="D94" i="14"/>
  <c r="G47" i="14"/>
  <c r="G42" i="36" s="1"/>
  <c r="G99" i="14"/>
  <c r="G94" i="36" s="1"/>
  <c r="G40" i="14"/>
  <c r="G35" i="36" s="1"/>
  <c r="G92" i="14"/>
  <c r="G87" i="36" s="1"/>
  <c r="G52" i="14"/>
  <c r="G47" i="36" s="1"/>
  <c r="G104" i="14"/>
  <c r="G99" i="36" s="1"/>
  <c r="E45" i="14"/>
  <c r="E40" i="36" s="1"/>
  <c r="E97" i="14"/>
  <c r="E92" i="36" s="1"/>
  <c r="G53" i="14"/>
  <c r="G48" i="36" s="1"/>
  <c r="G105" i="14"/>
  <c r="G100" i="36" s="1"/>
  <c r="F48" i="14"/>
  <c r="F43" i="36" s="1"/>
  <c r="F100" i="14"/>
  <c r="F95" i="36" s="1"/>
  <c r="D44" i="14"/>
  <c r="D39" i="36" s="1"/>
  <c r="D96" i="14"/>
  <c r="D39" i="14"/>
  <c r="D34" i="36" s="1"/>
  <c r="D91" i="14"/>
  <c r="G44" i="14"/>
  <c r="G39" i="36" s="1"/>
  <c r="G96" i="14"/>
  <c r="G91" i="36" s="1"/>
  <c r="F52" i="14"/>
  <c r="F47" i="36" s="1"/>
  <c r="F104" i="14"/>
  <c r="F99" i="36" s="1"/>
  <c r="E51" i="14"/>
  <c r="E46" i="36" s="1"/>
  <c r="E103" i="14"/>
  <c r="E98" i="36" s="1"/>
  <c r="D93" i="36"/>
  <c r="E41" i="14"/>
  <c r="E36" i="36" s="1"/>
  <c r="E93" i="14"/>
  <c r="E88" i="36" s="1"/>
  <c r="F41" i="14"/>
  <c r="F36" i="36" s="1"/>
  <c r="F93" i="14"/>
  <c r="F88" i="36" s="1"/>
  <c r="E53" i="14"/>
  <c r="E48" i="36" s="1"/>
  <c r="E105" i="14"/>
  <c r="E100" i="36" s="1"/>
  <c r="H49" i="14"/>
  <c r="R49" i="14" s="1"/>
  <c r="H101" i="14"/>
  <c r="F45" i="14"/>
  <c r="F40" i="36" s="1"/>
  <c r="F97" i="14"/>
  <c r="F92" i="36" s="1"/>
  <c r="F40" i="14"/>
  <c r="F35" i="36" s="1"/>
  <c r="F92" i="14"/>
  <c r="F87" i="36" s="1"/>
  <c r="G45" i="14"/>
  <c r="G40" i="36" s="1"/>
  <c r="G97" i="14"/>
  <c r="G92" i="36" s="1"/>
  <c r="E39" i="14"/>
  <c r="E34" i="36" s="1"/>
  <c r="E91" i="14"/>
  <c r="E86" i="36" s="1"/>
  <c r="D51" i="14"/>
  <c r="D46" i="36" s="1"/>
  <c r="D103" i="14"/>
  <c r="E50" i="14"/>
  <c r="E45" i="36" s="1"/>
  <c r="E102" i="14"/>
  <c r="E97" i="36" s="1"/>
  <c r="Z95" i="14"/>
  <c r="R95" i="14"/>
  <c r="J95" i="14"/>
  <c r="X95" i="14"/>
  <c r="P95" i="14"/>
  <c r="I90" i="36"/>
  <c r="F49" i="14"/>
  <c r="F44" i="36" s="1"/>
  <c r="F101" i="14"/>
  <c r="F96" i="36" s="1"/>
  <c r="D45" i="14"/>
  <c r="D40" i="36" s="1"/>
  <c r="D97" i="14"/>
  <c r="D87" i="36"/>
  <c r="E47" i="14"/>
  <c r="E42" i="36" s="1"/>
  <c r="E99" i="14"/>
  <c r="E94" i="36" s="1"/>
  <c r="E40" i="14"/>
  <c r="E35" i="36" s="1"/>
  <c r="E92" i="14"/>
  <c r="E87" i="36" s="1"/>
  <c r="F51" i="14"/>
  <c r="F46" i="36" s="1"/>
  <c r="F103" i="14"/>
  <c r="F98" i="36" s="1"/>
  <c r="E46" i="14"/>
  <c r="E41" i="36" s="1"/>
  <c r="E98" i="14"/>
  <c r="E93" i="36" s="1"/>
  <c r="F42" i="14"/>
  <c r="F37" i="36" s="1"/>
  <c r="F94" i="14"/>
  <c r="F89" i="36" s="1"/>
  <c r="AC56" i="26"/>
  <c r="D64" i="28"/>
  <c r="AL64" i="28" s="1"/>
  <c r="AA55" i="26"/>
  <c r="H63" i="28"/>
  <c r="J63" i="28" s="1"/>
  <c r="AA63" i="26"/>
  <c r="H71" i="28"/>
  <c r="J71" i="28" s="1"/>
  <c r="AC59" i="26"/>
  <c r="D67" i="28"/>
  <c r="AL67" i="28" s="1"/>
  <c r="D169" i="36"/>
  <c r="AA62" i="26"/>
  <c r="H70" i="28"/>
  <c r="J70" i="28" s="1"/>
  <c r="AC58" i="26"/>
  <c r="D66" i="28"/>
  <c r="AL66" i="28" s="1"/>
  <c r="D168" i="36"/>
  <c r="AA61" i="26"/>
  <c r="H69" i="28"/>
  <c r="J69" i="28" s="1"/>
  <c r="AC57" i="26"/>
  <c r="D65" i="28"/>
  <c r="AL65" i="28" s="1"/>
  <c r="D167" i="36"/>
  <c r="AA60" i="26"/>
  <c r="H68" i="28"/>
  <c r="J68" i="28" s="1"/>
  <c r="E51" i="28"/>
  <c r="G50" i="28"/>
  <c r="G145" i="36" s="1"/>
  <c r="F51" i="28"/>
  <c r="F146" i="36" s="1"/>
  <c r="E50" i="28"/>
  <c r="E49" i="28"/>
  <c r="G52" i="28"/>
  <c r="G147" i="36" s="1"/>
  <c r="F38" i="14"/>
  <c r="F33" i="36" s="1"/>
  <c r="F90" i="14"/>
  <c r="F85" i="36" s="1"/>
  <c r="G36" i="14"/>
  <c r="G31" i="36" s="1"/>
  <c r="G88" i="14"/>
  <c r="G83" i="36" s="1"/>
  <c r="G37" i="14"/>
  <c r="G32" i="36" s="1"/>
  <c r="G89" i="14"/>
  <c r="G84" i="36" s="1"/>
  <c r="Z89" i="14"/>
  <c r="X89" i="14"/>
  <c r="R89" i="14"/>
  <c r="P89" i="14"/>
  <c r="J89" i="14"/>
  <c r="I84" i="36"/>
  <c r="D36" i="14"/>
  <c r="D31" i="36" s="1"/>
  <c r="D88" i="14"/>
  <c r="E37" i="14"/>
  <c r="E32" i="36" s="1"/>
  <c r="E89" i="14"/>
  <c r="E84" i="36" s="1"/>
  <c r="E36" i="14"/>
  <c r="E31" i="36" s="1"/>
  <c r="E88" i="14"/>
  <c r="E83" i="36" s="1"/>
  <c r="Z90" i="14"/>
  <c r="R90" i="14"/>
  <c r="J90" i="14"/>
  <c r="X90" i="14"/>
  <c r="P90" i="14"/>
  <c r="I85" i="36"/>
  <c r="G54" i="14"/>
  <c r="G49" i="36" s="1"/>
  <c r="G106" i="14"/>
  <c r="G101" i="36" s="1"/>
  <c r="Z99" i="14"/>
  <c r="R99" i="14"/>
  <c r="J99" i="14"/>
  <c r="X99" i="14"/>
  <c r="P99" i="14"/>
  <c r="I94" i="36"/>
  <c r="Z92" i="14"/>
  <c r="R92" i="14"/>
  <c r="J92" i="14"/>
  <c r="I87" i="36"/>
  <c r="X92" i="14"/>
  <c r="P92" i="14"/>
  <c r="H54" i="14"/>
  <c r="R54" i="14" s="1"/>
  <c r="H106" i="14"/>
  <c r="D49" i="14"/>
  <c r="D44" i="36" s="1"/>
  <c r="D101" i="14"/>
  <c r="F44" i="14"/>
  <c r="F39" i="36" s="1"/>
  <c r="F96" i="14"/>
  <c r="F91" i="36" s="1"/>
  <c r="F39" i="14"/>
  <c r="F34" i="36" s="1"/>
  <c r="F91" i="14"/>
  <c r="F86" i="36" s="1"/>
  <c r="E44" i="14"/>
  <c r="E39" i="36" s="1"/>
  <c r="E96" i="14"/>
  <c r="E91" i="36" s="1"/>
  <c r="D52" i="14"/>
  <c r="D47" i="36" s="1"/>
  <c r="D104" i="14"/>
  <c r="X103" i="14"/>
  <c r="I98" i="36"/>
  <c r="P103" i="14"/>
  <c r="Z103" i="14"/>
  <c r="J103" i="14"/>
  <c r="R103" i="14"/>
  <c r="G46" i="14"/>
  <c r="G41" i="36" s="1"/>
  <c r="G98" i="14"/>
  <c r="G93" i="36" s="1"/>
  <c r="D53" i="14"/>
  <c r="D48" i="36" s="1"/>
  <c r="D105" i="14"/>
  <c r="Z97" i="14"/>
  <c r="X97" i="14"/>
  <c r="R97" i="14"/>
  <c r="I92" i="36"/>
  <c r="P97" i="14"/>
  <c r="J97" i="14"/>
  <c r="D88" i="36"/>
  <c r="E48" i="14"/>
  <c r="E43" i="36" s="1"/>
  <c r="E100" i="14"/>
  <c r="E95" i="36" s="1"/>
  <c r="G41" i="14"/>
  <c r="G36" i="36" s="1"/>
  <c r="G93" i="14"/>
  <c r="G88" i="36" s="1"/>
  <c r="H50" i="14"/>
  <c r="R50" i="14" s="1"/>
  <c r="H102" i="14"/>
  <c r="Z96" i="14"/>
  <c r="R96" i="14"/>
  <c r="J96" i="14"/>
  <c r="I91" i="36"/>
  <c r="X96" i="14"/>
  <c r="P96" i="14"/>
  <c r="Z93" i="14"/>
  <c r="R93" i="14"/>
  <c r="X93" i="14"/>
  <c r="I88" i="36"/>
  <c r="P93" i="14"/>
  <c r="J93" i="14"/>
  <c r="G39" i="14"/>
  <c r="G34" i="36" s="1"/>
  <c r="G91" i="14"/>
  <c r="G86" i="36" s="1"/>
  <c r="Z91" i="14"/>
  <c r="R91" i="14"/>
  <c r="J91" i="14"/>
  <c r="I86" i="36"/>
  <c r="X91" i="14"/>
  <c r="P91" i="14"/>
  <c r="D54" i="14"/>
  <c r="D49" i="36" s="1"/>
  <c r="D106" i="14"/>
  <c r="D48" i="14"/>
  <c r="D43" i="36" s="1"/>
  <c r="D100" i="14"/>
  <c r="F43" i="14"/>
  <c r="F38" i="36" s="1"/>
  <c r="F95" i="14"/>
  <c r="F90" i="36" s="1"/>
  <c r="G48" i="14"/>
  <c r="G43" i="36" s="1"/>
  <c r="G100" i="14"/>
  <c r="G95" i="36" s="1"/>
  <c r="E43" i="14"/>
  <c r="E38" i="36" s="1"/>
  <c r="E95" i="14"/>
  <c r="E90" i="36" s="1"/>
  <c r="H52" i="14"/>
  <c r="R52" i="14" s="1"/>
  <c r="H104" i="14"/>
  <c r="G50" i="14"/>
  <c r="G45" i="36" s="1"/>
  <c r="G102" i="14"/>
  <c r="G97" i="36" s="1"/>
  <c r="F46" i="14"/>
  <c r="F41" i="36" s="1"/>
  <c r="F98" i="14"/>
  <c r="F93" i="36" s="1"/>
  <c r="H48" i="14"/>
  <c r="J48" i="14" s="1"/>
  <c r="H100" i="14"/>
  <c r="H53" i="14"/>
  <c r="R53" i="14" s="1"/>
  <c r="H105" i="14"/>
  <c r="F47" i="14"/>
  <c r="F42" i="36" s="1"/>
  <c r="F99" i="14"/>
  <c r="F94" i="36" s="1"/>
  <c r="D90" i="36"/>
  <c r="G49" i="14"/>
  <c r="G44" i="36" s="1"/>
  <c r="G101" i="14"/>
  <c r="G96" i="36" s="1"/>
  <c r="G43" i="14"/>
  <c r="G38" i="36" s="1"/>
  <c r="G95" i="14"/>
  <c r="G90" i="36" s="1"/>
  <c r="E52" i="14"/>
  <c r="E47" i="36" s="1"/>
  <c r="E104" i="14"/>
  <c r="E99" i="36" s="1"/>
  <c r="D50" i="14"/>
  <c r="D45" i="36" s="1"/>
  <c r="C45" i="36" s="1"/>
  <c r="H45" i="36" s="1"/>
  <c r="D102" i="14"/>
  <c r="Z98" i="14"/>
  <c r="R98" i="14"/>
  <c r="J98" i="14"/>
  <c r="X98" i="14"/>
  <c r="P98" i="14"/>
  <c r="I93" i="36"/>
  <c r="E49" i="14"/>
  <c r="E44" i="36" s="1"/>
  <c r="E101" i="14"/>
  <c r="E96" i="36" s="1"/>
  <c r="Z94" i="14"/>
  <c r="R94" i="14"/>
  <c r="J94" i="14"/>
  <c r="X94" i="14"/>
  <c r="P94" i="14"/>
  <c r="I89" i="36"/>
  <c r="AC55" i="26"/>
  <c r="D63" i="28"/>
  <c r="AL63" i="28" s="1"/>
  <c r="AA54" i="26"/>
  <c r="H62" i="28"/>
  <c r="J62" i="28" s="1"/>
  <c r="AA56" i="26"/>
  <c r="H64" i="28"/>
  <c r="J64" i="28" s="1"/>
  <c r="AC54" i="26"/>
  <c r="D62" i="28"/>
  <c r="AL62" i="28" s="1"/>
  <c r="AC63" i="26"/>
  <c r="D71" i="28"/>
  <c r="AL71" i="28" s="1"/>
  <c r="AA59" i="26"/>
  <c r="H67" i="28"/>
  <c r="J67" i="28" s="1"/>
  <c r="AA66" i="26"/>
  <c r="H74" i="28"/>
  <c r="J74" i="28" s="1"/>
  <c r="AC62" i="26"/>
  <c r="D70" i="28"/>
  <c r="AL70" i="28" s="1"/>
  <c r="AA58" i="26"/>
  <c r="H66" i="28"/>
  <c r="J66" i="28" s="1"/>
  <c r="AA65" i="26"/>
  <c r="H73" i="28"/>
  <c r="J73" i="28" s="1"/>
  <c r="AC61" i="26"/>
  <c r="D69" i="28"/>
  <c r="AL69" i="28" s="1"/>
  <c r="AA57" i="26"/>
  <c r="H65" i="28"/>
  <c r="J65" i="28" s="1"/>
  <c r="AA64" i="26"/>
  <c r="H72" i="28"/>
  <c r="J72" i="28" s="1"/>
  <c r="AC60" i="26"/>
  <c r="D68" i="28"/>
  <c r="AL68" i="28" s="1"/>
  <c r="E48" i="28"/>
  <c r="F48" i="28"/>
  <c r="F143" i="36" s="1"/>
  <c r="G53" i="28"/>
  <c r="G148" i="36" s="1"/>
  <c r="G48" i="28"/>
  <c r="G143" i="36" s="1"/>
  <c r="G51" i="28"/>
  <c r="G146" i="36" s="1"/>
  <c r="F50" i="28"/>
  <c r="F145" i="36" s="1"/>
  <c r="G49" i="28"/>
  <c r="G144" i="36" s="1"/>
  <c r="G54" i="28"/>
  <c r="G149" i="36" s="1"/>
  <c r="R66" i="14"/>
  <c r="X66" i="14"/>
  <c r="J66" i="14"/>
  <c r="I61" i="36"/>
  <c r="F17" i="23"/>
  <c r="F512" i="36" s="1"/>
  <c r="E13" i="34"/>
  <c r="E408" i="36" s="1"/>
  <c r="F13" i="34"/>
  <c r="F408" i="36" s="1"/>
  <c r="E12" i="34"/>
  <c r="E407" i="36" s="1"/>
  <c r="E41" i="32"/>
  <c r="E336" i="36" s="1"/>
  <c r="AA16" i="13"/>
  <c r="AB16" i="13"/>
  <c r="H17" i="14"/>
  <c r="D9" i="32"/>
  <c r="AL9" i="32" s="1"/>
  <c r="D13" i="23"/>
  <c r="AL13" i="23" s="1"/>
  <c r="H9" i="34"/>
  <c r="AA8" i="33"/>
  <c r="AA13" i="21"/>
  <c r="D12" i="23"/>
  <c r="AL12" i="23" s="1"/>
  <c r="AA8" i="26"/>
  <c r="H37" i="14"/>
  <c r="D17" i="14"/>
  <c r="AA18" i="13"/>
  <c r="AB18" i="13"/>
  <c r="H19" i="14"/>
  <c r="D18" i="14"/>
  <c r="AA9" i="26"/>
  <c r="H38" i="14"/>
  <c r="D22" i="32"/>
  <c r="AL22" i="32" s="1"/>
  <c r="H10" i="34"/>
  <c r="I405" i="36" s="1"/>
  <c r="AA9" i="33"/>
  <c r="D9" i="34"/>
  <c r="AA11" i="21"/>
  <c r="AA7" i="21"/>
  <c r="AA9" i="13"/>
  <c r="AB9" i="13"/>
  <c r="AA20" i="13"/>
  <c r="AB20" i="13"/>
  <c r="H21" i="14"/>
  <c r="AA21" i="13"/>
  <c r="AB21" i="13"/>
  <c r="H22" i="14"/>
  <c r="D21" i="14"/>
  <c r="D32" i="14"/>
  <c r="AA47" i="13"/>
  <c r="AB47" i="13"/>
  <c r="AA49" i="13"/>
  <c r="AB49" i="13"/>
  <c r="AA33" i="13"/>
  <c r="AB33" i="13"/>
  <c r="H34" i="14"/>
  <c r="AA46" i="13"/>
  <c r="AB46" i="13"/>
  <c r="AA38" i="13"/>
  <c r="AB38" i="13"/>
  <c r="AA30" i="13"/>
  <c r="AB30" i="13"/>
  <c r="H31" i="14"/>
  <c r="D33" i="14"/>
  <c r="D30" i="14"/>
  <c r="AA53" i="13"/>
  <c r="AB53" i="13"/>
  <c r="AA48" i="13"/>
  <c r="AB48" i="13"/>
  <c r="D34" i="14"/>
  <c r="AA37" i="13"/>
  <c r="AB37" i="13"/>
  <c r="AA54" i="13"/>
  <c r="AB54" i="13"/>
  <c r="D31" i="14"/>
  <c r="AA52" i="13"/>
  <c r="AB52" i="13"/>
  <c r="AA44" i="13"/>
  <c r="AB44" i="13"/>
  <c r="AA51" i="13"/>
  <c r="AB51" i="13"/>
  <c r="AA18" i="26"/>
  <c r="H47" i="14"/>
  <c r="AA11" i="26"/>
  <c r="H40" i="14"/>
  <c r="AA33" i="26"/>
  <c r="H62" i="14"/>
  <c r="D55" i="36"/>
  <c r="C55" i="36" s="1"/>
  <c r="H55" i="36" s="1"/>
  <c r="AA22" i="26"/>
  <c r="H51" i="14"/>
  <c r="E34" i="28"/>
  <c r="E62" i="14"/>
  <c r="E57" i="36" s="1"/>
  <c r="E26" i="28"/>
  <c r="E54" i="14"/>
  <c r="E49" i="36" s="1"/>
  <c r="AA34" i="26"/>
  <c r="H63" i="14"/>
  <c r="D56" i="36"/>
  <c r="C56" i="36" s="1"/>
  <c r="H56" i="36" s="1"/>
  <c r="F30" i="28"/>
  <c r="F125" i="36" s="1"/>
  <c r="F58" i="14"/>
  <c r="F53" i="36" s="1"/>
  <c r="AA26" i="26"/>
  <c r="H55" i="14"/>
  <c r="AA16" i="26"/>
  <c r="H45" i="14"/>
  <c r="AC12" i="26"/>
  <c r="D41" i="14"/>
  <c r="G23" i="28"/>
  <c r="G118" i="36" s="1"/>
  <c r="G51" i="14"/>
  <c r="G46" i="36" s="1"/>
  <c r="AA15" i="26"/>
  <c r="H44" i="14"/>
  <c r="AA12" i="26"/>
  <c r="H41" i="14"/>
  <c r="AA10" i="26"/>
  <c r="H39" i="14"/>
  <c r="AA35" i="26"/>
  <c r="H64" i="14"/>
  <c r="D57" i="36"/>
  <c r="AA32" i="26"/>
  <c r="H61" i="14"/>
  <c r="D54" i="36"/>
  <c r="C54" i="36" s="1"/>
  <c r="H54" i="36" s="1"/>
  <c r="AC14" i="26"/>
  <c r="D43" i="14"/>
  <c r="AA17" i="26"/>
  <c r="H46" i="14"/>
  <c r="AA13" i="26"/>
  <c r="H42" i="14"/>
  <c r="D38" i="32"/>
  <c r="AL38" i="32" s="1"/>
  <c r="H32" i="32"/>
  <c r="AA31" i="31"/>
  <c r="D30" i="32"/>
  <c r="AL30" i="32" s="1"/>
  <c r="H24" i="32"/>
  <c r="AA23" i="31"/>
  <c r="H15" i="32"/>
  <c r="AA15" i="31"/>
  <c r="D13" i="32"/>
  <c r="AL13" i="32" s="1"/>
  <c r="H37" i="32"/>
  <c r="AA36" i="31"/>
  <c r="D35" i="32"/>
  <c r="AL35" i="32" s="1"/>
  <c r="H29" i="32"/>
  <c r="AA28" i="31"/>
  <c r="D27" i="32"/>
  <c r="AL27" i="32" s="1"/>
  <c r="H34" i="32"/>
  <c r="AA33" i="31"/>
  <c r="D32" i="32"/>
  <c r="AL32" i="32" s="1"/>
  <c r="H26" i="32"/>
  <c r="I321" i="36" s="1"/>
  <c r="AA25" i="31"/>
  <c r="D24" i="32"/>
  <c r="AL24" i="32" s="1"/>
  <c r="D37" i="32"/>
  <c r="AL37" i="32" s="1"/>
  <c r="D29" i="32"/>
  <c r="AL29" i="32" s="1"/>
  <c r="H23" i="32"/>
  <c r="I318" i="36" s="1"/>
  <c r="AA22" i="31"/>
  <c r="E14" i="34"/>
  <c r="E409" i="36" s="1"/>
  <c r="E42" i="32"/>
  <c r="E337" i="36" s="1"/>
  <c r="D34" i="34"/>
  <c r="H30" i="34"/>
  <c r="AA29" i="33"/>
  <c r="D28" i="34"/>
  <c r="H22" i="34"/>
  <c r="AA21" i="33"/>
  <c r="E15" i="34"/>
  <c r="E410" i="36" s="1"/>
  <c r="E43" i="32"/>
  <c r="E338" i="36" s="1"/>
  <c r="H36" i="34"/>
  <c r="AA38" i="33"/>
  <c r="D35" i="34"/>
  <c r="H31" i="34"/>
  <c r="AA30" i="33"/>
  <c r="D29" i="34"/>
  <c r="H23" i="34"/>
  <c r="AA22" i="33"/>
  <c r="D21" i="34"/>
  <c r="H18" i="34"/>
  <c r="AA17" i="33"/>
  <c r="D16" i="34"/>
  <c r="D44" i="32"/>
  <c r="AL44" i="32" s="1"/>
  <c r="G17" i="34"/>
  <c r="G412" i="36" s="1"/>
  <c r="G45" i="32"/>
  <c r="G340" i="36" s="1"/>
  <c r="H19" i="34"/>
  <c r="AA18" i="33"/>
  <c r="D17" i="34"/>
  <c r="D45" i="32"/>
  <c r="AL45" i="32" s="1"/>
  <c r="F14" i="34"/>
  <c r="F409" i="36" s="1"/>
  <c r="F42" i="32"/>
  <c r="F337" i="36" s="1"/>
  <c r="H11" i="34"/>
  <c r="AA10" i="33"/>
  <c r="G14" i="34"/>
  <c r="G409" i="36" s="1"/>
  <c r="G42" i="32"/>
  <c r="G337" i="36" s="1"/>
  <c r="D30" i="34"/>
  <c r="AL30" i="34" s="1"/>
  <c r="D22" i="34"/>
  <c r="AL22" i="34" s="1"/>
  <c r="E17" i="34"/>
  <c r="E412" i="36" s="1"/>
  <c r="E45" i="32"/>
  <c r="E340" i="36" s="1"/>
  <c r="H41" i="32"/>
  <c r="AA40" i="33"/>
  <c r="D36" i="34"/>
  <c r="AL36" i="34" s="1"/>
  <c r="H32" i="34"/>
  <c r="AA32" i="33"/>
  <c r="D31" i="34"/>
  <c r="AL31" i="34" s="1"/>
  <c r="D23" i="34"/>
  <c r="AL23" i="34" s="1"/>
  <c r="D18" i="34"/>
  <c r="AL18" i="34" s="1"/>
  <c r="F15" i="34"/>
  <c r="F410" i="36" s="1"/>
  <c r="F43" i="32"/>
  <c r="F338" i="36" s="1"/>
  <c r="H12" i="34"/>
  <c r="AA11" i="33"/>
  <c r="D19" i="34"/>
  <c r="AL19" i="34" s="1"/>
  <c r="F16" i="34"/>
  <c r="F411" i="36" s="1"/>
  <c r="F44" i="32"/>
  <c r="F339" i="36" s="1"/>
  <c r="H13" i="34"/>
  <c r="AA12" i="33"/>
  <c r="AA22" i="21"/>
  <c r="H23" i="23"/>
  <c r="D21" i="23"/>
  <c r="AL21" i="23" s="1"/>
  <c r="H15" i="23"/>
  <c r="AA14" i="21"/>
  <c r="AA23" i="21"/>
  <c r="H24" i="23"/>
  <c r="D22" i="23"/>
  <c r="AL22" i="23" s="1"/>
  <c r="AA24" i="21"/>
  <c r="H25" i="23"/>
  <c r="D23" i="23"/>
  <c r="AL23" i="23" s="1"/>
  <c r="H17" i="23"/>
  <c r="AA16" i="21"/>
  <c r="D24" i="23"/>
  <c r="AL24" i="23" s="1"/>
  <c r="H18" i="23"/>
  <c r="AA17" i="21"/>
  <c r="AA36" i="21"/>
  <c r="H37" i="23"/>
  <c r="D35" i="23"/>
  <c r="AL35" i="23" s="1"/>
  <c r="AA37" i="21"/>
  <c r="D36" i="23"/>
  <c r="AL36" i="23" s="1"/>
  <c r="AA29" i="21"/>
  <c r="H30" i="23"/>
  <c r="AA38" i="21"/>
  <c r="D37" i="23"/>
  <c r="AL37" i="23" s="1"/>
  <c r="AA30" i="21"/>
  <c r="H31" i="23"/>
  <c r="AA35" i="21"/>
  <c r="H36" i="23"/>
  <c r="D34" i="23"/>
  <c r="AL34" i="23" s="1"/>
  <c r="AA26" i="13"/>
  <c r="AB26" i="13"/>
  <c r="H27" i="14"/>
  <c r="AA28" i="13"/>
  <c r="AB28" i="13"/>
  <c r="H29" i="14"/>
  <c r="AA25" i="13"/>
  <c r="AB25" i="13"/>
  <c r="H26" i="14"/>
  <c r="D26" i="14"/>
  <c r="D29" i="14"/>
  <c r="AA62" i="13"/>
  <c r="AB62" i="13"/>
  <c r="AA86" i="13"/>
  <c r="AB86" i="13"/>
  <c r="AA94" i="13"/>
  <c r="AB94" i="13"/>
  <c r="AA102" i="13"/>
  <c r="AB102" i="13"/>
  <c r="AA63" i="13"/>
  <c r="AB63" i="13"/>
  <c r="AA71" i="13"/>
  <c r="AB71" i="13"/>
  <c r="AA79" i="13"/>
  <c r="AB79" i="13"/>
  <c r="AA87" i="13"/>
  <c r="AB87" i="13"/>
  <c r="AA95" i="13"/>
  <c r="AB95" i="13"/>
  <c r="AA103" i="13"/>
  <c r="AB103" i="13"/>
  <c r="AA66" i="13"/>
  <c r="AB66" i="13"/>
  <c r="AA60" i="13"/>
  <c r="AB60" i="13"/>
  <c r="AA68" i="13"/>
  <c r="AB68" i="13"/>
  <c r="AA76" i="13"/>
  <c r="AB76" i="13"/>
  <c r="AA84" i="13"/>
  <c r="AB84" i="13"/>
  <c r="AA92" i="13"/>
  <c r="AB92" i="13"/>
  <c r="AA100" i="13"/>
  <c r="AB100" i="13"/>
  <c r="AA61" i="13"/>
  <c r="AB61" i="13"/>
  <c r="AA69" i="13"/>
  <c r="AB69" i="13"/>
  <c r="AA77" i="13"/>
  <c r="AB77" i="13"/>
  <c r="AA85" i="13"/>
  <c r="AB85" i="13"/>
  <c r="AA93" i="13"/>
  <c r="AB93" i="13"/>
  <c r="AA101" i="13"/>
  <c r="AB101" i="13"/>
  <c r="AA26" i="21"/>
  <c r="H27" i="23"/>
  <c r="AA25" i="21"/>
  <c r="H26" i="23"/>
  <c r="AA28" i="21"/>
  <c r="H29" i="23"/>
  <c r="D27" i="23"/>
  <c r="AL27" i="23" s="1"/>
  <c r="AA48" i="21"/>
  <c r="AA47" i="21"/>
  <c r="AA45" i="21"/>
  <c r="E38" i="32"/>
  <c r="E333" i="36" s="1"/>
  <c r="F37" i="32"/>
  <c r="F332" i="36" s="1"/>
  <c r="G36" i="32"/>
  <c r="G331" i="36" s="1"/>
  <c r="D20" i="14"/>
  <c r="D16" i="14"/>
  <c r="AA19" i="13"/>
  <c r="AB19" i="13"/>
  <c r="H20" i="14"/>
  <c r="D19" i="14"/>
  <c r="D14" i="14"/>
  <c r="D13" i="14"/>
  <c r="AA8" i="13"/>
  <c r="AB8" i="13"/>
  <c r="AA17" i="13"/>
  <c r="AB17" i="13"/>
  <c r="H18" i="14"/>
  <c r="AA11" i="13"/>
  <c r="AB11" i="13"/>
  <c r="AA14" i="13"/>
  <c r="AB14" i="13"/>
  <c r="H15" i="14"/>
  <c r="AA10" i="13"/>
  <c r="AB10" i="13"/>
  <c r="AA7" i="26"/>
  <c r="H36" i="14"/>
  <c r="AC9" i="26"/>
  <c r="D38" i="14"/>
  <c r="H22" i="32"/>
  <c r="AA7" i="31"/>
  <c r="D10" i="34"/>
  <c r="AA9" i="21"/>
  <c r="D8" i="23"/>
  <c r="AL8" i="23" s="1"/>
  <c r="AA13" i="13"/>
  <c r="AB13" i="13"/>
  <c r="H14" i="14"/>
  <c r="AA15" i="13"/>
  <c r="AB15" i="13"/>
  <c r="H16" i="14"/>
  <c r="AA12" i="13"/>
  <c r="AB12" i="13"/>
  <c r="H13" i="14"/>
  <c r="D15" i="14"/>
  <c r="H13" i="23"/>
  <c r="AA12" i="21"/>
  <c r="H9" i="23"/>
  <c r="AA8" i="21"/>
  <c r="D14" i="23"/>
  <c r="AL14" i="23" s="1"/>
  <c r="D10" i="23"/>
  <c r="AL10" i="23" s="1"/>
  <c r="AA23" i="13"/>
  <c r="AB23" i="13"/>
  <c r="H24" i="14"/>
  <c r="D23" i="14"/>
  <c r="D24" i="14"/>
  <c r="AA22" i="13"/>
  <c r="AB22" i="13"/>
  <c r="H23" i="14"/>
  <c r="D22" i="14"/>
  <c r="AA34" i="13"/>
  <c r="AB34" i="13"/>
  <c r="H35" i="14"/>
  <c r="AA43" i="13"/>
  <c r="AB43" i="13"/>
  <c r="AA35" i="13"/>
  <c r="AB35" i="13"/>
  <c r="AA41" i="13"/>
  <c r="AB41" i="13"/>
  <c r="AA42" i="13"/>
  <c r="AB42" i="13"/>
  <c r="AA55" i="13"/>
  <c r="AB55" i="13"/>
  <c r="AA39" i="13"/>
  <c r="AB39" i="13"/>
  <c r="AA31" i="13"/>
  <c r="AB31" i="13"/>
  <c r="H32" i="14"/>
  <c r="D35" i="14"/>
  <c r="AA36" i="13"/>
  <c r="AB36" i="13"/>
  <c r="AA45" i="13"/>
  <c r="AB45" i="13"/>
  <c r="AA29" i="13"/>
  <c r="AB29" i="13"/>
  <c r="H30" i="14"/>
  <c r="AA50" i="13"/>
  <c r="AB50" i="13"/>
  <c r="AA56" i="13"/>
  <c r="AB56" i="13"/>
  <c r="AA40" i="13"/>
  <c r="AB40" i="13"/>
  <c r="AA32" i="13"/>
  <c r="AB32" i="13"/>
  <c r="H33" i="14"/>
  <c r="D59" i="36"/>
  <c r="C59" i="36" s="1"/>
  <c r="H59" i="36" s="1"/>
  <c r="AA29" i="26"/>
  <c r="H58" i="14"/>
  <c r="F25" i="28"/>
  <c r="F120" i="36" s="1"/>
  <c r="F53" i="14"/>
  <c r="F48" i="36" s="1"/>
  <c r="F22" i="28"/>
  <c r="F117" i="36" s="1"/>
  <c r="F50" i="14"/>
  <c r="F45" i="36" s="1"/>
  <c r="E30" i="28"/>
  <c r="E58" i="14"/>
  <c r="E53" i="36" s="1"/>
  <c r="D60" i="36"/>
  <c r="C60" i="36" s="1"/>
  <c r="H60" i="36" s="1"/>
  <c r="F34" i="28"/>
  <c r="F129" i="36" s="1"/>
  <c r="F62" i="14"/>
  <c r="F57" i="36" s="1"/>
  <c r="AA30" i="26"/>
  <c r="H59" i="14"/>
  <c r="F26" i="28"/>
  <c r="F121" i="36" s="1"/>
  <c r="F54" i="14"/>
  <c r="F49" i="36" s="1"/>
  <c r="AC17" i="26"/>
  <c r="D46" i="14"/>
  <c r="G29" i="28"/>
  <c r="G124" i="36" s="1"/>
  <c r="G57" i="14"/>
  <c r="G52" i="36" s="1"/>
  <c r="G34" i="28"/>
  <c r="G129" i="36" s="1"/>
  <c r="G62" i="14"/>
  <c r="G57" i="36" s="1"/>
  <c r="D61" i="36"/>
  <c r="C61" i="36" s="1"/>
  <c r="H61" i="36" s="1"/>
  <c r="AA31" i="26"/>
  <c r="H60" i="14"/>
  <c r="D53" i="36"/>
  <c r="AA14" i="26"/>
  <c r="H43" i="14"/>
  <c r="G32" i="28"/>
  <c r="G127" i="36" s="1"/>
  <c r="G60" i="14"/>
  <c r="G55" i="36" s="1"/>
  <c r="AA36" i="26"/>
  <c r="H65" i="14"/>
  <c r="D58" i="36"/>
  <c r="C58" i="36" s="1"/>
  <c r="H58" i="36" s="1"/>
  <c r="AC11" i="26"/>
  <c r="D40" i="14"/>
  <c r="H36" i="32"/>
  <c r="AA35" i="31"/>
  <c r="D34" i="32"/>
  <c r="AL34" i="32" s="1"/>
  <c r="H28" i="32"/>
  <c r="AA27" i="31"/>
  <c r="D26" i="32"/>
  <c r="AL26" i="32" s="1"/>
  <c r="D17" i="32"/>
  <c r="AL17" i="32" s="1"/>
  <c r="H33" i="32"/>
  <c r="AA32" i="31"/>
  <c r="H25" i="32"/>
  <c r="AA24" i="31"/>
  <c r="D23" i="32"/>
  <c r="AL23" i="32" s="1"/>
  <c r="H38" i="32"/>
  <c r="AA37" i="31"/>
  <c r="D36" i="32"/>
  <c r="AL36" i="32" s="1"/>
  <c r="H30" i="32"/>
  <c r="AA29" i="31"/>
  <c r="D28" i="32"/>
  <c r="AL28" i="32" s="1"/>
  <c r="H35" i="32"/>
  <c r="AA34" i="31"/>
  <c r="D33" i="32"/>
  <c r="AL33" i="32" s="1"/>
  <c r="H27" i="32"/>
  <c r="AA26" i="31"/>
  <c r="D25" i="32"/>
  <c r="AL25" i="32" s="1"/>
  <c r="H26" i="34"/>
  <c r="AA25" i="33"/>
  <c r="D24" i="34"/>
  <c r="D41" i="32"/>
  <c r="AL41" i="32" s="1"/>
  <c r="H33" i="34"/>
  <c r="AA34" i="33"/>
  <c r="D32" i="34"/>
  <c r="H27" i="34"/>
  <c r="AA26" i="33"/>
  <c r="D20" i="34"/>
  <c r="F17" i="34"/>
  <c r="F412" i="36" s="1"/>
  <c r="F45" i="32"/>
  <c r="F340" i="36" s="1"/>
  <c r="H14" i="34"/>
  <c r="AA13" i="33"/>
  <c r="H42" i="32"/>
  <c r="H15" i="34"/>
  <c r="AA14" i="33"/>
  <c r="H43" i="32"/>
  <c r="G15" i="34"/>
  <c r="G410" i="36" s="1"/>
  <c r="G43" i="32"/>
  <c r="G338" i="36" s="1"/>
  <c r="E16" i="34"/>
  <c r="E411" i="36" s="1"/>
  <c r="E44" i="32"/>
  <c r="E339" i="36" s="1"/>
  <c r="H34" i="34"/>
  <c r="AA35" i="33"/>
  <c r="H28" i="34"/>
  <c r="AA27" i="33"/>
  <c r="D26" i="34"/>
  <c r="H20" i="34"/>
  <c r="AA19" i="33"/>
  <c r="H35" i="34"/>
  <c r="AA36" i="33"/>
  <c r="D33" i="34"/>
  <c r="H29" i="34"/>
  <c r="AA28" i="33"/>
  <c r="D27" i="34"/>
  <c r="H21" i="34"/>
  <c r="AA20" i="33"/>
  <c r="AA15" i="33"/>
  <c r="H44" i="32"/>
  <c r="D42" i="32"/>
  <c r="AL42" i="32" s="1"/>
  <c r="G16" i="34"/>
  <c r="G411" i="36" s="1"/>
  <c r="G44" i="32"/>
  <c r="G339" i="36" s="1"/>
  <c r="H17" i="34"/>
  <c r="AA16" i="33"/>
  <c r="H45" i="32"/>
  <c r="D43" i="32"/>
  <c r="AL43" i="32" s="1"/>
  <c r="D25" i="23"/>
  <c r="AL25" i="23" s="1"/>
  <c r="H19" i="23"/>
  <c r="AA18" i="21"/>
  <c r="D17" i="23"/>
  <c r="AL17" i="23" s="1"/>
  <c r="H11" i="23"/>
  <c r="AA10" i="21"/>
  <c r="H20" i="23"/>
  <c r="AA19" i="21"/>
  <c r="D18" i="23"/>
  <c r="AL18" i="23" s="1"/>
  <c r="AA20" i="21"/>
  <c r="H21" i="23"/>
  <c r="D19" i="23"/>
  <c r="AL19" i="23" s="1"/>
  <c r="D11" i="23"/>
  <c r="AL11" i="23" s="1"/>
  <c r="AA21" i="21"/>
  <c r="H22" i="23"/>
  <c r="D20" i="23"/>
  <c r="AL20" i="23" s="1"/>
  <c r="AA40" i="21"/>
  <c r="AA32" i="21"/>
  <c r="H33" i="23"/>
  <c r="Z33" i="23" s="1"/>
  <c r="D31" i="23"/>
  <c r="AL31" i="23" s="1"/>
  <c r="AA41" i="21"/>
  <c r="AA33" i="21"/>
  <c r="H34" i="23"/>
  <c r="D32" i="23"/>
  <c r="AL32" i="23" s="1"/>
  <c r="AA42" i="21"/>
  <c r="AA34" i="21"/>
  <c r="H35" i="23"/>
  <c r="D33" i="23"/>
  <c r="AL33" i="23" s="1"/>
  <c r="AA39" i="21"/>
  <c r="AA31" i="21"/>
  <c r="H32" i="23"/>
  <c r="D30" i="23"/>
  <c r="AL30" i="23" s="1"/>
  <c r="D28" i="14"/>
  <c r="AA27" i="13"/>
  <c r="AB27" i="13"/>
  <c r="H28" i="14"/>
  <c r="AA24" i="13"/>
  <c r="AB24" i="13"/>
  <c r="H25" i="14"/>
  <c r="D27" i="14"/>
  <c r="D25" i="14"/>
  <c r="AA58" i="13"/>
  <c r="AB58" i="13"/>
  <c r="AA70" i="13"/>
  <c r="AB70" i="13"/>
  <c r="AA82" i="13"/>
  <c r="AB82" i="13"/>
  <c r="AA90" i="13"/>
  <c r="AB90" i="13"/>
  <c r="AA98" i="13"/>
  <c r="AB98" i="13"/>
  <c r="AA106" i="13"/>
  <c r="AB106" i="13"/>
  <c r="AA59" i="13"/>
  <c r="AB59" i="13"/>
  <c r="AA67" i="13"/>
  <c r="AB67" i="13"/>
  <c r="AA75" i="13"/>
  <c r="AB75" i="13"/>
  <c r="AA83" i="13"/>
  <c r="AB83" i="13"/>
  <c r="AA91" i="13"/>
  <c r="AB91" i="13"/>
  <c r="AA99" i="13"/>
  <c r="AB99" i="13"/>
  <c r="AA74" i="13"/>
  <c r="AB74" i="13"/>
  <c r="AA78" i="13"/>
  <c r="AB78" i="13"/>
  <c r="AA64" i="13"/>
  <c r="AB64" i="13"/>
  <c r="AA72" i="13"/>
  <c r="AB72" i="13"/>
  <c r="AA80" i="13"/>
  <c r="AB80" i="13"/>
  <c r="AA88" i="13"/>
  <c r="AB88" i="13"/>
  <c r="AA96" i="13"/>
  <c r="AB96" i="13"/>
  <c r="AA104" i="13"/>
  <c r="AB104" i="13"/>
  <c r="AA57" i="13"/>
  <c r="AB57" i="13"/>
  <c r="AA65" i="13"/>
  <c r="AB65" i="13"/>
  <c r="AA73" i="13"/>
  <c r="AB73" i="13"/>
  <c r="AA81" i="13"/>
  <c r="AB81" i="13"/>
  <c r="AA89" i="13"/>
  <c r="AB89" i="13"/>
  <c r="AA97" i="13"/>
  <c r="AB97" i="13"/>
  <c r="AA105" i="13"/>
  <c r="AB105" i="13"/>
  <c r="D29" i="23"/>
  <c r="AL29" i="23" s="1"/>
  <c r="D28" i="23"/>
  <c r="AL28" i="23" s="1"/>
  <c r="AA27" i="21"/>
  <c r="H28" i="23"/>
  <c r="D26" i="23"/>
  <c r="AL26" i="23" s="1"/>
  <c r="AA46" i="21"/>
  <c r="AA44" i="21"/>
  <c r="AA43" i="21"/>
  <c r="E9" i="32"/>
  <c r="E304" i="36" s="1"/>
  <c r="E36" i="32"/>
  <c r="E331" i="36" s="1"/>
  <c r="E37" i="32"/>
  <c r="E332" i="36" s="1"/>
  <c r="F36" i="32"/>
  <c r="F331" i="36" s="1"/>
  <c r="G38" i="32"/>
  <c r="G333" i="36" s="1"/>
  <c r="F38" i="32"/>
  <c r="F333" i="36" s="1"/>
  <c r="G37" i="32"/>
  <c r="G332" i="36" s="1"/>
  <c r="E11" i="34"/>
  <c r="E406" i="36" s="1"/>
  <c r="G12" i="34"/>
  <c r="G407" i="36" s="1"/>
  <c r="F11" i="34"/>
  <c r="F406" i="36" s="1"/>
  <c r="F12" i="34"/>
  <c r="F407" i="36" s="1"/>
  <c r="G11" i="34"/>
  <c r="G406" i="36" s="1"/>
  <c r="D431" i="36"/>
  <c r="C431" i="36" s="1"/>
  <c r="H431" i="36" s="1"/>
  <c r="AA15" i="21"/>
  <c r="D16" i="23"/>
  <c r="AL16" i="23" s="1"/>
  <c r="G26" i="28"/>
  <c r="G121" i="36" s="1"/>
  <c r="E35" i="28"/>
  <c r="E27" i="28"/>
  <c r="F45" i="28"/>
  <c r="F140" i="36" s="1"/>
  <c r="F37" i="28"/>
  <c r="F132" i="36" s="1"/>
  <c r="F29" i="28"/>
  <c r="F124" i="36" s="1"/>
  <c r="D21" i="28"/>
  <c r="AL21" i="28" s="1"/>
  <c r="G35" i="28"/>
  <c r="G130" i="36" s="1"/>
  <c r="E20" i="28"/>
  <c r="G31" i="28"/>
  <c r="G126" i="36" s="1"/>
  <c r="E32" i="28"/>
  <c r="D39" i="28"/>
  <c r="AL39" i="28" s="1"/>
  <c r="F36" i="28"/>
  <c r="F131" i="36" s="1"/>
  <c r="F28" i="28"/>
  <c r="F123" i="36" s="1"/>
  <c r="G21" i="28"/>
  <c r="G116" i="36" s="1"/>
  <c r="E24" i="28"/>
  <c r="G36" i="28"/>
  <c r="G131" i="36" s="1"/>
  <c r="E21" i="28"/>
  <c r="D41" i="28"/>
  <c r="AL41" i="28" s="1"/>
  <c r="H28" i="30"/>
  <c r="AA9" i="29"/>
  <c r="D28" i="30"/>
  <c r="H42" i="28"/>
  <c r="AA41" i="26"/>
  <c r="H43" i="28"/>
  <c r="AA42" i="26"/>
  <c r="H44" i="28"/>
  <c r="AA43" i="26"/>
  <c r="D137" i="36"/>
  <c r="H41" i="28"/>
  <c r="AA40" i="26"/>
  <c r="D58" i="28"/>
  <c r="H11" i="30"/>
  <c r="AA21" i="29"/>
  <c r="H52" i="28"/>
  <c r="X52" i="28" s="1"/>
  <c r="D60" i="28"/>
  <c r="H24" i="30"/>
  <c r="AA23" i="29"/>
  <c r="H54" i="28"/>
  <c r="X54" i="28" s="1"/>
  <c r="F17" i="30"/>
  <c r="F212" i="36" s="1"/>
  <c r="F49" i="28"/>
  <c r="F144" i="36" s="1"/>
  <c r="D22" i="30"/>
  <c r="E30" i="30"/>
  <c r="E225" i="36" s="1"/>
  <c r="E55" i="28"/>
  <c r="D37" i="30"/>
  <c r="H31" i="30"/>
  <c r="AA30" i="29"/>
  <c r="H61" i="28"/>
  <c r="X61" i="28" s="1"/>
  <c r="D59" i="28"/>
  <c r="F13" i="30"/>
  <c r="F208" i="36" s="1"/>
  <c r="F56" i="28"/>
  <c r="F151" i="36" s="1"/>
  <c r="H23" i="30"/>
  <c r="AA22" i="29"/>
  <c r="H53" i="28"/>
  <c r="X53" i="28" s="1"/>
  <c r="D51" i="28"/>
  <c r="D24" i="30"/>
  <c r="D54" i="28"/>
  <c r="AA17" i="29"/>
  <c r="H48" i="28"/>
  <c r="X48" i="28" s="1"/>
  <c r="D34" i="30"/>
  <c r="AA27" i="29"/>
  <c r="H58" i="28"/>
  <c r="X58" i="28" s="1"/>
  <c r="F23" i="30"/>
  <c r="F218" i="36" s="1"/>
  <c r="F53" i="28"/>
  <c r="F148" i="36" s="1"/>
  <c r="D48" i="28"/>
  <c r="E31" i="30"/>
  <c r="E226" i="36" s="1"/>
  <c r="E61" i="28"/>
  <c r="E23" i="30"/>
  <c r="E218" i="36" s="1"/>
  <c r="E53" i="28"/>
  <c r="D31" i="30"/>
  <c r="D61" i="28"/>
  <c r="AA24" i="29"/>
  <c r="H55" i="28"/>
  <c r="X55" i="28" s="1"/>
  <c r="D53" i="28"/>
  <c r="AA16" i="29"/>
  <c r="H47" i="28"/>
  <c r="H16" i="30"/>
  <c r="AA7" i="29"/>
  <c r="H15" i="30"/>
  <c r="AA10" i="29"/>
  <c r="H46" i="28"/>
  <c r="AA45" i="26"/>
  <c r="H38" i="28"/>
  <c r="AA37" i="26"/>
  <c r="H39" i="28"/>
  <c r="AA38" i="26"/>
  <c r="D141" i="36"/>
  <c r="H40" i="28"/>
  <c r="AA39" i="26"/>
  <c r="E13" i="30"/>
  <c r="E208" i="36" s="1"/>
  <c r="E56" i="28"/>
  <c r="D36" i="30"/>
  <c r="AA29" i="29"/>
  <c r="H60" i="28"/>
  <c r="X60" i="28" s="1"/>
  <c r="F30" i="30"/>
  <c r="F225" i="36" s="1"/>
  <c r="F55" i="28"/>
  <c r="F150" i="36" s="1"/>
  <c r="D26" i="30"/>
  <c r="D50" i="28"/>
  <c r="E24" i="30"/>
  <c r="E219" i="36" s="1"/>
  <c r="E54" i="28"/>
  <c r="D52" i="28"/>
  <c r="H35" i="30"/>
  <c r="AA34" i="29"/>
  <c r="D33" i="30"/>
  <c r="H25" i="30"/>
  <c r="AA26" i="29"/>
  <c r="H57" i="28"/>
  <c r="X57" i="28" s="1"/>
  <c r="D55" i="28"/>
  <c r="F11" i="30"/>
  <c r="F206" i="36" s="1"/>
  <c r="F52" i="28"/>
  <c r="F147" i="36" s="1"/>
  <c r="H17" i="30"/>
  <c r="AA18" i="29"/>
  <c r="H49" i="28"/>
  <c r="X49" i="28" s="1"/>
  <c r="D47" i="28"/>
  <c r="E11" i="30"/>
  <c r="E206" i="36" s="1"/>
  <c r="E52" i="28"/>
  <c r="D32" i="30"/>
  <c r="AA25" i="29"/>
  <c r="H56" i="28"/>
  <c r="X56" i="28" s="1"/>
  <c r="H36" i="30"/>
  <c r="AA35" i="29"/>
  <c r="F31" i="30"/>
  <c r="F226" i="36" s="1"/>
  <c r="F61" i="28"/>
  <c r="F156" i="36" s="1"/>
  <c r="D56" i="28"/>
  <c r="AA19" i="29"/>
  <c r="H50" i="28"/>
  <c r="X50" i="28" s="1"/>
  <c r="H37" i="30"/>
  <c r="AA36" i="29"/>
  <c r="D35" i="30"/>
  <c r="AA28" i="29"/>
  <c r="H59" i="28"/>
  <c r="X59" i="28" s="1"/>
  <c r="D57" i="28"/>
  <c r="F24" i="30"/>
  <c r="F219" i="36" s="1"/>
  <c r="F54" i="28"/>
  <c r="F149" i="36" s="1"/>
  <c r="AA20" i="29"/>
  <c r="H51" i="28"/>
  <c r="X51" i="28" s="1"/>
  <c r="D49" i="28"/>
  <c r="D40" i="28"/>
  <c r="E37" i="28"/>
  <c r="E29" i="28"/>
  <c r="F31" i="28"/>
  <c r="F126" i="36" s="1"/>
  <c r="G20" i="28"/>
  <c r="G115" i="36" s="1"/>
  <c r="G22" i="28"/>
  <c r="G117" i="36" s="1"/>
  <c r="G28" i="28"/>
  <c r="G123" i="36" s="1"/>
  <c r="D22" i="28"/>
  <c r="E31" i="28"/>
  <c r="D44" i="28"/>
  <c r="F33" i="28"/>
  <c r="F128" i="36" s="1"/>
  <c r="G24" i="28"/>
  <c r="G119" i="36" s="1"/>
  <c r="G25" i="28"/>
  <c r="G120" i="36" s="1"/>
  <c r="F20" i="28"/>
  <c r="F115" i="36" s="1"/>
  <c r="F24" i="28"/>
  <c r="F119" i="36" s="1"/>
  <c r="E23" i="28"/>
  <c r="E33" i="28"/>
  <c r="E25" i="28"/>
  <c r="D38" i="28"/>
  <c r="F35" i="28"/>
  <c r="F130" i="36" s="1"/>
  <c r="F27" i="28"/>
  <c r="F122" i="36" s="1"/>
  <c r="E22" i="28"/>
  <c r="G37" i="28"/>
  <c r="G132" i="36" s="1"/>
  <c r="E36" i="28"/>
  <c r="E28" i="28"/>
  <c r="D43" i="28"/>
  <c r="F32" i="28"/>
  <c r="F127" i="36" s="1"/>
  <c r="F21" i="28"/>
  <c r="F116" i="36" s="1"/>
  <c r="F23" i="28"/>
  <c r="F118" i="36" s="1"/>
  <c r="G27" i="28"/>
  <c r="G122" i="36" s="1"/>
  <c r="G33" i="28"/>
  <c r="G128" i="36" s="1"/>
  <c r="G30" i="28"/>
  <c r="G125" i="36" s="1"/>
  <c r="H29" i="30"/>
  <c r="AA15" i="29"/>
  <c r="AA33" i="29"/>
  <c r="AA32" i="29"/>
  <c r="AA31" i="29"/>
  <c r="H26" i="28"/>
  <c r="AA25" i="26"/>
  <c r="H22" i="28"/>
  <c r="AA21" i="26"/>
  <c r="H28" i="28"/>
  <c r="AA27" i="26"/>
  <c r="H24" i="28"/>
  <c r="AA23" i="26"/>
  <c r="H20" i="28"/>
  <c r="AA19" i="26"/>
  <c r="H25" i="28"/>
  <c r="AA24" i="26"/>
  <c r="H21" i="28"/>
  <c r="AA20" i="26"/>
  <c r="H29" i="28"/>
  <c r="AA28" i="26"/>
  <c r="G16" i="30"/>
  <c r="G211" i="36" s="1"/>
  <c r="G28" i="30"/>
  <c r="G223" i="36" s="1"/>
  <c r="G15" i="30"/>
  <c r="G210" i="36" s="1"/>
  <c r="G33" i="30"/>
  <c r="G228" i="36" s="1"/>
  <c r="G23" i="30"/>
  <c r="G218" i="36" s="1"/>
  <c r="G14" i="30"/>
  <c r="G209" i="36" s="1"/>
  <c r="G34" i="30"/>
  <c r="G229" i="36" s="1"/>
  <c r="G37" i="30"/>
  <c r="G232" i="36" s="1"/>
  <c r="G35" i="30"/>
  <c r="G230" i="36" s="1"/>
  <c r="G24" i="30"/>
  <c r="G219" i="36" s="1"/>
  <c r="G30" i="30"/>
  <c r="G225" i="36" s="1"/>
  <c r="G31" i="30"/>
  <c r="G226" i="36" s="1"/>
  <c r="G36" i="30"/>
  <c r="G231" i="36" s="1"/>
  <c r="G26" i="30"/>
  <c r="G221" i="36" s="1"/>
  <c r="G13" i="30"/>
  <c r="G208" i="36" s="1"/>
  <c r="G32" i="30"/>
  <c r="G227" i="36" s="1"/>
  <c r="F31" i="32"/>
  <c r="F326" i="36" s="1"/>
  <c r="E39" i="32"/>
  <c r="E334" i="36" s="1"/>
  <c r="H39" i="32"/>
  <c r="G39" i="32"/>
  <c r="G334" i="36" s="1"/>
  <c r="E40" i="32"/>
  <c r="E335" i="36" s="1"/>
  <c r="F39" i="32"/>
  <c r="F334" i="36" s="1"/>
  <c r="H31" i="32"/>
  <c r="D39" i="32"/>
  <c r="AL39" i="32" s="1"/>
  <c r="D40" i="32"/>
  <c r="AL40" i="32" s="1"/>
  <c r="D31" i="32"/>
  <c r="AL31" i="32" s="1"/>
  <c r="G40" i="32"/>
  <c r="G335" i="36" s="1"/>
  <c r="H40" i="32"/>
  <c r="E31" i="32"/>
  <c r="E326" i="36" s="1"/>
  <c r="F40" i="32"/>
  <c r="F335" i="36" s="1"/>
  <c r="G31" i="32"/>
  <c r="G326" i="36" s="1"/>
  <c r="H16" i="32"/>
  <c r="D14" i="32"/>
  <c r="AL14" i="32" s="1"/>
  <c r="G17" i="32"/>
  <c r="G312" i="36" s="1"/>
  <c r="E17" i="32"/>
  <c r="E312" i="36" s="1"/>
  <c r="F16" i="32"/>
  <c r="F311" i="36" s="1"/>
  <c r="H13" i="32"/>
  <c r="E14" i="32"/>
  <c r="E309" i="36" s="1"/>
  <c r="H18" i="32"/>
  <c r="D16" i="32"/>
  <c r="AL16" i="32" s="1"/>
  <c r="F13" i="32"/>
  <c r="F308" i="36" s="1"/>
  <c r="G15" i="32"/>
  <c r="G310" i="36" s="1"/>
  <c r="E21" i="32"/>
  <c r="E316" i="36" s="1"/>
  <c r="H21" i="32"/>
  <c r="D21" i="32"/>
  <c r="AL21" i="32" s="1"/>
  <c r="G21" i="32"/>
  <c r="G316" i="36" s="1"/>
  <c r="D325" i="36"/>
  <c r="C325" i="36" s="1"/>
  <c r="H325" i="36" s="1"/>
  <c r="I324" i="36"/>
  <c r="G9" i="32"/>
  <c r="G304" i="36" s="1"/>
  <c r="E16" i="32"/>
  <c r="E311" i="36" s="1"/>
  <c r="D18" i="32"/>
  <c r="AL18" i="32" s="1"/>
  <c r="F15" i="32"/>
  <c r="F310" i="36" s="1"/>
  <c r="E13" i="32"/>
  <c r="E308" i="36" s="1"/>
  <c r="H17" i="32"/>
  <c r="D15" i="32"/>
  <c r="AL15" i="32" s="1"/>
  <c r="E18" i="32"/>
  <c r="E313" i="36" s="1"/>
  <c r="F17" i="32"/>
  <c r="F312" i="36" s="1"/>
  <c r="H14" i="32"/>
  <c r="G18" i="32"/>
  <c r="G313" i="36" s="1"/>
  <c r="F21" i="32"/>
  <c r="F316" i="36" s="1"/>
  <c r="H22" i="30"/>
  <c r="F25" i="30"/>
  <c r="F220" i="36" s="1"/>
  <c r="D11" i="30"/>
  <c r="F22" i="30"/>
  <c r="F217" i="36" s="1"/>
  <c r="H13" i="30"/>
  <c r="D29" i="30"/>
  <c r="E26" i="30"/>
  <c r="E221" i="36" s="1"/>
  <c r="H26" i="30"/>
  <c r="E25" i="30"/>
  <c r="E220" i="36" s="1"/>
  <c r="E17" i="30"/>
  <c r="E212" i="36" s="1"/>
  <c r="D25" i="30"/>
  <c r="F29" i="30"/>
  <c r="F224" i="36" s="1"/>
  <c r="G25" i="30"/>
  <c r="G220" i="36" s="1"/>
  <c r="G29" i="30"/>
  <c r="G224" i="36" s="1"/>
  <c r="G11" i="30"/>
  <c r="G206" i="36" s="1"/>
  <c r="F18" i="30"/>
  <c r="F213" i="36" s="1"/>
  <c r="G18" i="30"/>
  <c r="G213" i="36" s="1"/>
  <c r="E18" i="30"/>
  <c r="E213" i="36" s="1"/>
  <c r="E22" i="30"/>
  <c r="E217" i="36" s="1"/>
  <c r="H14" i="30"/>
  <c r="H30" i="30"/>
  <c r="F26" i="30"/>
  <c r="F221" i="36" s="1"/>
  <c r="H18" i="30"/>
  <c r="F14" i="30"/>
  <c r="F209" i="36" s="1"/>
  <c r="G17" i="30"/>
  <c r="G212" i="36" s="1"/>
  <c r="G22" i="30"/>
  <c r="G217" i="36" s="1"/>
  <c r="E10" i="14"/>
  <c r="E5" i="36" s="1"/>
  <c r="F10" i="14"/>
  <c r="F5" i="36" s="1"/>
  <c r="G11" i="14"/>
  <c r="G6" i="36" s="1"/>
  <c r="H11" i="14"/>
  <c r="H10" i="14"/>
  <c r="D12" i="14"/>
  <c r="H12" i="14"/>
  <c r="F11" i="14"/>
  <c r="F6" i="36" s="1"/>
  <c r="E11" i="14"/>
  <c r="E6" i="36" s="1"/>
  <c r="D10" i="14"/>
  <c r="H10" i="23"/>
  <c r="AC8" i="26"/>
  <c r="D11" i="14"/>
  <c r="F8" i="32"/>
  <c r="F303" i="36" s="1"/>
  <c r="F9" i="32"/>
  <c r="F304" i="36" s="1"/>
  <c r="E10" i="30"/>
  <c r="E205" i="36" s="1"/>
  <c r="G8" i="30"/>
  <c r="G203" i="36" s="1"/>
  <c r="F10" i="30"/>
  <c r="F205" i="36" s="1"/>
  <c r="F8" i="30"/>
  <c r="F203" i="36" s="1"/>
  <c r="H10" i="30"/>
  <c r="E11" i="32"/>
  <c r="E306" i="36" s="1"/>
  <c r="H11" i="32"/>
  <c r="E12" i="32"/>
  <c r="E307" i="36" s="1"/>
  <c r="F11" i="32"/>
  <c r="F306" i="36" s="1"/>
  <c r="D11" i="32"/>
  <c r="AL11" i="32" s="1"/>
  <c r="H10" i="32"/>
  <c r="G10" i="32"/>
  <c r="G305" i="36" s="1"/>
  <c r="D9" i="23"/>
  <c r="AL9" i="23" s="1"/>
  <c r="H14" i="23"/>
  <c r="H12" i="23"/>
  <c r="H8" i="23"/>
  <c r="H16" i="23"/>
  <c r="D15" i="23"/>
  <c r="AL15" i="23" s="1"/>
  <c r="H9" i="32"/>
  <c r="E8" i="32"/>
  <c r="E303" i="36" s="1"/>
  <c r="D10" i="30"/>
  <c r="H8" i="30"/>
  <c r="G10" i="30"/>
  <c r="G205" i="36" s="1"/>
  <c r="E8" i="30"/>
  <c r="E203" i="36" s="1"/>
  <c r="F10" i="32"/>
  <c r="F305" i="36" s="1"/>
  <c r="H12" i="32"/>
  <c r="D10" i="32"/>
  <c r="AL10" i="32" s="1"/>
  <c r="E10" i="32"/>
  <c r="E305" i="36" s="1"/>
  <c r="G11" i="32"/>
  <c r="G306" i="36" s="1"/>
  <c r="D30" i="30"/>
  <c r="AL30" i="30" s="1"/>
  <c r="G9" i="28"/>
  <c r="G104" i="36" s="1"/>
  <c r="G38" i="28"/>
  <c r="G133" i="36" s="1"/>
  <c r="G13" i="28"/>
  <c r="G108" i="36" s="1"/>
  <c r="G42" i="28"/>
  <c r="G137" i="36" s="1"/>
  <c r="E10" i="28"/>
  <c r="E39" i="28"/>
  <c r="F12" i="28"/>
  <c r="F107" i="36" s="1"/>
  <c r="F41" i="28"/>
  <c r="F136" i="36" s="1"/>
  <c r="AC35" i="26"/>
  <c r="D36" i="28"/>
  <c r="H30" i="28"/>
  <c r="AC27" i="26"/>
  <c r="D28" i="28"/>
  <c r="G15" i="28"/>
  <c r="G110" i="36" s="1"/>
  <c r="G44" i="28"/>
  <c r="G139" i="36" s="1"/>
  <c r="E9" i="28"/>
  <c r="E38" i="28"/>
  <c r="AC44" i="26"/>
  <c r="D45" i="28"/>
  <c r="F13" i="28"/>
  <c r="F108" i="36" s="1"/>
  <c r="F42" i="28"/>
  <c r="F137" i="36" s="1"/>
  <c r="AC36" i="26"/>
  <c r="D37" i="28"/>
  <c r="H31" i="28"/>
  <c r="AC28" i="26"/>
  <c r="D29" i="28"/>
  <c r="G11" i="28"/>
  <c r="G106" i="36" s="1"/>
  <c r="G40" i="28"/>
  <c r="G135" i="36" s="1"/>
  <c r="G18" i="28"/>
  <c r="G113" i="36" s="1"/>
  <c r="G46" i="28"/>
  <c r="G141" i="36" s="1"/>
  <c r="E12" i="28"/>
  <c r="E41" i="28"/>
  <c r="F14" i="28"/>
  <c r="F109" i="36" s="1"/>
  <c r="F43" i="28"/>
  <c r="F138" i="36" s="1"/>
  <c r="H32" i="28"/>
  <c r="AC29" i="26"/>
  <c r="D30" i="28"/>
  <c r="AC22" i="26"/>
  <c r="D23" i="28"/>
  <c r="E18" i="28"/>
  <c r="E46" i="28"/>
  <c r="H45" i="28"/>
  <c r="F11" i="28"/>
  <c r="F106" i="36" s="1"/>
  <c r="F40" i="28"/>
  <c r="F135" i="36" s="1"/>
  <c r="H37" i="28"/>
  <c r="AC34" i="26"/>
  <c r="D35" i="28"/>
  <c r="AC26" i="26"/>
  <c r="D27" i="28"/>
  <c r="E15" i="28"/>
  <c r="E44" i="28"/>
  <c r="E14" i="28"/>
  <c r="E43" i="28"/>
  <c r="H34" i="28"/>
  <c r="AC31" i="26"/>
  <c r="D32" i="28"/>
  <c r="AC23" i="26"/>
  <c r="D24" i="28"/>
  <c r="H23" i="28"/>
  <c r="G10" i="28"/>
  <c r="G105" i="36" s="1"/>
  <c r="G39" i="28"/>
  <c r="G134" i="36" s="1"/>
  <c r="E13" i="28"/>
  <c r="E42" i="28"/>
  <c r="F18" i="28"/>
  <c r="F113" i="36" s="1"/>
  <c r="F46" i="28"/>
  <c r="F141" i="36" s="1"/>
  <c r="F9" i="28"/>
  <c r="F104" i="36" s="1"/>
  <c r="F38" i="28"/>
  <c r="F133" i="36" s="1"/>
  <c r="H35" i="28"/>
  <c r="AC32" i="26"/>
  <c r="D33" i="28"/>
  <c r="H27" i="28"/>
  <c r="AC24" i="26"/>
  <c r="D25" i="28"/>
  <c r="G14" i="28"/>
  <c r="G109" i="36" s="1"/>
  <c r="G43" i="28"/>
  <c r="G138" i="36" s="1"/>
  <c r="F10" i="28"/>
  <c r="F105" i="36" s="1"/>
  <c r="F39" i="28"/>
  <c r="F134" i="36" s="1"/>
  <c r="H36" i="28"/>
  <c r="AC33" i="26"/>
  <c r="D34" i="28"/>
  <c r="AC25" i="26"/>
  <c r="D26" i="28"/>
  <c r="AC19" i="26"/>
  <c r="D20" i="28"/>
  <c r="G12" i="28"/>
  <c r="G107" i="36" s="1"/>
  <c r="G41" i="28"/>
  <c r="G136" i="36" s="1"/>
  <c r="E11" i="28"/>
  <c r="E40" i="28"/>
  <c r="F15" i="28"/>
  <c r="F110" i="36" s="1"/>
  <c r="F44" i="28"/>
  <c r="F139" i="36" s="1"/>
  <c r="H33" i="28"/>
  <c r="AC30" i="26"/>
  <c r="D31" i="28"/>
  <c r="D25" i="34"/>
  <c r="AL25" i="34" s="1"/>
  <c r="D20" i="32"/>
  <c r="AL20" i="32" s="1"/>
  <c r="G25" i="34"/>
  <c r="G420" i="36" s="1"/>
  <c r="G20" i="32"/>
  <c r="G315" i="36" s="1"/>
  <c r="D9" i="30"/>
  <c r="AL9" i="30" s="1"/>
  <c r="D19" i="28"/>
  <c r="G9" i="30"/>
  <c r="G204" i="36" s="1"/>
  <c r="G19" i="28"/>
  <c r="G114" i="36" s="1"/>
  <c r="E9" i="30"/>
  <c r="E204" i="36" s="1"/>
  <c r="E19" i="28"/>
  <c r="H9" i="30"/>
  <c r="H19" i="28"/>
  <c r="F9" i="30"/>
  <c r="F204" i="36" s="1"/>
  <c r="F19" i="28"/>
  <c r="F114" i="36" s="1"/>
  <c r="F25" i="34"/>
  <c r="F420" i="36" s="1"/>
  <c r="F20" i="32"/>
  <c r="F315" i="36" s="1"/>
  <c r="E25" i="34"/>
  <c r="E420" i="36" s="1"/>
  <c r="E20" i="32"/>
  <c r="E315" i="36" s="1"/>
  <c r="H25" i="34"/>
  <c r="H20" i="32"/>
  <c r="H8" i="34"/>
  <c r="H19" i="32"/>
  <c r="H12" i="30"/>
  <c r="H8" i="32"/>
  <c r="F8" i="34"/>
  <c r="F403" i="36" s="1"/>
  <c r="F19" i="32"/>
  <c r="F314" i="36" s="1"/>
  <c r="G19" i="32"/>
  <c r="G314" i="36" s="1"/>
  <c r="G8" i="34"/>
  <c r="G403" i="36" s="1"/>
  <c r="G12" i="30"/>
  <c r="G207" i="36" s="1"/>
  <c r="G8" i="32"/>
  <c r="G303" i="36" s="1"/>
  <c r="D12" i="34"/>
  <c r="AL12" i="34" s="1"/>
  <c r="D13" i="34"/>
  <c r="AL13" i="34" s="1"/>
  <c r="D14" i="34"/>
  <c r="AL14" i="34" s="1"/>
  <c r="D15" i="34"/>
  <c r="AL15" i="34" s="1"/>
  <c r="E19" i="32"/>
  <c r="E314" i="36" s="1"/>
  <c r="E8" i="34"/>
  <c r="E403" i="36" s="1"/>
  <c r="D12" i="30"/>
  <c r="AL12" i="30" s="1"/>
  <c r="D8" i="32"/>
  <c r="AL8" i="32" s="1"/>
  <c r="D8" i="34"/>
  <c r="AL8" i="34" s="1"/>
  <c r="D19" i="32"/>
  <c r="AL19" i="32" s="1"/>
  <c r="F19" i="30"/>
  <c r="F214" i="36" s="1"/>
  <c r="F12" i="32"/>
  <c r="F307" i="36" s="1"/>
  <c r="D19" i="30"/>
  <c r="AL19" i="30" s="1"/>
  <c r="D12" i="32"/>
  <c r="AL12" i="32" s="1"/>
  <c r="G19" i="30"/>
  <c r="G214" i="36" s="1"/>
  <c r="G12" i="32"/>
  <c r="G307" i="36" s="1"/>
  <c r="H24" i="34"/>
  <c r="D11" i="34"/>
  <c r="AL11" i="34" s="1"/>
  <c r="D8" i="28"/>
  <c r="D20" i="30"/>
  <c r="AL20" i="30" s="1"/>
  <c r="D16" i="30"/>
  <c r="AL16" i="30" s="1"/>
  <c r="D15" i="30"/>
  <c r="AL15" i="30" s="1"/>
  <c r="G8" i="28"/>
  <c r="G103" i="36" s="1"/>
  <c r="G20" i="30"/>
  <c r="G215" i="36" s="1"/>
  <c r="F12" i="30"/>
  <c r="F207" i="36" s="1"/>
  <c r="H18" i="28"/>
  <c r="AC43" i="26"/>
  <c r="D15" i="28"/>
  <c r="H9" i="28"/>
  <c r="H10" i="28"/>
  <c r="AC45" i="26"/>
  <c r="D18" i="28"/>
  <c r="H11" i="28"/>
  <c r="AC37" i="26"/>
  <c r="D9" i="28"/>
  <c r="AC42" i="26"/>
  <c r="D14" i="28"/>
  <c r="E16" i="28"/>
  <c r="E27" i="30"/>
  <c r="E222" i="36" s="1"/>
  <c r="D18" i="30"/>
  <c r="D13" i="30"/>
  <c r="G16" i="28"/>
  <c r="G111" i="36" s="1"/>
  <c r="G27" i="30"/>
  <c r="G222" i="36" s="1"/>
  <c r="D17" i="30"/>
  <c r="AL17" i="30" s="1"/>
  <c r="H16" i="28"/>
  <c r="H27" i="30"/>
  <c r="E19" i="30"/>
  <c r="E214" i="36" s="1"/>
  <c r="E8" i="28"/>
  <c r="E103" i="36" s="1"/>
  <c r="E20" i="30"/>
  <c r="E215" i="36" s="1"/>
  <c r="F8" i="28"/>
  <c r="F103" i="36" s="1"/>
  <c r="F20" i="30"/>
  <c r="F215" i="36" s="1"/>
  <c r="H8" i="28"/>
  <c r="H20" i="30"/>
  <c r="E12" i="30"/>
  <c r="E207" i="36" s="1"/>
  <c r="H13" i="28"/>
  <c r="AC39" i="26"/>
  <c r="D11" i="28"/>
  <c r="H14" i="28"/>
  <c r="AC40" i="26"/>
  <c r="D12" i="28"/>
  <c r="H15" i="28"/>
  <c r="AC41" i="26"/>
  <c r="D13" i="28"/>
  <c r="H12" i="28"/>
  <c r="AC38" i="26"/>
  <c r="D10" i="28"/>
  <c r="E17" i="28"/>
  <c r="E21" i="30"/>
  <c r="E216" i="36" s="1"/>
  <c r="D14" i="30"/>
  <c r="AL14" i="30" s="1"/>
  <c r="F17" i="28"/>
  <c r="F112" i="36" s="1"/>
  <c r="F21" i="30"/>
  <c r="F216" i="36" s="1"/>
  <c r="D16" i="28"/>
  <c r="D27" i="30"/>
  <c r="AL27" i="30" s="1"/>
  <c r="G17" i="28"/>
  <c r="G112" i="36" s="1"/>
  <c r="G21" i="30"/>
  <c r="G216" i="36" s="1"/>
  <c r="H17" i="28"/>
  <c r="H21" i="30"/>
  <c r="F16" i="28"/>
  <c r="F111" i="36" s="1"/>
  <c r="F27" i="30"/>
  <c r="F222" i="36" s="1"/>
  <c r="D17" i="28"/>
  <c r="D21" i="30"/>
  <c r="AL21" i="30" s="1"/>
  <c r="D23" i="30"/>
  <c r="AL23" i="30" s="1"/>
  <c r="D8" i="30"/>
  <c r="AL8" i="30" s="1"/>
  <c r="H19" i="30"/>
  <c r="AC7" i="26"/>
  <c r="AC97" i="26"/>
  <c r="AC99" i="26"/>
  <c r="AC91" i="26"/>
  <c r="AC83" i="26"/>
  <c r="AC75" i="26"/>
  <c r="AC67" i="26"/>
  <c r="AC98" i="26"/>
  <c r="AC90" i="26"/>
  <c r="AC82" i="26"/>
  <c r="AC74" i="26"/>
  <c r="AC66" i="26"/>
  <c r="AC89" i="26"/>
  <c r="AC81" i="26"/>
  <c r="AC73" i="26"/>
  <c r="AC65" i="26"/>
  <c r="AC96" i="26"/>
  <c r="AC88" i="26"/>
  <c r="AC80" i="26"/>
  <c r="AC72" i="26"/>
  <c r="AC64" i="26"/>
  <c r="AC103" i="26"/>
  <c r="AC95" i="26"/>
  <c r="AC87" i="26"/>
  <c r="AC79" i="26"/>
  <c r="AC71" i="26"/>
  <c r="AC102" i="26"/>
  <c r="AC94" i="26"/>
  <c r="AC86" i="26"/>
  <c r="AC78" i="26"/>
  <c r="AC70" i="26"/>
  <c r="AC101" i="26"/>
  <c r="AC93" i="26"/>
  <c r="AC85" i="26"/>
  <c r="AC77" i="26"/>
  <c r="AC69" i="26"/>
  <c r="AC100" i="26"/>
  <c r="AC92" i="26"/>
  <c r="AC84" i="26"/>
  <c r="AC76" i="26"/>
  <c r="AC68" i="26"/>
  <c r="AC20" i="26"/>
  <c r="AC21" i="26"/>
  <c r="AC18" i="26"/>
  <c r="AC13" i="26"/>
  <c r="AC15" i="26"/>
  <c r="AC10" i="26"/>
  <c r="AC16" i="26"/>
  <c r="J104" i="28"/>
  <c r="J80" i="28"/>
  <c r="J103" i="28"/>
  <c r="J79" i="28"/>
  <c r="J78" i="28"/>
  <c r="J101" i="28"/>
  <c r="J77" i="28"/>
  <c r="J102" i="28"/>
  <c r="J100" i="28"/>
  <c r="J76" i="28"/>
  <c r="J75" i="28"/>
  <c r="J98" i="28"/>
  <c r="J82" i="28"/>
  <c r="J81" i="28"/>
  <c r="B502" i="10"/>
  <c r="A501" i="10"/>
  <c r="D50" i="36" l="1"/>
  <c r="C50" i="36" s="1"/>
  <c r="H50" i="36" s="1"/>
  <c r="C31" i="36"/>
  <c r="H31" i="36" s="1"/>
  <c r="P57" i="14"/>
  <c r="C48" i="36"/>
  <c r="H48" i="36" s="1"/>
  <c r="P56" i="14"/>
  <c r="AF56" i="14"/>
  <c r="R48" i="14"/>
  <c r="C43" i="36"/>
  <c r="H43" i="36" s="1"/>
  <c r="C44" i="36"/>
  <c r="H44" i="36" s="1"/>
  <c r="AL93" i="28"/>
  <c r="C188" i="36"/>
  <c r="H188" i="36" s="1"/>
  <c r="D171" i="36"/>
  <c r="D170" i="36"/>
  <c r="D507" i="36"/>
  <c r="C507" i="36" s="1"/>
  <c r="H507" i="36" s="1"/>
  <c r="Z56" i="14"/>
  <c r="AA56" i="14" s="1"/>
  <c r="R56" i="14"/>
  <c r="R57" i="14"/>
  <c r="Z57" i="14"/>
  <c r="AB57" i="14" s="1"/>
  <c r="D190" i="36"/>
  <c r="C190" i="36" s="1"/>
  <c r="H190" i="36" s="1"/>
  <c r="D175" i="36"/>
  <c r="I51" i="36"/>
  <c r="J57" i="14"/>
  <c r="K57" i="14" s="1"/>
  <c r="AF57" i="14"/>
  <c r="I49" i="36"/>
  <c r="C192" i="36"/>
  <c r="H192" i="36" s="1"/>
  <c r="D172" i="36"/>
  <c r="C172" i="36" s="1"/>
  <c r="H172" i="36" s="1"/>
  <c r="D414" i="36"/>
  <c r="C414" i="36" s="1"/>
  <c r="H414" i="36" s="1"/>
  <c r="J54" i="14"/>
  <c r="K54" i="14" s="1"/>
  <c r="X49" i="14"/>
  <c r="A13" i="10"/>
  <c r="B14" i="10"/>
  <c r="C47" i="36"/>
  <c r="H47" i="36" s="1"/>
  <c r="I44" i="36"/>
  <c r="P54" i="14"/>
  <c r="J49" i="14"/>
  <c r="C90" i="36"/>
  <c r="H90" i="36" s="1"/>
  <c r="C167" i="36"/>
  <c r="H167" i="36" s="1"/>
  <c r="C169" i="36"/>
  <c r="H169" i="36" s="1"/>
  <c r="C39" i="36"/>
  <c r="H39" i="36" s="1"/>
  <c r="P88" i="14"/>
  <c r="D418" i="36"/>
  <c r="C418" i="36" s="1"/>
  <c r="H418" i="36" s="1"/>
  <c r="D425" i="36"/>
  <c r="C425" i="36" s="1"/>
  <c r="H425" i="36" s="1"/>
  <c r="D52" i="36"/>
  <c r="C52" i="36" s="1"/>
  <c r="H52" i="36" s="1"/>
  <c r="C51" i="36"/>
  <c r="H51" i="36" s="1"/>
  <c r="I83" i="36"/>
  <c r="AL96" i="28"/>
  <c r="D176" i="36"/>
  <c r="X88" i="14"/>
  <c r="J88" i="14"/>
  <c r="L88" i="14" s="1"/>
  <c r="D173" i="36"/>
  <c r="D174" i="36"/>
  <c r="AL82" i="28"/>
  <c r="C191" i="36"/>
  <c r="H191" i="36" s="1"/>
  <c r="C53" i="36"/>
  <c r="H53" i="36" s="1"/>
  <c r="C34" i="36"/>
  <c r="H34" i="36" s="1"/>
  <c r="C42" i="36"/>
  <c r="H42" i="36" s="1"/>
  <c r="C32" i="36"/>
  <c r="H32" i="36" s="1"/>
  <c r="C46" i="36"/>
  <c r="H46" i="36" s="1"/>
  <c r="C40" i="36"/>
  <c r="H40" i="36" s="1"/>
  <c r="C49" i="36"/>
  <c r="H49" i="36" s="1"/>
  <c r="D208" i="36"/>
  <c r="C208" i="36" s="1"/>
  <c r="H208" i="36" s="1"/>
  <c r="AL13" i="30"/>
  <c r="D230" i="36"/>
  <c r="C230" i="36" s="1"/>
  <c r="H230" i="36" s="1"/>
  <c r="AL35" i="30"/>
  <c r="D227" i="36"/>
  <c r="C227" i="36" s="1"/>
  <c r="H227" i="36" s="1"/>
  <c r="AL32" i="30"/>
  <c r="D232" i="36"/>
  <c r="C232" i="36" s="1"/>
  <c r="H232" i="36" s="1"/>
  <c r="AL37" i="30"/>
  <c r="Z35" i="23"/>
  <c r="AF35" i="23"/>
  <c r="Z34" i="23"/>
  <c r="AF34" i="23"/>
  <c r="Z21" i="23"/>
  <c r="AF21" i="23"/>
  <c r="Z20" i="23"/>
  <c r="AF20" i="23"/>
  <c r="J35" i="34"/>
  <c r="P35" i="34"/>
  <c r="K430" i="36" s="1"/>
  <c r="D415" i="36"/>
  <c r="C415" i="36" s="1"/>
  <c r="H415" i="36" s="1"/>
  <c r="AL20" i="34"/>
  <c r="D213" i="36"/>
  <c r="C213" i="36" s="1"/>
  <c r="H213" i="36" s="1"/>
  <c r="AL18" i="30"/>
  <c r="D205" i="36"/>
  <c r="C205" i="36" s="1"/>
  <c r="H205" i="36" s="1"/>
  <c r="AL10" i="30"/>
  <c r="Z16" i="23"/>
  <c r="AF16" i="23"/>
  <c r="Z12" i="23"/>
  <c r="D224" i="36"/>
  <c r="C224" i="36" s="1"/>
  <c r="H224" i="36" s="1"/>
  <c r="AL29" i="30"/>
  <c r="D228" i="36"/>
  <c r="C228" i="36" s="1"/>
  <c r="H228" i="36" s="1"/>
  <c r="AL33" i="30"/>
  <c r="D231" i="36"/>
  <c r="C231" i="36" s="1"/>
  <c r="H231" i="36" s="1"/>
  <c r="AL36" i="30"/>
  <c r="D226" i="36"/>
  <c r="C226" i="36" s="1"/>
  <c r="H226" i="36" s="1"/>
  <c r="AL31" i="30"/>
  <c r="D229" i="36"/>
  <c r="C229" i="36" s="1"/>
  <c r="H229" i="36" s="1"/>
  <c r="AL34" i="30"/>
  <c r="D219" i="36"/>
  <c r="C219" i="36" s="1"/>
  <c r="H219" i="36" s="1"/>
  <c r="AL24" i="30"/>
  <c r="D217" i="36"/>
  <c r="C217" i="36" s="1"/>
  <c r="H217" i="36" s="1"/>
  <c r="AL22" i="30"/>
  <c r="D223" i="36"/>
  <c r="C223" i="36" s="1"/>
  <c r="H223" i="36" s="1"/>
  <c r="AL28" i="30"/>
  <c r="Z19" i="23"/>
  <c r="AF19" i="23"/>
  <c r="D422" i="36"/>
  <c r="C422" i="36" s="1"/>
  <c r="H422" i="36" s="1"/>
  <c r="AL27" i="34"/>
  <c r="D421" i="36"/>
  <c r="C421" i="36" s="1"/>
  <c r="H421" i="36" s="1"/>
  <c r="AL26" i="34"/>
  <c r="D427" i="36"/>
  <c r="C427" i="36" s="1"/>
  <c r="H427" i="36" s="1"/>
  <c r="AL32" i="34"/>
  <c r="D419" i="36"/>
  <c r="C419" i="36" s="1"/>
  <c r="H419" i="36" s="1"/>
  <c r="AL24" i="34"/>
  <c r="Z9" i="23"/>
  <c r="AF9" i="23"/>
  <c r="Z13" i="23"/>
  <c r="D405" i="36"/>
  <c r="C405" i="36" s="1"/>
  <c r="H405" i="36" s="1"/>
  <c r="AL10" i="34"/>
  <c r="Z29" i="23"/>
  <c r="AF29" i="23"/>
  <c r="Z26" i="23"/>
  <c r="AF26" i="23"/>
  <c r="Z27" i="23"/>
  <c r="AF27" i="23"/>
  <c r="Z36" i="23"/>
  <c r="AF36" i="23"/>
  <c r="Z31" i="23"/>
  <c r="AF31" i="23"/>
  <c r="AF30" i="23"/>
  <c r="Z30" i="23"/>
  <c r="Z18" i="23"/>
  <c r="AF18" i="23"/>
  <c r="Z24" i="23"/>
  <c r="AF24" i="23"/>
  <c r="D416" i="36"/>
  <c r="C416" i="36" s="1"/>
  <c r="H416" i="36" s="1"/>
  <c r="AL21" i="34"/>
  <c r="D430" i="36"/>
  <c r="C430" i="36" s="1"/>
  <c r="H430" i="36" s="1"/>
  <c r="AL35" i="34"/>
  <c r="I431" i="36"/>
  <c r="J36" i="34"/>
  <c r="P36" i="34"/>
  <c r="K431" i="36" s="1"/>
  <c r="D235" i="36"/>
  <c r="C235" i="36" s="1"/>
  <c r="H235" i="36" s="1"/>
  <c r="AL40" i="30"/>
  <c r="D242" i="36"/>
  <c r="C242" i="36" s="1"/>
  <c r="H242" i="36" s="1"/>
  <c r="AL47" i="30"/>
  <c r="D239" i="36"/>
  <c r="C239" i="36" s="1"/>
  <c r="H239" i="36" s="1"/>
  <c r="AL44" i="30"/>
  <c r="D238" i="36"/>
  <c r="C238" i="36" s="1"/>
  <c r="H238" i="36" s="1"/>
  <c r="AL43" i="30"/>
  <c r="D234" i="36"/>
  <c r="AL39" i="30"/>
  <c r="AL54" i="23"/>
  <c r="D549" i="36"/>
  <c r="C549" i="36" s="1"/>
  <c r="H549" i="36" s="1"/>
  <c r="AF51" i="23"/>
  <c r="I546" i="36"/>
  <c r="X51" i="23"/>
  <c r="R51" i="23"/>
  <c r="Z51" i="23"/>
  <c r="J51" i="23"/>
  <c r="AL52" i="23"/>
  <c r="D547" i="36"/>
  <c r="C547" i="36" s="1"/>
  <c r="H547" i="36" s="1"/>
  <c r="AL51" i="23"/>
  <c r="D546" i="36"/>
  <c r="C546" i="36" s="1"/>
  <c r="H546" i="36" s="1"/>
  <c r="AL48" i="23"/>
  <c r="D543" i="36"/>
  <c r="C543" i="36" s="1"/>
  <c r="H543" i="36" s="1"/>
  <c r="AL49" i="23"/>
  <c r="D544" i="36"/>
  <c r="C544" i="36" s="1"/>
  <c r="H544" i="36" s="1"/>
  <c r="P44" i="23"/>
  <c r="X44" i="23"/>
  <c r="I539" i="36"/>
  <c r="R44" i="23"/>
  <c r="J44" i="23"/>
  <c r="Z44" i="23"/>
  <c r="AF47" i="23"/>
  <c r="I542" i="36"/>
  <c r="X47" i="23"/>
  <c r="R47" i="23"/>
  <c r="Z47" i="23"/>
  <c r="J47" i="23"/>
  <c r="AB82" i="14"/>
  <c r="AA82" i="14"/>
  <c r="AA74" i="14"/>
  <c r="AB74" i="14"/>
  <c r="AA81" i="14"/>
  <c r="AB81" i="14"/>
  <c r="AA73" i="14"/>
  <c r="AB73" i="14"/>
  <c r="L79" i="14"/>
  <c r="K79" i="14"/>
  <c r="AB79" i="14"/>
  <c r="AA79" i="14"/>
  <c r="AB75" i="14"/>
  <c r="AA75" i="14"/>
  <c r="K84" i="14"/>
  <c r="L84" i="14"/>
  <c r="AA84" i="14"/>
  <c r="AB84" i="14"/>
  <c r="K76" i="14"/>
  <c r="L76" i="14"/>
  <c r="AB68" i="14"/>
  <c r="AA68" i="14"/>
  <c r="K83" i="14"/>
  <c r="L83" i="14"/>
  <c r="AB83" i="14"/>
  <c r="AA83" i="14"/>
  <c r="AB71" i="14"/>
  <c r="AA71" i="14"/>
  <c r="AL41" i="23"/>
  <c r="D536" i="36"/>
  <c r="C536" i="36" s="1"/>
  <c r="H536" i="36" s="1"/>
  <c r="P43" i="23"/>
  <c r="I538" i="36"/>
  <c r="X43" i="23"/>
  <c r="R43" i="23"/>
  <c r="Z43" i="23"/>
  <c r="J43" i="23"/>
  <c r="AL39" i="23"/>
  <c r="D534" i="36"/>
  <c r="C534" i="36" s="1"/>
  <c r="H534" i="36" s="1"/>
  <c r="Z41" i="23"/>
  <c r="AF41" i="23"/>
  <c r="R41" i="23"/>
  <c r="P41" i="23"/>
  <c r="I536" i="36"/>
  <c r="J41" i="23"/>
  <c r="K47" i="32"/>
  <c r="L47" i="32"/>
  <c r="K55" i="32"/>
  <c r="L55" i="32"/>
  <c r="L46" i="32"/>
  <c r="K46" i="32"/>
  <c r="L54" i="32"/>
  <c r="K54" i="32"/>
  <c r="K53" i="32"/>
  <c r="L53" i="32"/>
  <c r="K61" i="32"/>
  <c r="L61" i="32"/>
  <c r="L66" i="30"/>
  <c r="K66" i="30"/>
  <c r="S74" i="30"/>
  <c r="W74" i="30" s="1"/>
  <c r="T74" i="30"/>
  <c r="L69" i="30"/>
  <c r="K69" i="30"/>
  <c r="K77" i="30"/>
  <c r="L77" i="30"/>
  <c r="L72" i="30"/>
  <c r="K72" i="30"/>
  <c r="S75" i="30"/>
  <c r="W75" i="30" s="1"/>
  <c r="T75" i="30"/>
  <c r="AF52" i="23"/>
  <c r="X52" i="23"/>
  <c r="I547" i="36"/>
  <c r="R52" i="23"/>
  <c r="J52" i="23"/>
  <c r="Z52" i="23"/>
  <c r="AF50" i="23"/>
  <c r="I545" i="36"/>
  <c r="P50" i="23"/>
  <c r="R50" i="23"/>
  <c r="Z50" i="23"/>
  <c r="J50" i="23"/>
  <c r="AL46" i="23"/>
  <c r="D541" i="36"/>
  <c r="C541" i="36" s="1"/>
  <c r="H541" i="36" s="1"/>
  <c r="AF48" i="23"/>
  <c r="P48" i="23"/>
  <c r="I543" i="36"/>
  <c r="R48" i="23"/>
  <c r="J48" i="23"/>
  <c r="Z48" i="23"/>
  <c r="AL45" i="23"/>
  <c r="D540" i="36"/>
  <c r="C540" i="36" s="1"/>
  <c r="H540" i="36" s="1"/>
  <c r="AL62" i="32"/>
  <c r="D357" i="36"/>
  <c r="C357" i="36" s="1"/>
  <c r="H357" i="36" s="1"/>
  <c r="AL99" i="28"/>
  <c r="D194" i="36"/>
  <c r="C194" i="36" s="1"/>
  <c r="H194" i="36" s="1"/>
  <c r="D77" i="36"/>
  <c r="C77" i="36" s="1"/>
  <c r="H77" i="36" s="1"/>
  <c r="AL82" i="14"/>
  <c r="D69" i="36"/>
  <c r="C69" i="36" s="1"/>
  <c r="H69" i="36" s="1"/>
  <c r="AL74" i="14"/>
  <c r="K70" i="14"/>
  <c r="L70" i="14"/>
  <c r="AL81" i="14"/>
  <c r="D76" i="36"/>
  <c r="C76" i="36" s="1"/>
  <c r="H76" i="36" s="1"/>
  <c r="AL73" i="14"/>
  <c r="D68" i="36"/>
  <c r="C68" i="36" s="1"/>
  <c r="H68" i="36" s="1"/>
  <c r="AL71" i="14"/>
  <c r="D66" i="36"/>
  <c r="C66" i="36" s="1"/>
  <c r="H66" i="36" s="1"/>
  <c r="K67" i="14"/>
  <c r="L67" i="14"/>
  <c r="AL84" i="14"/>
  <c r="D79" i="36"/>
  <c r="C79" i="36" s="1"/>
  <c r="H79" i="36" s="1"/>
  <c r="S80" i="14"/>
  <c r="T80" i="14"/>
  <c r="AB80" i="14"/>
  <c r="AA80" i="14"/>
  <c r="AL76" i="14"/>
  <c r="D71" i="36"/>
  <c r="C71" i="36" s="1"/>
  <c r="H71" i="36" s="1"/>
  <c r="S72" i="14"/>
  <c r="T72" i="14"/>
  <c r="AL68" i="14"/>
  <c r="D63" i="36"/>
  <c r="C63" i="36" s="1"/>
  <c r="H63" i="36" s="1"/>
  <c r="AL83" i="14"/>
  <c r="D78" i="36"/>
  <c r="C78" i="36" s="1"/>
  <c r="H78" i="36" s="1"/>
  <c r="AL79" i="14"/>
  <c r="D74" i="36"/>
  <c r="C74" i="36" s="1"/>
  <c r="H74" i="36" s="1"/>
  <c r="D62" i="36"/>
  <c r="C62" i="36" s="1"/>
  <c r="H62" i="36" s="1"/>
  <c r="AL67" i="14"/>
  <c r="AL42" i="23"/>
  <c r="D537" i="36"/>
  <c r="C537" i="36" s="1"/>
  <c r="H537" i="36" s="1"/>
  <c r="Z39" i="23"/>
  <c r="AF39" i="23"/>
  <c r="X39" i="23"/>
  <c r="I534" i="36"/>
  <c r="R39" i="23"/>
  <c r="J39" i="23"/>
  <c r="AL43" i="23"/>
  <c r="D538" i="36"/>
  <c r="C538" i="36" s="1"/>
  <c r="H538" i="36" s="1"/>
  <c r="AL49" i="32"/>
  <c r="D344" i="36"/>
  <c r="C344" i="36" s="1"/>
  <c r="H344" i="36" s="1"/>
  <c r="R51" i="32"/>
  <c r="P51" i="32"/>
  <c r="J51" i="32"/>
  <c r="I346" i="36"/>
  <c r="AL57" i="32"/>
  <c r="D352" i="36"/>
  <c r="C352" i="36" s="1"/>
  <c r="H352" i="36" s="1"/>
  <c r="AL48" i="32"/>
  <c r="D343" i="36"/>
  <c r="C343" i="36" s="1"/>
  <c r="H343" i="36" s="1"/>
  <c r="J50" i="32"/>
  <c r="I345" i="36"/>
  <c r="R50" i="32"/>
  <c r="P50" i="32"/>
  <c r="AL56" i="32"/>
  <c r="D351" i="36"/>
  <c r="C351" i="36" s="1"/>
  <c r="H351" i="36" s="1"/>
  <c r="R58" i="32"/>
  <c r="P58" i="32"/>
  <c r="I353" i="36"/>
  <c r="J58" i="32"/>
  <c r="AL47" i="32"/>
  <c r="D342" i="36"/>
  <c r="C342" i="36" s="1"/>
  <c r="H342" i="36" s="1"/>
  <c r="AL55" i="32"/>
  <c r="D350" i="36"/>
  <c r="C350" i="36" s="1"/>
  <c r="H350" i="36" s="1"/>
  <c r="AL54" i="32"/>
  <c r="D349" i="36"/>
  <c r="C349" i="36" s="1"/>
  <c r="H349" i="36" s="1"/>
  <c r="D247" i="36"/>
  <c r="C247" i="36" s="1"/>
  <c r="H247" i="36" s="1"/>
  <c r="AL52" i="30"/>
  <c r="J54" i="30"/>
  <c r="R54" i="30"/>
  <c r="P54" i="30"/>
  <c r="I249" i="36"/>
  <c r="D255" i="36"/>
  <c r="C255" i="36" s="1"/>
  <c r="H255" i="36" s="1"/>
  <c r="AL60" i="30"/>
  <c r="D263" i="36"/>
  <c r="C263" i="36" s="1"/>
  <c r="H263" i="36" s="1"/>
  <c r="AL68" i="30"/>
  <c r="P70" i="30"/>
  <c r="I265" i="36"/>
  <c r="R70" i="30"/>
  <c r="J70" i="30"/>
  <c r="D271" i="36"/>
  <c r="C271" i="36" s="1"/>
  <c r="H271" i="36" s="1"/>
  <c r="AL76" i="30"/>
  <c r="D250" i="36"/>
  <c r="C250" i="36" s="1"/>
  <c r="H250" i="36" s="1"/>
  <c r="AL55" i="30"/>
  <c r="J57" i="30"/>
  <c r="R57" i="30"/>
  <c r="P57" i="30"/>
  <c r="I252" i="36"/>
  <c r="D258" i="36"/>
  <c r="C258" i="36" s="1"/>
  <c r="H258" i="36" s="1"/>
  <c r="AL63" i="30"/>
  <c r="D266" i="36"/>
  <c r="C266" i="36" s="1"/>
  <c r="H266" i="36" s="1"/>
  <c r="AL71" i="30"/>
  <c r="S73" i="30"/>
  <c r="W73" i="30" s="1"/>
  <c r="T73" i="30"/>
  <c r="D245" i="36"/>
  <c r="C245" i="36" s="1"/>
  <c r="H245" i="36" s="1"/>
  <c r="AL50" i="30"/>
  <c r="R52" i="30"/>
  <c r="P52" i="30"/>
  <c r="I247" i="36"/>
  <c r="J52" i="30"/>
  <c r="AL58" i="30"/>
  <c r="D253" i="36"/>
  <c r="C253" i="36" s="1"/>
  <c r="H253" i="36" s="1"/>
  <c r="R60" i="30"/>
  <c r="P60" i="30"/>
  <c r="I255" i="36"/>
  <c r="J60" i="30"/>
  <c r="D261" i="36"/>
  <c r="C261" i="36" s="1"/>
  <c r="H261" i="36" s="1"/>
  <c r="AL66" i="30"/>
  <c r="L68" i="30"/>
  <c r="K68" i="30"/>
  <c r="D269" i="36"/>
  <c r="C269" i="36" s="1"/>
  <c r="H269" i="36" s="1"/>
  <c r="AL74" i="30"/>
  <c r="S76" i="30"/>
  <c r="W76" i="30" s="1"/>
  <c r="T76" i="30"/>
  <c r="D248" i="36"/>
  <c r="C248" i="36" s="1"/>
  <c r="H248" i="36" s="1"/>
  <c r="AL53" i="30"/>
  <c r="D256" i="36"/>
  <c r="C256" i="36" s="1"/>
  <c r="H256" i="36" s="1"/>
  <c r="AL61" i="30"/>
  <c r="D264" i="36"/>
  <c r="C264" i="36" s="1"/>
  <c r="H264" i="36" s="1"/>
  <c r="AL69" i="30"/>
  <c r="K71" i="30"/>
  <c r="L71" i="30"/>
  <c r="D272" i="36"/>
  <c r="C272" i="36" s="1"/>
  <c r="H272" i="36" s="1"/>
  <c r="AL77" i="30"/>
  <c r="T98" i="28"/>
  <c r="S98" i="28"/>
  <c r="Z14" i="23"/>
  <c r="Z10" i="23"/>
  <c r="AF10" i="23"/>
  <c r="D220" i="36"/>
  <c r="C220" i="36" s="1"/>
  <c r="H220" i="36" s="1"/>
  <c r="AL25" i="30"/>
  <c r="D206" i="36"/>
  <c r="C206" i="36" s="1"/>
  <c r="H206" i="36" s="1"/>
  <c r="AL11" i="30"/>
  <c r="D221" i="36"/>
  <c r="C221" i="36" s="1"/>
  <c r="H221" i="36" s="1"/>
  <c r="AL26" i="30"/>
  <c r="Z28" i="23"/>
  <c r="AF28" i="23"/>
  <c r="AF32" i="23"/>
  <c r="Z32" i="23"/>
  <c r="Z22" i="23"/>
  <c r="AF22" i="23"/>
  <c r="Z11" i="23"/>
  <c r="AF11" i="23"/>
  <c r="D428" i="36"/>
  <c r="C428" i="36" s="1"/>
  <c r="H428" i="36" s="1"/>
  <c r="AL33" i="34"/>
  <c r="Z37" i="23"/>
  <c r="AF37" i="23"/>
  <c r="Z17" i="23"/>
  <c r="AF17" i="23"/>
  <c r="Z25" i="23"/>
  <c r="AF25" i="23"/>
  <c r="Z15" i="23"/>
  <c r="AF15" i="23"/>
  <c r="Z23" i="23"/>
  <c r="AF23" i="23"/>
  <c r="D412" i="36"/>
  <c r="AL17" i="34"/>
  <c r="D411" i="36"/>
  <c r="C411" i="36" s="1"/>
  <c r="H411" i="36" s="1"/>
  <c r="AL16" i="34"/>
  <c r="D424" i="36"/>
  <c r="C424" i="36" s="1"/>
  <c r="H424" i="36" s="1"/>
  <c r="AL29" i="34"/>
  <c r="D423" i="36"/>
  <c r="C423" i="36" s="1"/>
  <c r="H423" i="36" s="1"/>
  <c r="AL28" i="34"/>
  <c r="D404" i="36"/>
  <c r="C404" i="36" s="1"/>
  <c r="H404" i="36" s="1"/>
  <c r="AL9" i="34"/>
  <c r="D236" i="36"/>
  <c r="C236" i="36" s="1"/>
  <c r="H236" i="36" s="1"/>
  <c r="AL41" i="30"/>
  <c r="D233" i="36"/>
  <c r="C233" i="36" s="1"/>
  <c r="H233" i="36" s="1"/>
  <c r="AL38" i="30"/>
  <c r="D241" i="36"/>
  <c r="C241" i="36" s="1"/>
  <c r="H241" i="36" s="1"/>
  <c r="AL46" i="30"/>
  <c r="D240" i="36"/>
  <c r="C240" i="36" s="1"/>
  <c r="H240" i="36" s="1"/>
  <c r="AL45" i="30"/>
  <c r="D237" i="36"/>
  <c r="C237" i="36" s="1"/>
  <c r="H237" i="36" s="1"/>
  <c r="AL42" i="30"/>
  <c r="AF54" i="23"/>
  <c r="I549" i="36"/>
  <c r="X54" i="23"/>
  <c r="R54" i="23"/>
  <c r="Z54" i="23"/>
  <c r="J54" i="23"/>
  <c r="AF53" i="23"/>
  <c r="P53" i="23"/>
  <c r="I548" i="36"/>
  <c r="R53" i="23"/>
  <c r="J53" i="23"/>
  <c r="Z53" i="23"/>
  <c r="AF45" i="23"/>
  <c r="X45" i="23"/>
  <c r="I540" i="36"/>
  <c r="R45" i="23"/>
  <c r="J45" i="23"/>
  <c r="Z45" i="23"/>
  <c r="X62" i="32"/>
  <c r="I357" i="36"/>
  <c r="R62" i="32"/>
  <c r="J62" i="32"/>
  <c r="D273" i="36"/>
  <c r="C273" i="36" s="1"/>
  <c r="H273" i="36" s="1"/>
  <c r="AL78" i="30"/>
  <c r="P78" i="30"/>
  <c r="I273" i="36"/>
  <c r="R78" i="30"/>
  <c r="J78" i="30"/>
  <c r="I194" i="36"/>
  <c r="P99" i="28"/>
  <c r="R99" i="28"/>
  <c r="T82" i="14"/>
  <c r="S82" i="14"/>
  <c r="D73" i="36"/>
  <c r="C73" i="36" s="1"/>
  <c r="H73" i="36" s="1"/>
  <c r="AL78" i="14"/>
  <c r="K74" i="14"/>
  <c r="L74" i="14"/>
  <c r="D65" i="36"/>
  <c r="C65" i="36" s="1"/>
  <c r="H65" i="36" s="1"/>
  <c r="AL70" i="14"/>
  <c r="D80" i="36"/>
  <c r="C80" i="36" s="1"/>
  <c r="H80" i="36" s="1"/>
  <c r="AL85" i="14"/>
  <c r="S81" i="14"/>
  <c r="T81" i="14"/>
  <c r="AL77" i="14"/>
  <c r="D72" i="36"/>
  <c r="C72" i="36" s="1"/>
  <c r="H72" i="36" s="1"/>
  <c r="T73" i="14"/>
  <c r="S73" i="14"/>
  <c r="AL69" i="14"/>
  <c r="D64" i="36"/>
  <c r="C64" i="36" s="1"/>
  <c r="H64" i="36" s="1"/>
  <c r="K75" i="14"/>
  <c r="L75" i="14"/>
  <c r="AL80" i="14"/>
  <c r="D75" i="36"/>
  <c r="C75" i="36" s="1"/>
  <c r="H75" i="36" s="1"/>
  <c r="AB76" i="14"/>
  <c r="AA76" i="14"/>
  <c r="AL72" i="14"/>
  <c r="D67" i="36"/>
  <c r="C67" i="36" s="1"/>
  <c r="H67" i="36" s="1"/>
  <c r="S68" i="14"/>
  <c r="T68" i="14"/>
  <c r="AL75" i="14"/>
  <c r="D70" i="36"/>
  <c r="C70" i="36" s="1"/>
  <c r="H70" i="36" s="1"/>
  <c r="L71" i="14"/>
  <c r="K71" i="14"/>
  <c r="AL38" i="23"/>
  <c r="D533" i="36"/>
  <c r="C533" i="36" s="1"/>
  <c r="H533" i="36" s="1"/>
  <c r="Z40" i="23"/>
  <c r="AF40" i="23"/>
  <c r="R40" i="23"/>
  <c r="X40" i="23"/>
  <c r="I535" i="36"/>
  <c r="J40" i="23"/>
  <c r="AL40" i="23"/>
  <c r="D535" i="36"/>
  <c r="C535" i="36" s="1"/>
  <c r="H535" i="36" s="1"/>
  <c r="Z42" i="23"/>
  <c r="AF42" i="23"/>
  <c r="R42" i="23"/>
  <c r="I537" i="36"/>
  <c r="X42" i="23"/>
  <c r="J42" i="23"/>
  <c r="AL53" i="32"/>
  <c r="D348" i="36"/>
  <c r="C348" i="36" s="1"/>
  <c r="H348" i="36" s="1"/>
  <c r="AL61" i="32"/>
  <c r="D356" i="36"/>
  <c r="C356" i="36" s="1"/>
  <c r="H356" i="36" s="1"/>
  <c r="AL52" i="32"/>
  <c r="D347" i="36"/>
  <c r="C347" i="36" s="1"/>
  <c r="H347" i="36" s="1"/>
  <c r="AL60" i="32"/>
  <c r="D355" i="36"/>
  <c r="C355" i="36" s="1"/>
  <c r="H355" i="36" s="1"/>
  <c r="AL46" i="32"/>
  <c r="D341" i="36"/>
  <c r="C341" i="36" s="1"/>
  <c r="H341" i="36" s="1"/>
  <c r="AL51" i="32"/>
  <c r="D346" i="36"/>
  <c r="C346" i="36" s="1"/>
  <c r="H346" i="36" s="1"/>
  <c r="AL59" i="32"/>
  <c r="D354" i="36"/>
  <c r="C354" i="36" s="1"/>
  <c r="H354" i="36" s="1"/>
  <c r="AL50" i="32"/>
  <c r="D345" i="36"/>
  <c r="C345" i="36" s="1"/>
  <c r="H345" i="36" s="1"/>
  <c r="K52" i="32"/>
  <c r="L52" i="32"/>
  <c r="AL58" i="32"/>
  <c r="D353" i="36"/>
  <c r="C353" i="36" s="1"/>
  <c r="H353" i="36" s="1"/>
  <c r="R60" i="32"/>
  <c r="I355" i="36"/>
  <c r="P60" i="32"/>
  <c r="J60" i="32"/>
  <c r="J50" i="30"/>
  <c r="R50" i="30"/>
  <c r="P50" i="30"/>
  <c r="I245" i="36"/>
  <c r="D251" i="36"/>
  <c r="C251" i="36" s="1"/>
  <c r="H251" i="36" s="1"/>
  <c r="AL56" i="30"/>
  <c r="J58" i="30"/>
  <c r="R58" i="30"/>
  <c r="P58" i="30"/>
  <c r="I253" i="36"/>
  <c r="D259" i="36"/>
  <c r="C259" i="36" s="1"/>
  <c r="H259" i="36" s="1"/>
  <c r="AL64" i="30"/>
  <c r="D267" i="36"/>
  <c r="C267" i="36" s="1"/>
  <c r="H267" i="36" s="1"/>
  <c r="AL72" i="30"/>
  <c r="K74" i="30"/>
  <c r="L74" i="30"/>
  <c r="D246" i="36"/>
  <c r="C246" i="36" s="1"/>
  <c r="H246" i="36" s="1"/>
  <c r="AL51" i="30"/>
  <c r="J53" i="30"/>
  <c r="I248" i="36"/>
  <c r="R53" i="30"/>
  <c r="P53" i="30"/>
  <c r="D254" i="36"/>
  <c r="C254" i="36" s="1"/>
  <c r="H254" i="36" s="1"/>
  <c r="AL59" i="30"/>
  <c r="J61" i="30"/>
  <c r="I256" i="36"/>
  <c r="R61" i="30"/>
  <c r="P61" i="30"/>
  <c r="D262" i="36"/>
  <c r="C262" i="36" s="1"/>
  <c r="H262" i="36" s="1"/>
  <c r="AL67" i="30"/>
  <c r="D270" i="36"/>
  <c r="C270" i="36" s="1"/>
  <c r="H270" i="36" s="1"/>
  <c r="AL75" i="30"/>
  <c r="S77" i="30"/>
  <c r="W77" i="30" s="1"/>
  <c r="T77" i="30"/>
  <c r="D249" i="36"/>
  <c r="C249" i="36" s="1"/>
  <c r="H249" i="36" s="1"/>
  <c r="AL54" i="30"/>
  <c r="R56" i="30"/>
  <c r="P56" i="30"/>
  <c r="I251" i="36"/>
  <c r="J56" i="30"/>
  <c r="D257" i="36"/>
  <c r="C257" i="36" s="1"/>
  <c r="H257" i="36" s="1"/>
  <c r="AL62" i="30"/>
  <c r="L64" i="30"/>
  <c r="K64" i="30"/>
  <c r="D265" i="36"/>
  <c r="C265" i="36" s="1"/>
  <c r="H265" i="36" s="1"/>
  <c r="AL70" i="30"/>
  <c r="S72" i="30"/>
  <c r="W72" i="30" s="1"/>
  <c r="T72" i="30"/>
  <c r="R51" i="30"/>
  <c r="P51" i="30"/>
  <c r="I246" i="36"/>
  <c r="J51" i="30"/>
  <c r="D252" i="36"/>
  <c r="C252" i="36" s="1"/>
  <c r="H252" i="36" s="1"/>
  <c r="AL57" i="30"/>
  <c r="R59" i="30"/>
  <c r="P59" i="30"/>
  <c r="I254" i="36"/>
  <c r="J59" i="30"/>
  <c r="D260" i="36"/>
  <c r="C260" i="36" s="1"/>
  <c r="H260" i="36" s="1"/>
  <c r="AL65" i="30"/>
  <c r="L67" i="30"/>
  <c r="K67" i="30"/>
  <c r="D268" i="36"/>
  <c r="C268" i="36" s="1"/>
  <c r="H268" i="36" s="1"/>
  <c r="AL73" i="30"/>
  <c r="K75" i="30"/>
  <c r="L75" i="30"/>
  <c r="P48" i="30"/>
  <c r="I243" i="36"/>
  <c r="R48" i="30"/>
  <c r="J48" i="30"/>
  <c r="AL50" i="23"/>
  <c r="D545" i="36"/>
  <c r="C545" i="36" s="1"/>
  <c r="H545" i="36" s="1"/>
  <c r="AL53" i="23"/>
  <c r="D548" i="36"/>
  <c r="C548" i="36" s="1"/>
  <c r="H548" i="36" s="1"/>
  <c r="AL44" i="23"/>
  <c r="D539" i="36"/>
  <c r="C539" i="36" s="1"/>
  <c r="H539" i="36" s="1"/>
  <c r="AF46" i="23"/>
  <c r="I541" i="36"/>
  <c r="P46" i="23"/>
  <c r="R46" i="23"/>
  <c r="Z46" i="23"/>
  <c r="J46" i="23"/>
  <c r="AL47" i="23"/>
  <c r="D542" i="36"/>
  <c r="C542" i="36" s="1"/>
  <c r="H542" i="36" s="1"/>
  <c r="AF49" i="23"/>
  <c r="X49" i="23"/>
  <c r="I544" i="36"/>
  <c r="R49" i="23"/>
  <c r="J49" i="23"/>
  <c r="Z49" i="23"/>
  <c r="K78" i="14"/>
  <c r="L78" i="14"/>
  <c r="AA78" i="14"/>
  <c r="AB78" i="14"/>
  <c r="AA70" i="14"/>
  <c r="AB70" i="14"/>
  <c r="L85" i="14"/>
  <c r="K85" i="14"/>
  <c r="AB85" i="14"/>
  <c r="AA85" i="14"/>
  <c r="S77" i="14"/>
  <c r="T77" i="14"/>
  <c r="AA77" i="14"/>
  <c r="AB77" i="14"/>
  <c r="K69" i="14"/>
  <c r="L69" i="14"/>
  <c r="AA69" i="14"/>
  <c r="AB69" i="14"/>
  <c r="AB67" i="14"/>
  <c r="AA67" i="14"/>
  <c r="AB72" i="14"/>
  <c r="AA72" i="14"/>
  <c r="Z38" i="23"/>
  <c r="AF38" i="23"/>
  <c r="R38" i="23"/>
  <c r="I533" i="36"/>
  <c r="P38" i="23"/>
  <c r="J38" i="23"/>
  <c r="K59" i="32"/>
  <c r="L59" i="32"/>
  <c r="K49" i="32"/>
  <c r="L49" i="32"/>
  <c r="K57" i="32"/>
  <c r="L57" i="32"/>
  <c r="L48" i="32"/>
  <c r="K48" i="32"/>
  <c r="L56" i="32"/>
  <c r="K56" i="32"/>
  <c r="L62" i="30"/>
  <c r="K62" i="30"/>
  <c r="L65" i="30"/>
  <c r="K65" i="30"/>
  <c r="K73" i="30"/>
  <c r="L73" i="30"/>
  <c r="K76" i="30"/>
  <c r="L76" i="30"/>
  <c r="L55" i="30"/>
  <c r="K55" i="30"/>
  <c r="L63" i="30"/>
  <c r="K63" i="30"/>
  <c r="S71" i="30"/>
  <c r="W71" i="30" s="1"/>
  <c r="T71" i="30"/>
  <c r="D243" i="36"/>
  <c r="C243" i="36" s="1"/>
  <c r="H243" i="36" s="1"/>
  <c r="AL48" i="30"/>
  <c r="J49" i="30"/>
  <c r="R49" i="30"/>
  <c r="P49" i="30"/>
  <c r="I244" i="36"/>
  <c r="D244" i="36"/>
  <c r="C244" i="36" s="1"/>
  <c r="H244" i="36" s="1"/>
  <c r="AL49" i="30"/>
  <c r="C168" i="36"/>
  <c r="H168" i="36" s="1"/>
  <c r="C189" i="36"/>
  <c r="H189" i="36" s="1"/>
  <c r="J34" i="34"/>
  <c r="D429" i="36"/>
  <c r="C429" i="36" s="1"/>
  <c r="H429" i="36" s="1"/>
  <c r="AL34" i="34"/>
  <c r="I48" i="36"/>
  <c r="P53" i="14"/>
  <c r="C88" i="36"/>
  <c r="H88" i="36" s="1"/>
  <c r="E114" i="36"/>
  <c r="E106" i="36"/>
  <c r="E143" i="36"/>
  <c r="E144" i="36"/>
  <c r="E146" i="36"/>
  <c r="E155" i="36"/>
  <c r="E174" i="36"/>
  <c r="E173" i="36"/>
  <c r="E176" i="36"/>
  <c r="E179" i="36"/>
  <c r="E154" i="36"/>
  <c r="E178" i="36"/>
  <c r="E181" i="36"/>
  <c r="E187" i="36"/>
  <c r="I47" i="36"/>
  <c r="I45" i="36"/>
  <c r="P48" i="14"/>
  <c r="X52" i="14"/>
  <c r="J50" i="14"/>
  <c r="K50" i="14" s="1"/>
  <c r="E111" i="36"/>
  <c r="E137" i="36"/>
  <c r="C137" i="36" s="1"/>
  <c r="H137" i="36" s="1"/>
  <c r="E138" i="36"/>
  <c r="E139" i="36"/>
  <c r="E141" i="36"/>
  <c r="C141" i="36" s="1"/>
  <c r="H141" i="36" s="1"/>
  <c r="E107" i="36"/>
  <c r="E133" i="36"/>
  <c r="E105" i="36"/>
  <c r="E123" i="36"/>
  <c r="E128" i="36"/>
  <c r="E126" i="36"/>
  <c r="E124" i="36"/>
  <c r="E147" i="36"/>
  <c r="E149" i="36"/>
  <c r="E150" i="36"/>
  <c r="E116" i="36"/>
  <c r="E119" i="36"/>
  <c r="E130" i="36"/>
  <c r="E112" i="36"/>
  <c r="E135" i="36"/>
  <c r="E108" i="36"/>
  <c r="E109" i="36"/>
  <c r="E110" i="36"/>
  <c r="E113" i="36"/>
  <c r="E136" i="36"/>
  <c r="E104" i="36"/>
  <c r="E134" i="36"/>
  <c r="E131" i="36"/>
  <c r="E117" i="36"/>
  <c r="E120" i="36"/>
  <c r="E118" i="36"/>
  <c r="E132" i="36"/>
  <c r="E151" i="36"/>
  <c r="E148" i="36"/>
  <c r="E156" i="36"/>
  <c r="E127" i="36"/>
  <c r="E115" i="36"/>
  <c r="E122" i="36"/>
  <c r="E125" i="36"/>
  <c r="E121" i="36"/>
  <c r="E129" i="36"/>
  <c r="E145" i="36"/>
  <c r="E140" i="36"/>
  <c r="E180" i="36"/>
  <c r="E185" i="36"/>
  <c r="E171" i="36"/>
  <c r="E182" i="36"/>
  <c r="E175" i="36"/>
  <c r="E184" i="36"/>
  <c r="E177" i="36"/>
  <c r="C177" i="36" s="1"/>
  <c r="H177" i="36" s="1"/>
  <c r="E183" i="36"/>
  <c r="E170" i="36"/>
  <c r="E186" i="36"/>
  <c r="AL8" i="28"/>
  <c r="AL11" i="14"/>
  <c r="AL25" i="14"/>
  <c r="AL28" i="14"/>
  <c r="AL22" i="14"/>
  <c r="AL24" i="14"/>
  <c r="AL14" i="14"/>
  <c r="AL20" i="14"/>
  <c r="AL26" i="14"/>
  <c r="AL31" i="14"/>
  <c r="AL30" i="14"/>
  <c r="AL32" i="14"/>
  <c r="AL102" i="14"/>
  <c r="AL48" i="14"/>
  <c r="AL54" i="14"/>
  <c r="AL105" i="14"/>
  <c r="AL104" i="14"/>
  <c r="AL101" i="14"/>
  <c r="AL88" i="14"/>
  <c r="AL45" i="14"/>
  <c r="AL51" i="14"/>
  <c r="AL91" i="14"/>
  <c r="AL96" i="14"/>
  <c r="AL94" i="14"/>
  <c r="AL99" i="14"/>
  <c r="AL89" i="14"/>
  <c r="AL10" i="14"/>
  <c r="AL12" i="14"/>
  <c r="AL27" i="14"/>
  <c r="AL40" i="14"/>
  <c r="AL46" i="14"/>
  <c r="AL35" i="14"/>
  <c r="AL23" i="14"/>
  <c r="AL15" i="14"/>
  <c r="AL38" i="14"/>
  <c r="AL13" i="14"/>
  <c r="AL19" i="14"/>
  <c r="AL16" i="14"/>
  <c r="AL29" i="14"/>
  <c r="AL43" i="14"/>
  <c r="AL41" i="14"/>
  <c r="AL34" i="14"/>
  <c r="AL33" i="14"/>
  <c r="AL21" i="14"/>
  <c r="AL18" i="14"/>
  <c r="AL17" i="14"/>
  <c r="AL50" i="14"/>
  <c r="AL100" i="14"/>
  <c r="AL106" i="14"/>
  <c r="AL53" i="14"/>
  <c r="AL52" i="14"/>
  <c r="AL49" i="14"/>
  <c r="AL36" i="14"/>
  <c r="AL97" i="14"/>
  <c r="AL103" i="14"/>
  <c r="AL39" i="14"/>
  <c r="AL44" i="14"/>
  <c r="AL42" i="14"/>
  <c r="AL47" i="14"/>
  <c r="AL37" i="14"/>
  <c r="I43" i="36"/>
  <c r="J53" i="14"/>
  <c r="K53" i="14" s="1"/>
  <c r="J52" i="14"/>
  <c r="P50" i="14"/>
  <c r="AL85" i="28"/>
  <c r="D180" i="36"/>
  <c r="R87" i="28"/>
  <c r="I182" i="36"/>
  <c r="P87" i="28"/>
  <c r="X45" i="30"/>
  <c r="I240" i="36"/>
  <c r="R45" i="30"/>
  <c r="J45" i="30"/>
  <c r="AL83" i="28"/>
  <c r="D178" i="36"/>
  <c r="R40" i="30"/>
  <c r="J40" i="30"/>
  <c r="X40" i="30"/>
  <c r="I235" i="36"/>
  <c r="AL91" i="28"/>
  <c r="D186" i="36"/>
  <c r="R41" i="30"/>
  <c r="J41" i="30"/>
  <c r="X41" i="30"/>
  <c r="I236" i="36"/>
  <c r="AL92" i="28"/>
  <c r="D187" i="36"/>
  <c r="P84" i="28"/>
  <c r="I179" i="36"/>
  <c r="R84" i="28"/>
  <c r="P95" i="28"/>
  <c r="I190" i="36"/>
  <c r="R95" i="28"/>
  <c r="R83" i="28"/>
  <c r="I178" i="36"/>
  <c r="P83" i="28"/>
  <c r="AL89" i="28"/>
  <c r="D184" i="36"/>
  <c r="P91" i="28"/>
  <c r="I186" i="36"/>
  <c r="R91" i="28"/>
  <c r="AL88" i="28"/>
  <c r="D183" i="36"/>
  <c r="P88" i="28"/>
  <c r="I183" i="36"/>
  <c r="R88" i="28"/>
  <c r="AL87" i="28"/>
  <c r="D182" i="36"/>
  <c r="R89" i="28"/>
  <c r="P89" i="28"/>
  <c r="I184" i="36"/>
  <c r="P94" i="28"/>
  <c r="I189" i="36"/>
  <c r="R94" i="28"/>
  <c r="I242" i="36"/>
  <c r="X47" i="30"/>
  <c r="R47" i="30"/>
  <c r="J47" i="30"/>
  <c r="C234" i="36"/>
  <c r="H234" i="36" s="1"/>
  <c r="I237" i="36"/>
  <c r="X42" i="30"/>
  <c r="R42" i="30"/>
  <c r="J42" i="30"/>
  <c r="P90" i="28"/>
  <c r="I185" i="36"/>
  <c r="R90" i="28"/>
  <c r="AL86" i="28"/>
  <c r="D181" i="36"/>
  <c r="R85" i="28"/>
  <c r="P85" i="28"/>
  <c r="I180" i="36"/>
  <c r="P93" i="28"/>
  <c r="I188" i="36"/>
  <c r="R93" i="28"/>
  <c r="P86" i="28"/>
  <c r="R86" i="28"/>
  <c r="I181" i="36"/>
  <c r="X39" i="30"/>
  <c r="I234" i="36"/>
  <c r="R39" i="30"/>
  <c r="J39" i="30"/>
  <c r="AL90" i="28"/>
  <c r="D185" i="36"/>
  <c r="P96" i="28"/>
  <c r="I191" i="36"/>
  <c r="R96" i="28"/>
  <c r="X38" i="30"/>
  <c r="I233" i="36"/>
  <c r="R38" i="30"/>
  <c r="J38" i="30"/>
  <c r="I241" i="36"/>
  <c r="X46" i="30"/>
  <c r="R46" i="30"/>
  <c r="J46" i="30"/>
  <c r="I238" i="36"/>
  <c r="X43" i="30"/>
  <c r="J43" i="30"/>
  <c r="R43" i="30"/>
  <c r="X44" i="30"/>
  <c r="I239" i="36"/>
  <c r="R44" i="30"/>
  <c r="J44" i="30"/>
  <c r="AL84" i="28"/>
  <c r="D179" i="36"/>
  <c r="P92" i="28"/>
  <c r="I187" i="36"/>
  <c r="R92" i="28"/>
  <c r="AL13" i="28"/>
  <c r="AL14" i="28"/>
  <c r="AL31" i="28"/>
  <c r="AL35" i="28"/>
  <c r="AL30" i="28"/>
  <c r="AL37" i="28"/>
  <c r="AL45" i="28"/>
  <c r="AL28" i="28"/>
  <c r="AL55" i="28"/>
  <c r="AL11" i="28"/>
  <c r="AL9" i="28"/>
  <c r="AL19" i="28"/>
  <c r="AL25" i="28"/>
  <c r="AL27" i="28"/>
  <c r="AL23" i="28"/>
  <c r="AL38" i="28"/>
  <c r="AL40" i="28"/>
  <c r="AL48" i="28"/>
  <c r="AL54" i="28"/>
  <c r="AL59" i="28"/>
  <c r="AL60" i="28"/>
  <c r="AL17" i="28"/>
  <c r="AL16" i="28"/>
  <c r="AL10" i="28"/>
  <c r="AL12" i="28"/>
  <c r="AL18" i="28"/>
  <c r="AL15" i="28"/>
  <c r="AL20" i="28"/>
  <c r="AL26" i="28"/>
  <c r="AL34" i="28"/>
  <c r="AL33" i="28"/>
  <c r="AL24" i="28"/>
  <c r="AL32" i="28"/>
  <c r="AL29" i="28"/>
  <c r="AL36" i="28"/>
  <c r="AL43" i="28"/>
  <c r="AL44" i="28"/>
  <c r="AL22" i="28"/>
  <c r="AL49" i="28"/>
  <c r="AL57" i="28"/>
  <c r="AL56" i="28"/>
  <c r="AL47" i="28"/>
  <c r="AL52" i="28"/>
  <c r="AL50" i="28"/>
  <c r="AL53" i="28"/>
  <c r="AL61" i="28"/>
  <c r="AL51" i="28"/>
  <c r="AL58" i="28"/>
  <c r="X97" i="28"/>
  <c r="I192" i="36"/>
  <c r="R97" i="28"/>
  <c r="Z10" i="14"/>
  <c r="AF10" i="14"/>
  <c r="Z65" i="14"/>
  <c r="AF65" i="14"/>
  <c r="Z43" i="14"/>
  <c r="AF43" i="14"/>
  <c r="Z11" i="14"/>
  <c r="AF11" i="14"/>
  <c r="D136" i="36"/>
  <c r="D116" i="36"/>
  <c r="Z25" i="14"/>
  <c r="AF25" i="14"/>
  <c r="Z33" i="14"/>
  <c r="AF33" i="14"/>
  <c r="Z32" i="14"/>
  <c r="AF32" i="14"/>
  <c r="Z23" i="14"/>
  <c r="AF23" i="14"/>
  <c r="Z13" i="14"/>
  <c r="AF13" i="14"/>
  <c r="Z14" i="14"/>
  <c r="AF14" i="14"/>
  <c r="Z18" i="14"/>
  <c r="AF18" i="14"/>
  <c r="Z26" i="14"/>
  <c r="AF26" i="14"/>
  <c r="Z27" i="14"/>
  <c r="AF27" i="14"/>
  <c r="Z64" i="14"/>
  <c r="AF64" i="14"/>
  <c r="Z39" i="14"/>
  <c r="AF39" i="14"/>
  <c r="Z41" i="14"/>
  <c r="AF41" i="14"/>
  <c r="Z44" i="14"/>
  <c r="AF44" i="14"/>
  <c r="Z45" i="14"/>
  <c r="AF45" i="14"/>
  <c r="Z63" i="14"/>
  <c r="AF63" i="14"/>
  <c r="Z51" i="14"/>
  <c r="AF51" i="14"/>
  <c r="Z34" i="14"/>
  <c r="AF34" i="14"/>
  <c r="Z21" i="14"/>
  <c r="AF21" i="14"/>
  <c r="Z19" i="14"/>
  <c r="AF19" i="14"/>
  <c r="Z17" i="14"/>
  <c r="AF17" i="14"/>
  <c r="L94" i="14"/>
  <c r="K94" i="14"/>
  <c r="K98" i="14"/>
  <c r="L98" i="14"/>
  <c r="Z53" i="14"/>
  <c r="AF53" i="14"/>
  <c r="Z48" i="14"/>
  <c r="AF48" i="14"/>
  <c r="Z52" i="14"/>
  <c r="AF52" i="14"/>
  <c r="L91" i="14"/>
  <c r="K91" i="14"/>
  <c r="L96" i="14"/>
  <c r="K96" i="14"/>
  <c r="Z50" i="14"/>
  <c r="AF50" i="14"/>
  <c r="S97" i="14"/>
  <c r="T97" i="14"/>
  <c r="K103" i="14"/>
  <c r="L103" i="14"/>
  <c r="Z54" i="14"/>
  <c r="AF54" i="14"/>
  <c r="K92" i="14"/>
  <c r="L92" i="14"/>
  <c r="K99" i="14"/>
  <c r="L99" i="14"/>
  <c r="K90" i="14"/>
  <c r="L90" i="14"/>
  <c r="K89" i="14"/>
  <c r="L89" i="14"/>
  <c r="S89" i="14"/>
  <c r="T89" i="14"/>
  <c r="K95" i="14"/>
  <c r="L95" i="14"/>
  <c r="Z49" i="14"/>
  <c r="AF49" i="14"/>
  <c r="AA66" i="14"/>
  <c r="AB66" i="14"/>
  <c r="Z12" i="14"/>
  <c r="AF12" i="14"/>
  <c r="D134" i="36"/>
  <c r="Z28" i="14"/>
  <c r="AF28" i="14"/>
  <c r="Z60" i="14"/>
  <c r="AF60" i="14"/>
  <c r="Z59" i="14"/>
  <c r="AF59" i="14"/>
  <c r="Z58" i="14"/>
  <c r="AF58" i="14"/>
  <c r="Z30" i="14"/>
  <c r="AF30" i="14"/>
  <c r="Z35" i="14"/>
  <c r="AF35" i="14"/>
  <c r="Z24" i="14"/>
  <c r="AF24" i="14"/>
  <c r="Z16" i="14"/>
  <c r="AF16" i="14"/>
  <c r="Z36" i="14"/>
  <c r="AF36" i="14"/>
  <c r="Z15" i="14"/>
  <c r="AF15" i="14"/>
  <c r="Z20" i="14"/>
  <c r="AF20" i="14"/>
  <c r="Z29" i="14"/>
  <c r="AF29" i="14"/>
  <c r="Z42" i="14"/>
  <c r="AF42" i="14"/>
  <c r="Z46" i="14"/>
  <c r="AF46" i="14"/>
  <c r="Z61" i="14"/>
  <c r="AF61" i="14"/>
  <c r="Z55" i="14"/>
  <c r="AF55" i="14"/>
  <c r="Z62" i="14"/>
  <c r="AF62" i="14"/>
  <c r="Z40" i="14"/>
  <c r="AF40" i="14"/>
  <c r="Z47" i="14"/>
  <c r="AF47" i="14"/>
  <c r="Z31" i="14"/>
  <c r="AF31" i="14"/>
  <c r="Z22" i="14"/>
  <c r="AF22" i="14"/>
  <c r="Z38" i="14"/>
  <c r="AF38" i="14"/>
  <c r="Z37" i="14"/>
  <c r="AF37" i="14"/>
  <c r="D163" i="36"/>
  <c r="C163" i="36" s="1"/>
  <c r="H163" i="36" s="1"/>
  <c r="X72" i="28"/>
  <c r="I167" i="36"/>
  <c r="R72" i="28"/>
  <c r="X65" i="28"/>
  <c r="I160" i="36"/>
  <c r="R65" i="28"/>
  <c r="D164" i="36"/>
  <c r="C164" i="36" s="1"/>
  <c r="H164" i="36" s="1"/>
  <c r="X73" i="28"/>
  <c r="I168" i="36"/>
  <c r="R73" i="28"/>
  <c r="X66" i="28"/>
  <c r="I161" i="36"/>
  <c r="R66" i="28"/>
  <c r="D165" i="36"/>
  <c r="C165" i="36" s="1"/>
  <c r="H165" i="36" s="1"/>
  <c r="X74" i="28"/>
  <c r="I169" i="36"/>
  <c r="R74" i="28"/>
  <c r="X67" i="28"/>
  <c r="I162" i="36"/>
  <c r="R67" i="28"/>
  <c r="D166" i="36"/>
  <c r="C166" i="36" s="1"/>
  <c r="H166" i="36" s="1"/>
  <c r="D157" i="36"/>
  <c r="C157" i="36" s="1"/>
  <c r="H157" i="36" s="1"/>
  <c r="X64" i="28"/>
  <c r="R64" i="28"/>
  <c r="I159" i="36"/>
  <c r="X62" i="28"/>
  <c r="R62" i="28"/>
  <c r="I157" i="36"/>
  <c r="D158" i="36"/>
  <c r="C158" i="36" s="1"/>
  <c r="H158" i="36" s="1"/>
  <c r="S94" i="14"/>
  <c r="T94" i="14"/>
  <c r="S98" i="14"/>
  <c r="T98" i="14"/>
  <c r="D97" i="36"/>
  <c r="C97" i="36" s="1"/>
  <c r="H97" i="36" s="1"/>
  <c r="X105" i="14"/>
  <c r="P105" i="14"/>
  <c r="I100" i="36"/>
  <c r="J105" i="14"/>
  <c r="Z105" i="14"/>
  <c r="R105" i="14"/>
  <c r="Z100" i="14"/>
  <c r="R100" i="14"/>
  <c r="J100" i="14"/>
  <c r="I95" i="36"/>
  <c r="X100" i="14"/>
  <c r="P100" i="14"/>
  <c r="X104" i="14"/>
  <c r="P104" i="14"/>
  <c r="I99" i="36"/>
  <c r="Z104" i="14"/>
  <c r="J104" i="14"/>
  <c r="R104" i="14"/>
  <c r="D95" i="36"/>
  <c r="C95" i="36" s="1"/>
  <c r="H95" i="36" s="1"/>
  <c r="D101" i="36"/>
  <c r="C101" i="36" s="1"/>
  <c r="H101" i="36" s="1"/>
  <c r="T91" i="14"/>
  <c r="S91" i="14"/>
  <c r="K93" i="14"/>
  <c r="L93" i="14"/>
  <c r="S93" i="14"/>
  <c r="T93" i="14"/>
  <c r="S96" i="14"/>
  <c r="T96" i="14"/>
  <c r="X102" i="14"/>
  <c r="I97" i="36"/>
  <c r="P102" i="14"/>
  <c r="R102" i="14"/>
  <c r="Z102" i="14"/>
  <c r="J102" i="14"/>
  <c r="K97" i="14"/>
  <c r="L97" i="14"/>
  <c r="D100" i="36"/>
  <c r="C100" i="36" s="1"/>
  <c r="H100" i="36" s="1"/>
  <c r="T103" i="14"/>
  <c r="S103" i="14"/>
  <c r="AA103" i="14"/>
  <c r="AE103" i="14" s="1"/>
  <c r="AB103" i="14"/>
  <c r="D99" i="36"/>
  <c r="C99" i="36" s="1"/>
  <c r="H99" i="36" s="1"/>
  <c r="D96" i="36"/>
  <c r="C96" i="36" s="1"/>
  <c r="H96" i="36" s="1"/>
  <c r="X106" i="14"/>
  <c r="P106" i="14"/>
  <c r="I101" i="36"/>
  <c r="R106" i="14"/>
  <c r="Z106" i="14"/>
  <c r="J106" i="14"/>
  <c r="S92" i="14"/>
  <c r="T92" i="14"/>
  <c r="T99" i="14"/>
  <c r="S99" i="14"/>
  <c r="T90" i="14"/>
  <c r="S90" i="14"/>
  <c r="D83" i="36"/>
  <c r="C83" i="36" s="1"/>
  <c r="H83" i="36" s="1"/>
  <c r="X68" i="28"/>
  <c r="I163" i="36"/>
  <c r="R68" i="28"/>
  <c r="D160" i="36"/>
  <c r="C160" i="36" s="1"/>
  <c r="H160" i="36" s="1"/>
  <c r="X69" i="28"/>
  <c r="I164" i="36"/>
  <c r="R69" i="28"/>
  <c r="D161" i="36"/>
  <c r="C161" i="36" s="1"/>
  <c r="H161" i="36" s="1"/>
  <c r="X70" i="28"/>
  <c r="I165" i="36"/>
  <c r="R70" i="28"/>
  <c r="D162" i="36"/>
  <c r="C162" i="36" s="1"/>
  <c r="H162" i="36" s="1"/>
  <c r="X71" i="28"/>
  <c r="I166" i="36"/>
  <c r="R71" i="28"/>
  <c r="X63" i="28"/>
  <c r="I158" i="36"/>
  <c r="R63" i="28"/>
  <c r="D159" i="36"/>
  <c r="C159" i="36" s="1"/>
  <c r="H159" i="36" s="1"/>
  <c r="D92" i="36"/>
  <c r="C92" i="36" s="1"/>
  <c r="H92" i="36" s="1"/>
  <c r="S95" i="14"/>
  <c r="T95" i="14"/>
  <c r="D98" i="36"/>
  <c r="C98" i="36" s="1"/>
  <c r="H98" i="36" s="1"/>
  <c r="X101" i="14"/>
  <c r="I96" i="36"/>
  <c r="P101" i="14"/>
  <c r="Z101" i="14"/>
  <c r="R101" i="14"/>
  <c r="J101" i="14"/>
  <c r="D86" i="36"/>
  <c r="C86" i="36" s="1"/>
  <c r="H86" i="36" s="1"/>
  <c r="D91" i="36"/>
  <c r="C91" i="36" s="1"/>
  <c r="H91" i="36" s="1"/>
  <c r="D89" i="36"/>
  <c r="C89" i="36" s="1"/>
  <c r="H89" i="36" s="1"/>
  <c r="D94" i="36"/>
  <c r="C94" i="36" s="1"/>
  <c r="H94" i="36" s="1"/>
  <c r="D84" i="36"/>
  <c r="C84" i="36" s="1"/>
  <c r="H84" i="36" s="1"/>
  <c r="S88" i="14"/>
  <c r="T88" i="14"/>
  <c r="C87" i="36"/>
  <c r="H87" i="36" s="1"/>
  <c r="C93" i="36"/>
  <c r="H93" i="36" s="1"/>
  <c r="C85" i="36"/>
  <c r="H85" i="36" s="1"/>
  <c r="R28" i="23"/>
  <c r="X32" i="23"/>
  <c r="R32" i="23"/>
  <c r="R34" i="23"/>
  <c r="X34" i="23"/>
  <c r="R22" i="23"/>
  <c r="X22" i="23"/>
  <c r="R21" i="23"/>
  <c r="R29" i="23"/>
  <c r="R26" i="23"/>
  <c r="X26" i="23"/>
  <c r="R27" i="23"/>
  <c r="X27" i="23"/>
  <c r="R30" i="23"/>
  <c r="X30" i="23"/>
  <c r="R18" i="23"/>
  <c r="X18" i="23"/>
  <c r="R17" i="23"/>
  <c r="X17" i="23"/>
  <c r="X15" i="23"/>
  <c r="R15" i="23"/>
  <c r="R16" i="23"/>
  <c r="X16" i="23"/>
  <c r="R12" i="23"/>
  <c r="R14" i="23"/>
  <c r="X14" i="23"/>
  <c r="R35" i="23"/>
  <c r="R33" i="23"/>
  <c r="X33" i="23"/>
  <c r="R20" i="23"/>
  <c r="X20" i="23"/>
  <c r="R11" i="23"/>
  <c r="R19" i="23"/>
  <c r="X19" i="23"/>
  <c r="R13" i="23"/>
  <c r="X13" i="23"/>
  <c r="R36" i="23"/>
  <c r="R31" i="23"/>
  <c r="R37" i="23"/>
  <c r="R25" i="23"/>
  <c r="X25" i="23"/>
  <c r="R24" i="23"/>
  <c r="X24" i="23"/>
  <c r="X23" i="23"/>
  <c r="R23" i="23"/>
  <c r="R10" i="23"/>
  <c r="R9" i="23"/>
  <c r="AF8" i="23"/>
  <c r="R8" i="23"/>
  <c r="Z8" i="23"/>
  <c r="AB8" i="23" s="1"/>
  <c r="J24" i="34"/>
  <c r="J25" i="34"/>
  <c r="J29" i="34"/>
  <c r="I412" i="36"/>
  <c r="J17" i="34"/>
  <c r="J15" i="34"/>
  <c r="I408" i="36"/>
  <c r="J13" i="34"/>
  <c r="I407" i="36"/>
  <c r="J12" i="34"/>
  <c r="I427" i="36"/>
  <c r="J32" i="34"/>
  <c r="I413" i="36"/>
  <c r="J18" i="34"/>
  <c r="J23" i="34"/>
  <c r="I426" i="36"/>
  <c r="J31" i="34"/>
  <c r="I417" i="36"/>
  <c r="J22" i="34"/>
  <c r="I425" i="36"/>
  <c r="J30" i="34"/>
  <c r="I411" i="36"/>
  <c r="J16" i="34"/>
  <c r="I416" i="36"/>
  <c r="J21" i="34"/>
  <c r="I415" i="36"/>
  <c r="J20" i="34"/>
  <c r="J28" i="34"/>
  <c r="I409" i="36"/>
  <c r="J14" i="34"/>
  <c r="J27" i="34"/>
  <c r="J33" i="34"/>
  <c r="J26" i="34"/>
  <c r="I414" i="36"/>
  <c r="J19" i="34"/>
  <c r="I406" i="36"/>
  <c r="J11" i="34"/>
  <c r="J10" i="34"/>
  <c r="J9" i="34"/>
  <c r="J8" i="34"/>
  <c r="R40" i="32"/>
  <c r="J40" i="32"/>
  <c r="P40" i="32"/>
  <c r="R39" i="32"/>
  <c r="J39" i="32"/>
  <c r="P39" i="32"/>
  <c r="R45" i="32"/>
  <c r="J45" i="32"/>
  <c r="P45" i="32"/>
  <c r="R43" i="32"/>
  <c r="J43" i="32"/>
  <c r="P43" i="32"/>
  <c r="I336" i="36"/>
  <c r="J41" i="32"/>
  <c r="P41" i="32"/>
  <c r="R41" i="32"/>
  <c r="R37" i="32"/>
  <c r="J37" i="32"/>
  <c r="P37" i="32"/>
  <c r="P44" i="32"/>
  <c r="R44" i="32"/>
  <c r="J44" i="32"/>
  <c r="R42" i="32"/>
  <c r="J42" i="32"/>
  <c r="P42" i="32"/>
  <c r="R38" i="32"/>
  <c r="J38" i="32"/>
  <c r="P38" i="32"/>
  <c r="R36" i="32"/>
  <c r="J36" i="32"/>
  <c r="P36" i="32"/>
  <c r="R35" i="32"/>
  <c r="J35" i="32"/>
  <c r="P35" i="32"/>
  <c r="R34" i="32"/>
  <c r="J34" i="32"/>
  <c r="P34" i="32"/>
  <c r="J12" i="32"/>
  <c r="R12" i="32"/>
  <c r="X12" i="32"/>
  <c r="R19" i="32"/>
  <c r="X19" i="32"/>
  <c r="J19" i="32"/>
  <c r="J20" i="32"/>
  <c r="R20" i="32"/>
  <c r="X20" i="32"/>
  <c r="R11" i="32"/>
  <c r="X11" i="32"/>
  <c r="J11" i="32"/>
  <c r="R14" i="32"/>
  <c r="X14" i="32"/>
  <c r="J14" i="32"/>
  <c r="X17" i="32"/>
  <c r="R17" i="32"/>
  <c r="J17" i="32"/>
  <c r="R21" i="32"/>
  <c r="J21" i="32"/>
  <c r="X21" i="32"/>
  <c r="R16" i="32"/>
  <c r="X16" i="32"/>
  <c r="J16" i="32"/>
  <c r="J31" i="32"/>
  <c r="R31" i="32"/>
  <c r="X31" i="32"/>
  <c r="I317" i="36"/>
  <c r="R22" i="32"/>
  <c r="X22" i="32"/>
  <c r="J22" i="32"/>
  <c r="J23" i="32"/>
  <c r="R23" i="32"/>
  <c r="X23" i="32"/>
  <c r="J26" i="32"/>
  <c r="R26" i="32"/>
  <c r="X26" i="32"/>
  <c r="R29" i="32"/>
  <c r="J29" i="32"/>
  <c r="X29" i="32"/>
  <c r="I310" i="36"/>
  <c r="J15" i="32"/>
  <c r="R15" i="32"/>
  <c r="X15" i="32"/>
  <c r="I319" i="36"/>
  <c r="R24" i="32"/>
  <c r="X24" i="32"/>
  <c r="J24" i="32"/>
  <c r="I327" i="36"/>
  <c r="R32" i="32"/>
  <c r="X32" i="32"/>
  <c r="J32" i="32"/>
  <c r="J18" i="32"/>
  <c r="R18" i="32"/>
  <c r="X18" i="32"/>
  <c r="R13" i="32"/>
  <c r="J13" i="32"/>
  <c r="X13" i="32"/>
  <c r="R27" i="32"/>
  <c r="X27" i="32"/>
  <c r="J27" i="32"/>
  <c r="R30" i="32"/>
  <c r="X30" i="32"/>
  <c r="J30" i="32"/>
  <c r="X25" i="32"/>
  <c r="R25" i="32"/>
  <c r="J25" i="32"/>
  <c r="X33" i="32"/>
  <c r="R33" i="32"/>
  <c r="J33" i="32"/>
  <c r="I323" i="36"/>
  <c r="J28" i="32"/>
  <c r="R28" i="32"/>
  <c r="X28" i="32"/>
  <c r="R10" i="32"/>
  <c r="X10" i="32"/>
  <c r="J10" i="32"/>
  <c r="R9" i="32"/>
  <c r="X9" i="32"/>
  <c r="J9" i="32"/>
  <c r="X8" i="32"/>
  <c r="J8" i="32"/>
  <c r="R8" i="32"/>
  <c r="R65" i="14"/>
  <c r="J65" i="14"/>
  <c r="P65" i="14"/>
  <c r="R43" i="14"/>
  <c r="X43" i="14"/>
  <c r="J43" i="14"/>
  <c r="R60" i="14"/>
  <c r="J60" i="14"/>
  <c r="P60" i="14"/>
  <c r="R59" i="14"/>
  <c r="X59" i="14"/>
  <c r="J59" i="14"/>
  <c r="R58" i="14"/>
  <c r="X58" i="14"/>
  <c r="J58" i="14"/>
  <c r="X30" i="14"/>
  <c r="R30" i="14"/>
  <c r="J30" i="14"/>
  <c r="R35" i="14"/>
  <c r="J35" i="14"/>
  <c r="P35" i="14"/>
  <c r="R24" i="14"/>
  <c r="J24" i="14"/>
  <c r="P24" i="14"/>
  <c r="R16" i="14"/>
  <c r="J16" i="14"/>
  <c r="R36" i="14"/>
  <c r="J36" i="14"/>
  <c r="P36" i="14"/>
  <c r="R15" i="14"/>
  <c r="J15" i="14"/>
  <c r="P15" i="14"/>
  <c r="R20" i="14"/>
  <c r="X20" i="14"/>
  <c r="J20" i="14"/>
  <c r="P29" i="14"/>
  <c r="R29" i="14"/>
  <c r="J29" i="14"/>
  <c r="R42" i="14"/>
  <c r="J42" i="14"/>
  <c r="P42" i="14"/>
  <c r="R46" i="14"/>
  <c r="J46" i="14"/>
  <c r="P46" i="14"/>
  <c r="P61" i="14"/>
  <c r="R61" i="14"/>
  <c r="J61" i="14"/>
  <c r="R55" i="14"/>
  <c r="J55" i="14"/>
  <c r="P55" i="14"/>
  <c r="R62" i="14"/>
  <c r="J62" i="14"/>
  <c r="P62" i="14"/>
  <c r="R40" i="14"/>
  <c r="J40" i="14"/>
  <c r="P40" i="14"/>
  <c r="R47" i="14"/>
  <c r="X47" i="14"/>
  <c r="J47" i="14"/>
  <c r="R31" i="14"/>
  <c r="X31" i="14"/>
  <c r="J31" i="14"/>
  <c r="R22" i="14"/>
  <c r="J22" i="14"/>
  <c r="P22" i="14"/>
  <c r="R38" i="14"/>
  <c r="J38" i="14"/>
  <c r="P38" i="14"/>
  <c r="R37" i="14"/>
  <c r="P37" i="14"/>
  <c r="J37" i="14"/>
  <c r="K48" i="14"/>
  <c r="L48" i="14"/>
  <c r="S52" i="14"/>
  <c r="T52" i="14"/>
  <c r="K56" i="14"/>
  <c r="L56" i="14"/>
  <c r="T49" i="14"/>
  <c r="S49" i="14"/>
  <c r="S66" i="14"/>
  <c r="T66" i="14"/>
  <c r="R12" i="14"/>
  <c r="J12" i="14"/>
  <c r="R28" i="14"/>
  <c r="J28" i="14"/>
  <c r="P28" i="14"/>
  <c r="R25" i="14"/>
  <c r="J25" i="14"/>
  <c r="P25" i="14"/>
  <c r="R33" i="14"/>
  <c r="J33" i="14"/>
  <c r="P33" i="14"/>
  <c r="R32" i="14"/>
  <c r="J32" i="14"/>
  <c r="P32" i="14"/>
  <c r="R23" i="14"/>
  <c r="J23" i="14"/>
  <c r="P23" i="14"/>
  <c r="R13" i="14"/>
  <c r="X13" i="14"/>
  <c r="J13" i="14"/>
  <c r="R14" i="14"/>
  <c r="J14" i="14"/>
  <c r="P14" i="14"/>
  <c r="R18" i="14"/>
  <c r="J18" i="14"/>
  <c r="R26" i="14"/>
  <c r="X26" i="14"/>
  <c r="J26" i="14"/>
  <c r="R27" i="14"/>
  <c r="J27" i="14"/>
  <c r="P27" i="14"/>
  <c r="R64" i="14"/>
  <c r="J64" i="14"/>
  <c r="P64" i="14"/>
  <c r="R39" i="14"/>
  <c r="X39" i="14"/>
  <c r="J39" i="14"/>
  <c r="R41" i="14"/>
  <c r="J41" i="14"/>
  <c r="P41" i="14"/>
  <c r="R44" i="14"/>
  <c r="J44" i="14"/>
  <c r="P44" i="14"/>
  <c r="P45" i="14"/>
  <c r="R45" i="14"/>
  <c r="J45" i="14"/>
  <c r="R63" i="14"/>
  <c r="J63" i="14"/>
  <c r="P63" i="14"/>
  <c r="R51" i="14"/>
  <c r="X51" i="14"/>
  <c r="J51" i="14"/>
  <c r="R34" i="14"/>
  <c r="X34" i="14"/>
  <c r="J34" i="14"/>
  <c r="R21" i="14"/>
  <c r="P21" i="14"/>
  <c r="J21" i="14"/>
  <c r="R19" i="14"/>
  <c r="X19" i="14"/>
  <c r="J19" i="14"/>
  <c r="R17" i="14"/>
  <c r="X17" i="14"/>
  <c r="J17" i="14"/>
  <c r="L57" i="14"/>
  <c r="R11" i="14"/>
  <c r="X11" i="14"/>
  <c r="J11" i="14"/>
  <c r="R10" i="14"/>
  <c r="X10" i="14"/>
  <c r="J10" i="14"/>
  <c r="J16" i="23"/>
  <c r="P8" i="23"/>
  <c r="J8" i="23"/>
  <c r="J14" i="23"/>
  <c r="J10" i="23"/>
  <c r="J35" i="23"/>
  <c r="P35" i="23"/>
  <c r="P33" i="23"/>
  <c r="J33" i="23"/>
  <c r="J20" i="23"/>
  <c r="J11" i="23"/>
  <c r="J19" i="23"/>
  <c r="J9" i="23"/>
  <c r="J13" i="23"/>
  <c r="J36" i="23"/>
  <c r="P36" i="23"/>
  <c r="J31" i="23"/>
  <c r="P31" i="23"/>
  <c r="P37" i="23"/>
  <c r="J37" i="23"/>
  <c r="J25" i="23"/>
  <c r="J24" i="23"/>
  <c r="J23" i="23"/>
  <c r="J12" i="23"/>
  <c r="P12" i="23"/>
  <c r="J28" i="23"/>
  <c r="P28" i="23"/>
  <c r="J32" i="23"/>
  <c r="J34" i="23"/>
  <c r="J22" i="23"/>
  <c r="J21" i="23"/>
  <c r="P29" i="23"/>
  <c r="J29" i="23"/>
  <c r="J26" i="23"/>
  <c r="J27" i="23"/>
  <c r="J30" i="23"/>
  <c r="J18" i="23"/>
  <c r="J17" i="23"/>
  <c r="J15" i="23"/>
  <c r="I530" i="36"/>
  <c r="I528" i="36"/>
  <c r="I515" i="36"/>
  <c r="I506" i="36"/>
  <c r="I514" i="36"/>
  <c r="D505" i="36"/>
  <c r="C505" i="36" s="1"/>
  <c r="H505" i="36" s="1"/>
  <c r="D509" i="36"/>
  <c r="C509" i="36" s="1"/>
  <c r="H509" i="36" s="1"/>
  <c r="I504" i="36"/>
  <c r="I508" i="36"/>
  <c r="D503" i="36"/>
  <c r="C503" i="36" s="1"/>
  <c r="H503" i="36" s="1"/>
  <c r="I531" i="36"/>
  <c r="I526" i="36"/>
  <c r="I532" i="36"/>
  <c r="I520" i="36"/>
  <c r="I519" i="36"/>
  <c r="I518" i="36"/>
  <c r="D508" i="36"/>
  <c r="C508" i="36" s="1"/>
  <c r="H508" i="36" s="1"/>
  <c r="I511" i="36"/>
  <c r="I523" i="36"/>
  <c r="I527" i="36"/>
  <c r="I529" i="36"/>
  <c r="I517" i="36"/>
  <c r="I516" i="36"/>
  <c r="I524" i="36"/>
  <c r="I521" i="36"/>
  <c r="I522" i="36"/>
  <c r="I525" i="36"/>
  <c r="I513" i="36"/>
  <c r="I512" i="36"/>
  <c r="I510" i="36"/>
  <c r="C57" i="36"/>
  <c r="H57" i="36" s="1"/>
  <c r="R21" i="30"/>
  <c r="X21" i="30"/>
  <c r="J21" i="30"/>
  <c r="R12" i="30"/>
  <c r="X12" i="30"/>
  <c r="J12" i="30"/>
  <c r="R8" i="30"/>
  <c r="X8" i="30"/>
  <c r="J8" i="30"/>
  <c r="R18" i="30"/>
  <c r="X18" i="30"/>
  <c r="J18" i="30"/>
  <c r="R30" i="30"/>
  <c r="X30" i="30"/>
  <c r="J30" i="30"/>
  <c r="R13" i="30"/>
  <c r="X13" i="30"/>
  <c r="J13" i="30"/>
  <c r="R22" i="30"/>
  <c r="X22" i="30"/>
  <c r="J22" i="30"/>
  <c r="R37" i="30"/>
  <c r="X37" i="30"/>
  <c r="J37" i="30"/>
  <c r="R36" i="30"/>
  <c r="X36" i="30"/>
  <c r="J36" i="30"/>
  <c r="R25" i="30"/>
  <c r="X25" i="30"/>
  <c r="J25" i="30"/>
  <c r="R35" i="30"/>
  <c r="X35" i="30"/>
  <c r="J35" i="30"/>
  <c r="R15" i="30"/>
  <c r="X15" i="30"/>
  <c r="J15" i="30"/>
  <c r="R16" i="30"/>
  <c r="X16" i="30"/>
  <c r="J16" i="30"/>
  <c r="R31" i="30"/>
  <c r="X31" i="30"/>
  <c r="J31" i="30"/>
  <c r="R11" i="30"/>
  <c r="X11" i="30"/>
  <c r="J11" i="30"/>
  <c r="R20" i="30"/>
  <c r="X20" i="30"/>
  <c r="J20" i="30"/>
  <c r="R19" i="30"/>
  <c r="X19" i="30"/>
  <c r="J19" i="30"/>
  <c r="R27" i="30"/>
  <c r="X27" i="30"/>
  <c r="J27" i="30"/>
  <c r="R9" i="30"/>
  <c r="X9" i="30"/>
  <c r="J9" i="30"/>
  <c r="R10" i="30"/>
  <c r="J10" i="30"/>
  <c r="R14" i="30"/>
  <c r="X14" i="30"/>
  <c r="J14" i="30"/>
  <c r="R26" i="30"/>
  <c r="X26" i="30"/>
  <c r="J26" i="30"/>
  <c r="R32" i="30"/>
  <c r="X32" i="30"/>
  <c r="J32" i="30"/>
  <c r="R33" i="30"/>
  <c r="X33" i="30"/>
  <c r="J33" i="30"/>
  <c r="R34" i="30"/>
  <c r="X34" i="30"/>
  <c r="J34" i="30"/>
  <c r="R29" i="30"/>
  <c r="X29" i="30"/>
  <c r="J29" i="30"/>
  <c r="R17" i="30"/>
  <c r="X17" i="30"/>
  <c r="J17" i="30"/>
  <c r="R23" i="30"/>
  <c r="X23" i="30"/>
  <c r="J23" i="30"/>
  <c r="R24" i="30"/>
  <c r="X24" i="30"/>
  <c r="J24" i="30"/>
  <c r="R28" i="30"/>
  <c r="X28" i="30"/>
  <c r="J28" i="30"/>
  <c r="R12" i="28"/>
  <c r="X12" i="28"/>
  <c r="R14" i="28"/>
  <c r="X14" i="28"/>
  <c r="R8" i="28"/>
  <c r="X8" i="28"/>
  <c r="R10" i="28"/>
  <c r="X10" i="28"/>
  <c r="R27" i="28"/>
  <c r="X27" i="28"/>
  <c r="R23" i="28"/>
  <c r="X23" i="28"/>
  <c r="R15" i="28"/>
  <c r="X15" i="28"/>
  <c r="R13" i="28"/>
  <c r="X13" i="28"/>
  <c r="R16" i="28"/>
  <c r="X16" i="28"/>
  <c r="R11" i="28"/>
  <c r="X11" i="28"/>
  <c r="R9" i="28"/>
  <c r="X9" i="28"/>
  <c r="R29" i="28"/>
  <c r="X29" i="28"/>
  <c r="R21" i="28"/>
  <c r="X21" i="28"/>
  <c r="R25" i="28"/>
  <c r="X25" i="28"/>
  <c r="R20" i="28"/>
  <c r="R24" i="28"/>
  <c r="X24" i="28"/>
  <c r="R28" i="28"/>
  <c r="X28" i="28"/>
  <c r="R22" i="28"/>
  <c r="X22" i="28"/>
  <c r="R26" i="28"/>
  <c r="X26" i="28"/>
  <c r="R47" i="28"/>
  <c r="R17" i="28"/>
  <c r="R18" i="28"/>
  <c r="P33" i="28"/>
  <c r="R33" i="28"/>
  <c r="P37" i="28"/>
  <c r="R37" i="28"/>
  <c r="P32" i="28"/>
  <c r="R32" i="28"/>
  <c r="P30" i="28"/>
  <c r="R30" i="28"/>
  <c r="R57" i="28"/>
  <c r="R60" i="28"/>
  <c r="P39" i="28"/>
  <c r="R39" i="28"/>
  <c r="P38" i="28"/>
  <c r="R38" i="28"/>
  <c r="P46" i="28"/>
  <c r="R46" i="28"/>
  <c r="R58" i="28"/>
  <c r="R48" i="28"/>
  <c r="R61" i="28"/>
  <c r="R52" i="28"/>
  <c r="P41" i="28"/>
  <c r="R41" i="28"/>
  <c r="R19" i="28"/>
  <c r="P36" i="28"/>
  <c r="R36" i="28"/>
  <c r="P35" i="28"/>
  <c r="R35" i="28"/>
  <c r="P34" i="28"/>
  <c r="R34" i="28"/>
  <c r="P45" i="28"/>
  <c r="R45" i="28"/>
  <c r="P31" i="28"/>
  <c r="R31" i="28"/>
  <c r="R51" i="28"/>
  <c r="R59" i="28"/>
  <c r="R50" i="28"/>
  <c r="R56" i="28"/>
  <c r="R49" i="28"/>
  <c r="P40" i="28"/>
  <c r="R40" i="28"/>
  <c r="R55" i="28"/>
  <c r="R53" i="28"/>
  <c r="R54" i="28"/>
  <c r="P44" i="28"/>
  <c r="R44" i="28"/>
  <c r="P43" i="28"/>
  <c r="R43" i="28"/>
  <c r="P42" i="28"/>
  <c r="R42" i="28"/>
  <c r="K66" i="28"/>
  <c r="K74" i="28"/>
  <c r="K82" i="28"/>
  <c r="L82" i="28"/>
  <c r="L90" i="28"/>
  <c r="K90" i="28"/>
  <c r="K98" i="28"/>
  <c r="K68" i="28"/>
  <c r="K76" i="28"/>
  <c r="L76" i="28"/>
  <c r="L84" i="28"/>
  <c r="K84" i="28"/>
  <c r="K92" i="28"/>
  <c r="L92" i="28"/>
  <c r="L100" i="28"/>
  <c r="K100" i="28"/>
  <c r="J195" i="36" s="1"/>
  <c r="K102" i="28"/>
  <c r="J197" i="36" s="1"/>
  <c r="L102" i="28"/>
  <c r="K70" i="28"/>
  <c r="L78" i="28"/>
  <c r="K78" i="28"/>
  <c r="K86" i="28"/>
  <c r="L86" i="28"/>
  <c r="L94" i="28"/>
  <c r="K94" i="28"/>
  <c r="K72" i="28"/>
  <c r="L80" i="28"/>
  <c r="K80" i="28"/>
  <c r="L88" i="28"/>
  <c r="K88" i="28"/>
  <c r="K96" i="28"/>
  <c r="L96" i="28"/>
  <c r="L104" i="28"/>
  <c r="K104" i="28"/>
  <c r="J199" i="36" s="1"/>
  <c r="P47" i="28"/>
  <c r="K65" i="28"/>
  <c r="K73" i="28"/>
  <c r="L81" i="28"/>
  <c r="K81" i="28"/>
  <c r="L89" i="28"/>
  <c r="K89" i="28"/>
  <c r="L97" i="28"/>
  <c r="K97" i="28"/>
  <c r="K67" i="28"/>
  <c r="L75" i="28"/>
  <c r="K75" i="28"/>
  <c r="L83" i="28"/>
  <c r="K83" i="28"/>
  <c r="L91" i="28"/>
  <c r="K91" i="28"/>
  <c r="L99" i="28"/>
  <c r="K99" i="28"/>
  <c r="K69" i="28"/>
  <c r="L77" i="28"/>
  <c r="K77" i="28"/>
  <c r="L85" i="28"/>
  <c r="K85" i="28"/>
  <c r="L93" i="28"/>
  <c r="K93" i="28"/>
  <c r="L101" i="28"/>
  <c r="K101" i="28"/>
  <c r="J196" i="36" s="1"/>
  <c r="K71" i="28"/>
  <c r="L79" i="28"/>
  <c r="K79" i="28"/>
  <c r="L87" i="28"/>
  <c r="K87" i="28"/>
  <c r="L95" i="28"/>
  <c r="K95" i="28"/>
  <c r="L103" i="28"/>
  <c r="K103" i="28"/>
  <c r="J198" i="36" s="1"/>
  <c r="I418" i="36"/>
  <c r="D332" i="36"/>
  <c r="C332" i="36" s="1"/>
  <c r="H332" i="36" s="1"/>
  <c r="I329" i="36"/>
  <c r="I332" i="36"/>
  <c r="D333" i="36"/>
  <c r="C333" i="36" s="1"/>
  <c r="H333" i="36" s="1"/>
  <c r="D413" i="36"/>
  <c r="C413" i="36" s="1"/>
  <c r="H413" i="36" s="1"/>
  <c r="D426" i="36"/>
  <c r="C426" i="36" s="1"/>
  <c r="H426" i="36" s="1"/>
  <c r="D417" i="36"/>
  <c r="C417" i="36" s="1"/>
  <c r="H417" i="36" s="1"/>
  <c r="I404" i="36"/>
  <c r="I423" i="36"/>
  <c r="I421" i="36"/>
  <c r="I410" i="36"/>
  <c r="I422" i="36"/>
  <c r="D312" i="36"/>
  <c r="C312" i="36" s="1"/>
  <c r="H312" i="36" s="1"/>
  <c r="I430" i="36"/>
  <c r="I429" i="36"/>
  <c r="I428" i="36"/>
  <c r="D308" i="36"/>
  <c r="C308" i="36" s="1"/>
  <c r="H308" i="36" s="1"/>
  <c r="D324" i="36"/>
  <c r="C324" i="36" s="1"/>
  <c r="H324" i="36" s="1"/>
  <c r="D319" i="36"/>
  <c r="C319" i="36" s="1"/>
  <c r="H319" i="36" s="1"/>
  <c r="D327" i="36"/>
  <c r="C327" i="36" s="1"/>
  <c r="H327" i="36" s="1"/>
  <c r="D322" i="36"/>
  <c r="C322" i="36" s="1"/>
  <c r="H322" i="36" s="1"/>
  <c r="D330" i="36"/>
  <c r="C330" i="36" s="1"/>
  <c r="H330" i="36" s="1"/>
  <c r="I316" i="36"/>
  <c r="I311" i="36"/>
  <c r="I334" i="36"/>
  <c r="I322" i="36"/>
  <c r="I330" i="36"/>
  <c r="I325" i="36"/>
  <c r="I333" i="36"/>
  <c r="I320" i="36"/>
  <c r="I328" i="36"/>
  <c r="I331" i="36"/>
  <c r="I309" i="36"/>
  <c r="I312" i="36"/>
  <c r="I313" i="36"/>
  <c r="I308" i="36"/>
  <c r="I335" i="36"/>
  <c r="I110" i="36"/>
  <c r="I111" i="36"/>
  <c r="I106" i="36"/>
  <c r="I104" i="36"/>
  <c r="I124" i="36"/>
  <c r="I116" i="36"/>
  <c r="I120" i="36"/>
  <c r="I115" i="36"/>
  <c r="I119" i="36"/>
  <c r="I123" i="36"/>
  <c r="I117" i="36"/>
  <c r="I121" i="36"/>
  <c r="I152" i="36"/>
  <c r="I155" i="36"/>
  <c r="I142" i="36"/>
  <c r="I150" i="36"/>
  <c r="I148" i="36"/>
  <c r="I149" i="36"/>
  <c r="I112" i="36"/>
  <c r="I107" i="36"/>
  <c r="I109" i="36"/>
  <c r="I105" i="36"/>
  <c r="I114" i="36"/>
  <c r="I146" i="36"/>
  <c r="I154" i="36"/>
  <c r="I145" i="36"/>
  <c r="I151" i="36"/>
  <c r="I144" i="36"/>
  <c r="I135" i="36"/>
  <c r="I134" i="36"/>
  <c r="I133" i="36"/>
  <c r="I141" i="36"/>
  <c r="I153" i="36"/>
  <c r="I143" i="36"/>
  <c r="I156" i="36"/>
  <c r="I147" i="36"/>
  <c r="I136" i="36"/>
  <c r="I139" i="36"/>
  <c r="I138" i="36"/>
  <c r="I137" i="36"/>
  <c r="I31" i="36"/>
  <c r="I37" i="36"/>
  <c r="I41" i="36"/>
  <c r="I56" i="36"/>
  <c r="I59" i="36"/>
  <c r="I34" i="36"/>
  <c r="I36" i="36"/>
  <c r="I39" i="36"/>
  <c r="I40" i="36"/>
  <c r="I50" i="36"/>
  <c r="I58" i="36"/>
  <c r="I46" i="36"/>
  <c r="I57" i="36"/>
  <c r="I35" i="36"/>
  <c r="I42" i="36"/>
  <c r="I32" i="36"/>
  <c r="I6" i="36"/>
  <c r="I60" i="36"/>
  <c r="I38" i="36"/>
  <c r="I55" i="36"/>
  <c r="I54" i="36"/>
  <c r="I53" i="36"/>
  <c r="I33" i="36"/>
  <c r="D506" i="36"/>
  <c r="C506" i="36" s="1"/>
  <c r="H506" i="36" s="1"/>
  <c r="I424" i="36"/>
  <c r="C412" i="36"/>
  <c r="H412" i="36" s="1"/>
  <c r="D317" i="36"/>
  <c r="C317" i="36" s="1"/>
  <c r="H317" i="36" s="1"/>
  <c r="D323" i="36"/>
  <c r="C323" i="36" s="1"/>
  <c r="H323" i="36" s="1"/>
  <c r="D304" i="36"/>
  <c r="C304" i="36" s="1"/>
  <c r="H304" i="36" s="1"/>
  <c r="D320" i="36"/>
  <c r="C320" i="36" s="1"/>
  <c r="H320" i="36" s="1"/>
  <c r="D318" i="36"/>
  <c r="C318" i="36" s="1"/>
  <c r="H318" i="36" s="1"/>
  <c r="D328" i="36"/>
  <c r="C328" i="36" s="1"/>
  <c r="H328" i="36" s="1"/>
  <c r="D331" i="36"/>
  <c r="C331" i="36" s="1"/>
  <c r="H331" i="36" s="1"/>
  <c r="D336" i="36"/>
  <c r="C336" i="36" s="1"/>
  <c r="H336" i="36" s="1"/>
  <c r="D321" i="36"/>
  <c r="C321" i="36" s="1"/>
  <c r="H321" i="36" s="1"/>
  <c r="D329" i="36"/>
  <c r="C329" i="36" s="1"/>
  <c r="H329" i="36" s="1"/>
  <c r="AB6" i="21"/>
  <c r="S2" i="23" s="1"/>
  <c r="T2" i="23" s="1"/>
  <c r="AA6" i="21"/>
  <c r="K2" i="23" s="1"/>
  <c r="L2" i="23" s="1"/>
  <c r="AA6" i="31"/>
  <c r="AC6" i="21"/>
  <c r="AA2" i="23" s="1"/>
  <c r="AB2" i="23" s="1"/>
  <c r="D513" i="36"/>
  <c r="C513" i="36" s="1"/>
  <c r="H513" i="36" s="1"/>
  <c r="D512" i="36"/>
  <c r="C512" i="36" s="1"/>
  <c r="H512" i="36" s="1"/>
  <c r="D515" i="36"/>
  <c r="C515" i="36" s="1"/>
  <c r="H515" i="36" s="1"/>
  <c r="D514" i="36"/>
  <c r="C514" i="36" s="1"/>
  <c r="H514" i="36" s="1"/>
  <c r="D521" i="36"/>
  <c r="C521" i="36" s="1"/>
  <c r="H521" i="36" s="1"/>
  <c r="D523" i="36"/>
  <c r="C523" i="36" s="1"/>
  <c r="H523" i="36" s="1"/>
  <c r="D524" i="36"/>
  <c r="C524" i="36" s="1"/>
  <c r="H524" i="36" s="1"/>
  <c r="D20" i="36"/>
  <c r="C20" i="36" s="1"/>
  <c r="H20" i="36" s="1"/>
  <c r="D22" i="36"/>
  <c r="C22" i="36" s="1"/>
  <c r="H22" i="36" s="1"/>
  <c r="I20" i="36"/>
  <c r="D528" i="36"/>
  <c r="C528" i="36" s="1"/>
  <c r="H528" i="36" s="1"/>
  <c r="D527" i="36"/>
  <c r="C527" i="36" s="1"/>
  <c r="H527" i="36" s="1"/>
  <c r="D337" i="36"/>
  <c r="C337" i="36" s="1"/>
  <c r="H337" i="36" s="1"/>
  <c r="I339" i="36"/>
  <c r="I337" i="36"/>
  <c r="D30" i="36"/>
  <c r="C30" i="36" s="1"/>
  <c r="H30" i="36" s="1"/>
  <c r="I27" i="36"/>
  <c r="D17" i="36"/>
  <c r="C17" i="36" s="1"/>
  <c r="H17" i="36" s="1"/>
  <c r="I18" i="36"/>
  <c r="D10" i="36"/>
  <c r="C10" i="36" s="1"/>
  <c r="H10" i="36" s="1"/>
  <c r="I8" i="36"/>
  <c r="I9" i="36"/>
  <c r="D33" i="36"/>
  <c r="C33" i="36" s="1"/>
  <c r="H33" i="36" s="1"/>
  <c r="I10" i="36"/>
  <c r="D8" i="36"/>
  <c r="C8" i="36" s="1"/>
  <c r="H8" i="36" s="1"/>
  <c r="D9" i="36"/>
  <c r="C9" i="36" s="1"/>
  <c r="H9" i="36" s="1"/>
  <c r="D14" i="36"/>
  <c r="C14" i="36" s="1"/>
  <c r="H14" i="36" s="1"/>
  <c r="I15" i="36"/>
  <c r="D522" i="36"/>
  <c r="C522" i="36" s="1"/>
  <c r="H522" i="36" s="1"/>
  <c r="D24" i="36"/>
  <c r="C24" i="36" s="1"/>
  <c r="H24" i="36" s="1"/>
  <c r="D21" i="36"/>
  <c r="C21" i="36" s="1"/>
  <c r="H21" i="36" s="1"/>
  <c r="I21" i="36"/>
  <c r="I22" i="36"/>
  <c r="D532" i="36"/>
  <c r="C532" i="36" s="1"/>
  <c r="H532" i="36" s="1"/>
  <c r="D531" i="36"/>
  <c r="C531" i="36" s="1"/>
  <c r="H531" i="36" s="1"/>
  <c r="D519" i="36"/>
  <c r="C519" i="36" s="1"/>
  <c r="H519" i="36" s="1"/>
  <c r="D518" i="36"/>
  <c r="C518" i="36" s="1"/>
  <c r="H518" i="36" s="1"/>
  <c r="D340" i="36"/>
  <c r="C340" i="36" s="1"/>
  <c r="H340" i="36" s="1"/>
  <c r="D38" i="36"/>
  <c r="C38" i="36" s="1"/>
  <c r="H38" i="36" s="1"/>
  <c r="D36" i="36"/>
  <c r="C36" i="36" s="1"/>
  <c r="H36" i="36" s="1"/>
  <c r="D26" i="36"/>
  <c r="C26" i="36" s="1"/>
  <c r="H26" i="36" s="1"/>
  <c r="D25" i="36"/>
  <c r="C25" i="36" s="1"/>
  <c r="H25" i="36" s="1"/>
  <c r="D28" i="36"/>
  <c r="C28" i="36" s="1"/>
  <c r="H28" i="36" s="1"/>
  <c r="I26" i="36"/>
  <c r="D27" i="36"/>
  <c r="C27" i="36" s="1"/>
  <c r="H27" i="36" s="1"/>
  <c r="D16" i="36"/>
  <c r="C16" i="36" s="1"/>
  <c r="H16" i="36" s="1"/>
  <c r="I17" i="36"/>
  <c r="D13" i="36"/>
  <c r="C13" i="36" s="1"/>
  <c r="H13" i="36" s="1"/>
  <c r="I14" i="36"/>
  <c r="I12" i="36"/>
  <c r="AA6" i="33"/>
  <c r="D7" i="36"/>
  <c r="C7" i="36" s="1"/>
  <c r="H7" i="36" s="1"/>
  <c r="I23" i="36"/>
  <c r="D23" i="36"/>
  <c r="C23" i="36" s="1"/>
  <c r="H23" i="36" s="1"/>
  <c r="D525" i="36"/>
  <c r="C525" i="36" s="1"/>
  <c r="H525" i="36" s="1"/>
  <c r="D526" i="36"/>
  <c r="C526" i="36" s="1"/>
  <c r="H526" i="36" s="1"/>
  <c r="D520" i="36"/>
  <c r="C520" i="36" s="1"/>
  <c r="H520" i="36" s="1"/>
  <c r="D338" i="36"/>
  <c r="C338" i="36" s="1"/>
  <c r="H338" i="36" s="1"/>
  <c r="I340" i="36"/>
  <c r="I338" i="36"/>
  <c r="D35" i="36"/>
  <c r="C35" i="36" s="1"/>
  <c r="H35" i="36" s="1"/>
  <c r="D41" i="36"/>
  <c r="C41" i="36" s="1"/>
  <c r="H41" i="36" s="1"/>
  <c r="I28" i="36"/>
  <c r="I25" i="36"/>
  <c r="I30" i="36"/>
  <c r="D19" i="36"/>
  <c r="C19" i="36" s="1"/>
  <c r="H19" i="36" s="1"/>
  <c r="D18" i="36"/>
  <c r="C18" i="36" s="1"/>
  <c r="H18" i="36" s="1"/>
  <c r="I19" i="36"/>
  <c r="I11" i="36"/>
  <c r="I13" i="36"/>
  <c r="D11" i="36"/>
  <c r="C11" i="36" s="1"/>
  <c r="H11" i="36" s="1"/>
  <c r="D15" i="36"/>
  <c r="C15" i="36" s="1"/>
  <c r="H15" i="36" s="1"/>
  <c r="I24" i="36"/>
  <c r="D529" i="36"/>
  <c r="C529" i="36" s="1"/>
  <c r="H529" i="36" s="1"/>
  <c r="D530" i="36"/>
  <c r="C530" i="36" s="1"/>
  <c r="H530" i="36" s="1"/>
  <c r="D517" i="36"/>
  <c r="C517" i="36" s="1"/>
  <c r="H517" i="36" s="1"/>
  <c r="D516" i="36"/>
  <c r="C516" i="36" s="1"/>
  <c r="H516" i="36" s="1"/>
  <c r="D339" i="36"/>
  <c r="C339" i="36" s="1"/>
  <c r="H339" i="36" s="1"/>
  <c r="D29" i="36"/>
  <c r="C29" i="36" s="1"/>
  <c r="H29" i="36" s="1"/>
  <c r="I29" i="36"/>
  <c r="I16" i="36"/>
  <c r="D12" i="36"/>
  <c r="C12" i="36" s="1"/>
  <c r="H12" i="36" s="1"/>
  <c r="I224" i="36"/>
  <c r="I225" i="36"/>
  <c r="I223" i="36"/>
  <c r="D504" i="36"/>
  <c r="C504" i="36" s="1"/>
  <c r="H504" i="36" s="1"/>
  <c r="D511" i="36"/>
  <c r="C511" i="36" s="1"/>
  <c r="H511" i="36" s="1"/>
  <c r="D403" i="36"/>
  <c r="C403" i="36" s="1"/>
  <c r="H403" i="36" s="1"/>
  <c r="D409" i="36"/>
  <c r="C409" i="36" s="1"/>
  <c r="H409" i="36" s="1"/>
  <c r="D420" i="36"/>
  <c r="C420" i="36" s="1"/>
  <c r="H420" i="36" s="1"/>
  <c r="D335" i="36"/>
  <c r="C335" i="36" s="1"/>
  <c r="H335" i="36" s="1"/>
  <c r="D334" i="36"/>
  <c r="C334" i="36" s="1"/>
  <c r="H334" i="36" s="1"/>
  <c r="D311" i="36"/>
  <c r="C311" i="36" s="1"/>
  <c r="H311" i="36" s="1"/>
  <c r="I228" i="36"/>
  <c r="I229" i="36"/>
  <c r="I226" i="36"/>
  <c r="I227" i="36"/>
  <c r="I230" i="36"/>
  <c r="J60" i="28"/>
  <c r="I218" i="36"/>
  <c r="I232" i="36"/>
  <c r="J57" i="28"/>
  <c r="I231" i="36"/>
  <c r="J59" i="28"/>
  <c r="I219" i="36"/>
  <c r="I220" i="36"/>
  <c r="AA6" i="26"/>
  <c r="D313" i="36"/>
  <c r="C313" i="36" s="1"/>
  <c r="H313" i="36" s="1"/>
  <c r="I211" i="36"/>
  <c r="D112" i="36"/>
  <c r="D105" i="36"/>
  <c r="D107" i="36"/>
  <c r="D104" i="36"/>
  <c r="D115" i="36"/>
  <c r="D138" i="36"/>
  <c r="D117" i="36"/>
  <c r="D144" i="36"/>
  <c r="D152" i="36"/>
  <c r="C152" i="36" s="1"/>
  <c r="H152" i="36" s="1"/>
  <c r="D151" i="36"/>
  <c r="D142" i="36"/>
  <c r="C142" i="36" s="1"/>
  <c r="H142" i="36" s="1"/>
  <c r="D147" i="36"/>
  <c r="D145" i="36"/>
  <c r="D143" i="36"/>
  <c r="D149" i="36"/>
  <c r="D154" i="36"/>
  <c r="D155" i="36"/>
  <c r="D108" i="36"/>
  <c r="D106" i="36"/>
  <c r="D113" i="36"/>
  <c r="D110" i="36"/>
  <c r="D114" i="36"/>
  <c r="D126" i="36"/>
  <c r="D120" i="36"/>
  <c r="D122" i="36"/>
  <c r="D130" i="36"/>
  <c r="D118" i="36"/>
  <c r="D125" i="36"/>
  <c r="D132" i="36"/>
  <c r="D140" i="36"/>
  <c r="D123" i="36"/>
  <c r="D133" i="36"/>
  <c r="D139" i="36"/>
  <c r="D135" i="36"/>
  <c r="D150" i="36"/>
  <c r="D148" i="36"/>
  <c r="D156" i="36"/>
  <c r="D146" i="36"/>
  <c r="D153" i="36"/>
  <c r="C153" i="36" s="1"/>
  <c r="H153" i="36" s="1"/>
  <c r="J58" i="28"/>
  <c r="J61" i="28"/>
  <c r="I212" i="36"/>
  <c r="D309" i="36"/>
  <c r="C309" i="36" s="1"/>
  <c r="H309" i="36" s="1"/>
  <c r="I206" i="36"/>
  <c r="I210" i="36"/>
  <c r="AA6" i="29"/>
  <c r="K2" i="30" s="1"/>
  <c r="L2" i="30" s="1"/>
  <c r="I103" i="36"/>
  <c r="D316" i="36"/>
  <c r="C316" i="36" s="1"/>
  <c r="H316" i="36" s="1"/>
  <c r="D326" i="36"/>
  <c r="C326" i="36" s="1"/>
  <c r="H326" i="36" s="1"/>
  <c r="I326" i="36"/>
  <c r="D310" i="36"/>
  <c r="C310" i="36" s="1"/>
  <c r="H310" i="36" s="1"/>
  <c r="I420" i="36"/>
  <c r="I306" i="36"/>
  <c r="I315" i="36"/>
  <c r="I307" i="36"/>
  <c r="I221" i="36"/>
  <c r="I215" i="36"/>
  <c r="I205" i="36"/>
  <c r="I208" i="36"/>
  <c r="I216" i="36"/>
  <c r="I213" i="36"/>
  <c r="I209" i="36"/>
  <c r="I217" i="36"/>
  <c r="I5" i="36"/>
  <c r="D406" i="36"/>
  <c r="C406" i="36" s="1"/>
  <c r="H406" i="36" s="1"/>
  <c r="I419" i="36"/>
  <c r="D307" i="36"/>
  <c r="C307" i="36" s="1"/>
  <c r="H307" i="36" s="1"/>
  <c r="D314" i="36"/>
  <c r="C314" i="36" s="1"/>
  <c r="H314" i="36" s="1"/>
  <c r="D410" i="36"/>
  <c r="C410" i="36" s="1"/>
  <c r="H410" i="36" s="1"/>
  <c r="D408" i="36"/>
  <c r="C408" i="36" s="1"/>
  <c r="H408" i="36" s="1"/>
  <c r="D407" i="36"/>
  <c r="C407" i="36" s="1"/>
  <c r="H407" i="36" s="1"/>
  <c r="I314" i="36"/>
  <c r="D315" i="36"/>
  <c r="C315" i="36" s="1"/>
  <c r="H315" i="36" s="1"/>
  <c r="D510" i="36"/>
  <c r="C510" i="36" s="1"/>
  <c r="H510" i="36" s="1"/>
  <c r="I507" i="36"/>
  <c r="D306" i="36"/>
  <c r="C306" i="36" s="1"/>
  <c r="H306" i="36" s="1"/>
  <c r="I505" i="36"/>
  <c r="I403" i="36"/>
  <c r="D305" i="36"/>
  <c r="C305" i="36" s="1"/>
  <c r="H305" i="36" s="1"/>
  <c r="I304" i="36"/>
  <c r="I503" i="36"/>
  <c r="I509" i="36"/>
  <c r="I305" i="36"/>
  <c r="I7" i="36"/>
  <c r="D303" i="36"/>
  <c r="C303" i="36" s="1"/>
  <c r="H303" i="36" s="1"/>
  <c r="I303" i="36"/>
  <c r="D203" i="36"/>
  <c r="C203" i="36" s="1"/>
  <c r="H203" i="36" s="1"/>
  <c r="D218" i="36"/>
  <c r="C218" i="36" s="1"/>
  <c r="H218" i="36" s="1"/>
  <c r="D216" i="36"/>
  <c r="C216" i="36" s="1"/>
  <c r="H216" i="36" s="1"/>
  <c r="I204" i="36"/>
  <c r="D204" i="36"/>
  <c r="C204" i="36" s="1"/>
  <c r="H204" i="36" s="1"/>
  <c r="D225" i="36"/>
  <c r="C225" i="36" s="1"/>
  <c r="H225" i="36" s="1"/>
  <c r="I203" i="36"/>
  <c r="I214" i="36"/>
  <c r="D222" i="36"/>
  <c r="C222" i="36" s="1"/>
  <c r="H222" i="36" s="1"/>
  <c r="D209" i="36"/>
  <c r="C209" i="36" s="1"/>
  <c r="H209" i="36" s="1"/>
  <c r="I222" i="36"/>
  <c r="D212" i="36"/>
  <c r="C212" i="36" s="1"/>
  <c r="H212" i="36" s="1"/>
  <c r="D210" i="36"/>
  <c r="C210" i="36" s="1"/>
  <c r="H210" i="36" s="1"/>
  <c r="D211" i="36"/>
  <c r="C211" i="36" s="1"/>
  <c r="H211" i="36" s="1"/>
  <c r="D215" i="36"/>
  <c r="C215" i="36" s="1"/>
  <c r="H215" i="36" s="1"/>
  <c r="D214" i="36"/>
  <c r="C214" i="36" s="1"/>
  <c r="H214" i="36" s="1"/>
  <c r="D207" i="36"/>
  <c r="C207" i="36" s="1"/>
  <c r="H207" i="36" s="1"/>
  <c r="I207" i="36"/>
  <c r="D6" i="36"/>
  <c r="C6" i="36" s="1"/>
  <c r="H6" i="36" s="1"/>
  <c r="D5" i="36"/>
  <c r="C5" i="36" s="1"/>
  <c r="H5" i="36" s="1"/>
  <c r="D111" i="36"/>
  <c r="D109" i="36"/>
  <c r="I113" i="36"/>
  <c r="D103" i="36"/>
  <c r="C103" i="36" s="1"/>
  <c r="H103" i="36" s="1"/>
  <c r="D121" i="36"/>
  <c r="D129" i="36"/>
  <c r="I131" i="36"/>
  <c r="D128" i="36"/>
  <c r="I130" i="36"/>
  <c r="D119" i="36"/>
  <c r="D127" i="36"/>
  <c r="I129" i="36"/>
  <c r="I140" i="36"/>
  <c r="D124" i="36"/>
  <c r="I126" i="36"/>
  <c r="D131" i="36"/>
  <c r="I108" i="36"/>
  <c r="I128" i="36"/>
  <c r="I122" i="36"/>
  <c r="I118" i="36"/>
  <c r="I132" i="36"/>
  <c r="I127" i="36"/>
  <c r="I125" i="36"/>
  <c r="J11" i="28"/>
  <c r="A502" i="10"/>
  <c r="B503" i="10"/>
  <c r="A503" i="10" s="1"/>
  <c r="J22" i="28"/>
  <c r="J16" i="28"/>
  <c r="J12" i="28"/>
  <c r="J19" i="28"/>
  <c r="J15" i="28"/>
  <c r="J10" i="28"/>
  <c r="J9" i="28"/>
  <c r="J20" i="28"/>
  <c r="J14" i="28"/>
  <c r="J21" i="28"/>
  <c r="J17" i="28"/>
  <c r="J13" i="28"/>
  <c r="J18" i="28"/>
  <c r="J8" i="28"/>
  <c r="AB56" i="14" l="1"/>
  <c r="L54" i="14"/>
  <c r="M54" i="14" s="1"/>
  <c r="N54" i="14" s="1"/>
  <c r="K88" i="14"/>
  <c r="M88" i="14" s="1"/>
  <c r="N88" i="14" s="1"/>
  <c r="C173" i="36"/>
  <c r="H173" i="36" s="1"/>
  <c r="C171" i="36"/>
  <c r="H171" i="36" s="1"/>
  <c r="C108" i="36"/>
  <c r="H108" i="36" s="1"/>
  <c r="C151" i="36"/>
  <c r="H151" i="36" s="1"/>
  <c r="C178" i="36"/>
  <c r="H178" i="36" s="1"/>
  <c r="C133" i="36"/>
  <c r="H133" i="36" s="1"/>
  <c r="C175" i="36"/>
  <c r="H175" i="36" s="1"/>
  <c r="C125" i="36"/>
  <c r="H125" i="36" s="1"/>
  <c r="C140" i="36"/>
  <c r="H140" i="36" s="1"/>
  <c r="C138" i="36"/>
  <c r="H138" i="36" s="1"/>
  <c r="C183" i="36"/>
  <c r="H183" i="36" s="1"/>
  <c r="C187" i="36"/>
  <c r="H187" i="36" s="1"/>
  <c r="C170" i="36"/>
  <c r="H170" i="36" s="1"/>
  <c r="C174" i="36"/>
  <c r="H174" i="36" s="1"/>
  <c r="C185" i="36"/>
  <c r="H185" i="36" s="1"/>
  <c r="C176" i="36"/>
  <c r="H176" i="36" s="1"/>
  <c r="AD17" i="33"/>
  <c r="AD73" i="33"/>
  <c r="AE50" i="31"/>
  <c r="AD94" i="33"/>
  <c r="AD61" i="33"/>
  <c r="AE87" i="31"/>
  <c r="AE15" i="31"/>
  <c r="AE12" i="31"/>
  <c r="AD29" i="33"/>
  <c r="AE85" i="31"/>
  <c r="AE106" i="31"/>
  <c r="AD68" i="33"/>
  <c r="AD49" i="33"/>
  <c r="AA57" i="14"/>
  <c r="AE57" i="14" s="1"/>
  <c r="AE55" i="31"/>
  <c r="AE104" i="31"/>
  <c r="AE66" i="31"/>
  <c r="AD83" i="33"/>
  <c r="AD51" i="33"/>
  <c r="AE21" i="31"/>
  <c r="C147" i="36"/>
  <c r="H147" i="36" s="1"/>
  <c r="C144" i="36"/>
  <c r="H144" i="36" s="1"/>
  <c r="C186" i="36"/>
  <c r="H186" i="36" s="1"/>
  <c r="AE48" i="31"/>
  <c r="AE72" i="31"/>
  <c r="AD44" i="33"/>
  <c r="AD92" i="33"/>
  <c r="AD95" i="33"/>
  <c r="AE18" i="31"/>
  <c r="A14" i="10"/>
  <c r="B15" i="10"/>
  <c r="AE28" i="31"/>
  <c r="C135" i="36"/>
  <c r="H135" i="36" s="1"/>
  <c r="C127" i="36"/>
  <c r="H127" i="36" s="1"/>
  <c r="C121" i="36"/>
  <c r="H121" i="36" s="1"/>
  <c r="C146" i="36"/>
  <c r="H146" i="36" s="1"/>
  <c r="C148" i="36"/>
  <c r="H148" i="36" s="1"/>
  <c r="C130" i="36"/>
  <c r="H130" i="36" s="1"/>
  <c r="C120" i="36"/>
  <c r="H120" i="36" s="1"/>
  <c r="C114" i="36"/>
  <c r="H114" i="36" s="1"/>
  <c r="C113" i="36"/>
  <c r="H113" i="36" s="1"/>
  <c r="C154" i="36"/>
  <c r="H154" i="36" s="1"/>
  <c r="C143" i="36"/>
  <c r="H143" i="36" s="1"/>
  <c r="C104" i="36"/>
  <c r="H104" i="36" s="1"/>
  <c r="C105" i="36"/>
  <c r="H105" i="36" s="1"/>
  <c r="L50" i="14"/>
  <c r="M50" i="14" s="1"/>
  <c r="N50" i="14" s="1"/>
  <c r="C181" i="36"/>
  <c r="H181" i="36" s="1"/>
  <c r="AD28" i="33"/>
  <c r="AD30" i="33"/>
  <c r="AE39" i="31"/>
  <c r="AE53" i="31"/>
  <c r="AE101" i="31"/>
  <c r="AE69" i="31"/>
  <c r="AE88" i="31"/>
  <c r="AE103" i="31"/>
  <c r="AE71" i="31"/>
  <c r="AE82" i="31"/>
  <c r="AD8" i="33"/>
  <c r="AD45" i="33"/>
  <c r="AD52" i="33"/>
  <c r="AD74" i="33"/>
  <c r="AD96" i="33"/>
  <c r="AD105" i="33"/>
  <c r="AD48" i="33"/>
  <c r="AD14" i="33"/>
  <c r="AD98" i="33"/>
  <c r="AD63" i="33"/>
  <c r="AD93" i="33"/>
  <c r="AE37" i="31"/>
  <c r="AE34" i="31"/>
  <c r="AE31" i="31"/>
  <c r="AE90" i="31"/>
  <c r="AE27" i="21"/>
  <c r="C119" i="36"/>
  <c r="H119" i="36" s="1"/>
  <c r="C129" i="36"/>
  <c r="H129" i="36" s="1"/>
  <c r="AE41" i="33"/>
  <c r="AD27" i="33"/>
  <c r="AD20" i="33"/>
  <c r="AD21" i="33"/>
  <c r="AD22" i="33"/>
  <c r="AE47" i="31"/>
  <c r="AE56" i="31"/>
  <c r="AE40" i="31"/>
  <c r="AE45" i="31"/>
  <c r="AE42" i="31"/>
  <c r="AE93" i="31"/>
  <c r="AE77" i="31"/>
  <c r="AE61" i="31"/>
  <c r="AE96" i="31"/>
  <c r="AE80" i="31"/>
  <c r="AE64" i="31"/>
  <c r="AE95" i="31"/>
  <c r="AE79" i="31"/>
  <c r="AE63" i="31"/>
  <c r="AE98" i="31"/>
  <c r="AE74" i="31"/>
  <c r="AE58" i="31"/>
  <c r="AD43" i="33"/>
  <c r="AD15" i="33"/>
  <c r="AD46" i="33"/>
  <c r="AD10" i="33"/>
  <c r="AD54" i="33"/>
  <c r="AD106" i="33"/>
  <c r="AD99" i="33"/>
  <c r="AD67" i="33"/>
  <c r="AD104" i="33"/>
  <c r="AD86" i="33"/>
  <c r="AD89" i="33"/>
  <c r="AD47" i="33"/>
  <c r="AD11" i="33"/>
  <c r="AD42" i="33"/>
  <c r="AE29" i="21"/>
  <c r="AD57" i="33"/>
  <c r="AD66" i="33"/>
  <c r="AD79" i="33"/>
  <c r="AD88" i="33"/>
  <c r="AD62" i="33"/>
  <c r="AD77" i="33"/>
  <c r="AE29" i="31"/>
  <c r="AE13" i="31"/>
  <c r="AE26" i="31"/>
  <c r="AE10" i="31"/>
  <c r="AE23" i="31"/>
  <c r="AE36" i="31"/>
  <c r="AE20" i="31"/>
  <c r="AE82" i="33"/>
  <c r="AE18" i="33"/>
  <c r="AE71" i="33"/>
  <c r="AE47" i="33"/>
  <c r="AE74" i="33"/>
  <c r="AE105" i="33"/>
  <c r="AE20" i="33"/>
  <c r="AE21" i="33"/>
  <c r="AE26" i="33"/>
  <c r="AE40" i="33"/>
  <c r="AE99" i="33"/>
  <c r="AE31" i="33"/>
  <c r="AE89" i="33"/>
  <c r="AE54" i="33"/>
  <c r="AE12" i="33"/>
  <c r="AE16" i="21"/>
  <c r="AE86" i="33"/>
  <c r="AE30" i="33"/>
  <c r="AE63" i="33"/>
  <c r="AE10" i="33"/>
  <c r="AE29" i="33"/>
  <c r="AE56" i="33"/>
  <c r="AE7" i="33"/>
  <c r="AE91" i="33"/>
  <c r="AE36" i="33"/>
  <c r="AE27" i="33"/>
  <c r="AE97" i="33"/>
  <c r="AE79" i="33"/>
  <c r="AE62" i="33"/>
  <c r="AE46" i="33"/>
  <c r="AE16" i="33"/>
  <c r="AE8" i="33"/>
  <c r="AE35" i="21"/>
  <c r="AE51" i="21"/>
  <c r="AE48" i="29"/>
  <c r="C116" i="36"/>
  <c r="H116" i="36" s="1"/>
  <c r="AE22" i="33"/>
  <c r="AE13" i="33"/>
  <c r="AE24" i="33"/>
  <c r="AE39" i="33"/>
  <c r="AE55" i="33"/>
  <c r="AE73" i="33"/>
  <c r="AE66" i="33"/>
  <c r="AE14" i="33"/>
  <c r="AE23" i="33"/>
  <c r="AE33" i="33"/>
  <c r="AE48" i="33"/>
  <c r="AE64" i="33"/>
  <c r="AE17" i="33"/>
  <c r="AE103" i="33"/>
  <c r="AE95" i="33"/>
  <c r="AE87" i="33"/>
  <c r="AE78" i="33"/>
  <c r="AE32" i="33"/>
  <c r="AE28" i="33"/>
  <c r="AE25" i="33"/>
  <c r="AE101" i="33"/>
  <c r="AE93" i="33"/>
  <c r="AE83" i="33"/>
  <c r="AE75" i="33"/>
  <c r="AE67" i="33"/>
  <c r="AE58" i="33"/>
  <c r="AE50" i="33"/>
  <c r="AE42" i="33"/>
  <c r="AE19" i="33"/>
  <c r="AE15" i="33"/>
  <c r="AE11" i="33"/>
  <c r="AE9" i="33"/>
  <c r="AE11" i="21"/>
  <c r="AD62" i="31"/>
  <c r="AE11" i="29"/>
  <c r="AE36" i="29"/>
  <c r="AE23" i="29"/>
  <c r="AE14" i="29"/>
  <c r="AE99" i="29"/>
  <c r="AE67" i="29"/>
  <c r="AE80" i="29"/>
  <c r="AE101" i="29"/>
  <c r="AE69" i="29"/>
  <c r="AE90" i="29"/>
  <c r="AE58" i="29"/>
  <c r="AE19" i="29"/>
  <c r="AE24" i="29"/>
  <c r="AE25" i="29"/>
  <c r="AE54" i="29"/>
  <c r="AE95" i="29"/>
  <c r="AE63" i="29"/>
  <c r="AE84" i="29"/>
  <c r="AE105" i="29"/>
  <c r="AE73" i="29"/>
  <c r="AE94" i="29"/>
  <c r="AE62" i="29"/>
  <c r="AE35" i="29"/>
  <c r="AE47" i="29"/>
  <c r="AE34" i="29"/>
  <c r="AE9" i="29"/>
  <c r="AE45" i="29"/>
  <c r="AE20" i="29"/>
  <c r="AE17" i="29"/>
  <c r="AE50" i="29"/>
  <c r="AE91" i="29"/>
  <c r="AE59" i="29"/>
  <c r="AE72" i="29"/>
  <c r="AE93" i="29"/>
  <c r="AE61" i="29"/>
  <c r="AE82" i="29"/>
  <c r="AE8" i="29"/>
  <c r="AE37" i="29"/>
  <c r="AE16" i="29"/>
  <c r="AE42" i="29"/>
  <c r="AE51" i="29"/>
  <c r="AE87" i="29"/>
  <c r="AE55" i="29"/>
  <c r="AE76" i="29"/>
  <c r="AE97" i="29"/>
  <c r="AE65" i="29"/>
  <c r="AE86" i="29"/>
  <c r="AE29" i="29"/>
  <c r="AE33" i="29"/>
  <c r="AE30" i="29"/>
  <c r="AE43" i="29"/>
  <c r="AE45" i="21"/>
  <c r="AE14" i="21"/>
  <c r="AE19" i="21"/>
  <c r="AE13" i="29"/>
  <c r="AE12" i="29"/>
  <c r="AE38" i="29"/>
  <c r="AE53" i="29"/>
  <c r="AE83" i="29"/>
  <c r="AE104" i="29"/>
  <c r="AE64" i="29"/>
  <c r="AE85" i="29"/>
  <c r="AE106" i="29"/>
  <c r="AE74" i="29"/>
  <c r="AE7" i="29"/>
  <c r="AE21" i="29"/>
  <c r="AE15" i="29"/>
  <c r="AE26" i="29"/>
  <c r="AE52" i="29"/>
  <c r="AE79" i="29"/>
  <c r="AE100" i="29"/>
  <c r="AE68" i="29"/>
  <c r="AE89" i="29"/>
  <c r="AE57" i="29"/>
  <c r="AE78" i="29"/>
  <c r="AE96" i="29"/>
  <c r="AE32" i="29"/>
  <c r="AE31" i="29"/>
  <c r="AE49" i="29"/>
  <c r="AE27" i="29"/>
  <c r="AE44" i="29"/>
  <c r="AE39" i="29"/>
  <c r="AE22" i="29"/>
  <c r="AE107" i="29"/>
  <c r="AE75" i="29"/>
  <c r="AE88" i="29"/>
  <c r="AE56" i="29"/>
  <c r="AE77" i="29"/>
  <c r="AE98" i="29"/>
  <c r="AE66" i="29"/>
  <c r="AE10" i="29"/>
  <c r="AE40" i="29"/>
  <c r="AE41" i="29"/>
  <c r="AE18" i="29"/>
  <c r="AE103" i="29"/>
  <c r="AE71" i="29"/>
  <c r="AE92" i="29"/>
  <c r="AE60" i="29"/>
  <c r="AE81" i="29"/>
  <c r="AE102" i="29"/>
  <c r="AE70" i="29"/>
  <c r="AE28" i="29"/>
  <c r="AE46" i="29"/>
  <c r="AE7" i="21"/>
  <c r="AE47" i="21"/>
  <c r="AE40" i="21"/>
  <c r="AE41" i="21"/>
  <c r="AE55" i="21"/>
  <c r="AE31" i="21"/>
  <c r="AE42" i="21"/>
  <c r="AE44" i="21"/>
  <c r="AE12" i="21"/>
  <c r="AE21" i="21"/>
  <c r="AE15" i="21"/>
  <c r="AE33" i="21"/>
  <c r="AE26" i="21"/>
  <c r="AE38" i="21"/>
  <c r="AE48" i="21"/>
  <c r="AE50" i="21"/>
  <c r="AE53" i="21"/>
  <c r="AE9" i="21"/>
  <c r="AE18" i="21"/>
  <c r="AE25" i="21"/>
  <c r="AE8" i="21"/>
  <c r="AE22" i="21"/>
  <c r="AE34" i="21"/>
  <c r="AE13" i="21"/>
  <c r="AE17" i="21"/>
  <c r="AE30" i="21"/>
  <c r="AE28" i="21"/>
  <c r="AE20" i="21"/>
  <c r="AE23" i="21"/>
  <c r="AE36" i="21"/>
  <c r="AE24" i="21"/>
  <c r="AE10" i="21"/>
  <c r="AE32" i="21"/>
  <c r="AE54" i="21"/>
  <c r="AE63" i="21"/>
  <c r="AE37" i="21"/>
  <c r="AE24" i="31"/>
  <c r="AD16" i="33"/>
  <c r="AD9" i="33"/>
  <c r="AD12" i="33"/>
  <c r="AD7" i="33"/>
  <c r="AD18" i="33"/>
  <c r="AD13" i="33"/>
  <c r="AE9" i="31"/>
  <c r="AE25" i="31"/>
  <c r="AE30" i="31"/>
  <c r="AE14" i="31"/>
  <c r="AE19" i="31"/>
  <c r="AE32" i="31"/>
  <c r="AE16" i="31"/>
  <c r="AE7" i="31"/>
  <c r="AD92" i="31"/>
  <c r="AE8" i="31"/>
  <c r="AE17" i="31"/>
  <c r="AE22" i="31"/>
  <c r="AE27" i="31"/>
  <c r="AE11" i="31"/>
  <c r="AD43" i="31"/>
  <c r="AD85" i="33"/>
  <c r="AD53" i="33"/>
  <c r="AD90" i="33"/>
  <c r="AD59" i="33"/>
  <c r="AD70" i="33"/>
  <c r="AD32" i="33"/>
  <c r="AD25" i="33"/>
  <c r="AE52" i="31"/>
  <c r="AE54" i="31"/>
  <c r="AE97" i="31"/>
  <c r="AE65" i="31"/>
  <c r="AE84" i="31"/>
  <c r="AE99" i="31"/>
  <c r="AE67" i="31"/>
  <c r="AE86" i="31"/>
  <c r="AD40" i="33"/>
  <c r="AD41" i="33"/>
  <c r="AD82" i="33"/>
  <c r="AD64" i="33"/>
  <c r="AE38" i="31"/>
  <c r="AD75" i="31"/>
  <c r="AD36" i="33"/>
  <c r="AD37" i="33"/>
  <c r="AD80" i="33"/>
  <c r="AD91" i="33"/>
  <c r="AD60" i="33"/>
  <c r="AD81" i="33"/>
  <c r="AD19" i="33"/>
  <c r="AD26" i="33"/>
  <c r="AE51" i="31"/>
  <c r="AE49" i="31"/>
  <c r="AE107" i="31"/>
  <c r="AE81" i="31"/>
  <c r="AE100" i="31"/>
  <c r="AE68" i="31"/>
  <c r="AE83" i="31"/>
  <c r="AE102" i="31"/>
  <c r="AE70" i="31"/>
  <c r="AD50" i="33"/>
  <c r="AD87" i="33"/>
  <c r="AD78" i="33"/>
  <c r="AD7" i="31"/>
  <c r="AD105" i="31"/>
  <c r="AD78" i="31"/>
  <c r="C131" i="36"/>
  <c r="H131" i="36" s="1"/>
  <c r="C124" i="36"/>
  <c r="H124" i="36" s="1"/>
  <c r="C128" i="36"/>
  <c r="H128" i="36" s="1"/>
  <c r="C109" i="36"/>
  <c r="H109" i="36" s="1"/>
  <c r="C139" i="36"/>
  <c r="H139" i="36" s="1"/>
  <c r="C132" i="36"/>
  <c r="H132" i="36" s="1"/>
  <c r="C122" i="36"/>
  <c r="H122" i="36" s="1"/>
  <c r="C149" i="36"/>
  <c r="H149" i="36" s="1"/>
  <c r="C145" i="36"/>
  <c r="H145" i="36" s="1"/>
  <c r="C107" i="36"/>
  <c r="H107" i="36" s="1"/>
  <c r="C134" i="36"/>
  <c r="H134" i="36" s="1"/>
  <c r="AD41" i="31"/>
  <c r="AD73" i="31"/>
  <c r="AD60" i="31"/>
  <c r="AD94" i="31"/>
  <c r="C111" i="36"/>
  <c r="H111" i="36" s="1"/>
  <c r="C156" i="36"/>
  <c r="H156" i="36" s="1"/>
  <c r="C150" i="36"/>
  <c r="H150" i="36" s="1"/>
  <c r="C123" i="36"/>
  <c r="H123" i="36" s="1"/>
  <c r="C118" i="36"/>
  <c r="H118" i="36" s="1"/>
  <c r="C126" i="36"/>
  <c r="H126" i="36" s="1"/>
  <c r="C110" i="36"/>
  <c r="H110" i="36" s="1"/>
  <c r="C106" i="36"/>
  <c r="H106" i="36" s="1"/>
  <c r="C155" i="36"/>
  <c r="H155" i="36" s="1"/>
  <c r="C117" i="36"/>
  <c r="H117" i="36" s="1"/>
  <c r="C115" i="36"/>
  <c r="H115" i="36" s="1"/>
  <c r="C112" i="36"/>
  <c r="H112" i="36" s="1"/>
  <c r="C136" i="36"/>
  <c r="H136" i="36" s="1"/>
  <c r="C179" i="36"/>
  <c r="H179" i="36" s="1"/>
  <c r="C182" i="36"/>
  <c r="H182" i="36" s="1"/>
  <c r="C184" i="36"/>
  <c r="H184" i="36" s="1"/>
  <c r="AD44" i="31"/>
  <c r="AD46" i="31"/>
  <c r="AD89" i="31"/>
  <c r="AD57" i="31"/>
  <c r="AD76" i="31"/>
  <c r="AD91" i="31"/>
  <c r="AD59" i="31"/>
  <c r="AD8" i="31"/>
  <c r="U72" i="30"/>
  <c r="V72" i="30" s="1"/>
  <c r="U77" i="30"/>
  <c r="V77" i="30" s="1"/>
  <c r="X77" i="30" s="1"/>
  <c r="K272" i="36" s="1"/>
  <c r="U71" i="30"/>
  <c r="V71" i="30" s="1"/>
  <c r="U76" i="30"/>
  <c r="V76" i="30" s="1"/>
  <c r="X76" i="30" s="1"/>
  <c r="K271" i="36" s="1"/>
  <c r="U73" i="30"/>
  <c r="V73" i="30" s="1"/>
  <c r="AD51" i="31"/>
  <c r="L53" i="14"/>
  <c r="M53" i="14" s="1"/>
  <c r="N53" i="14" s="1"/>
  <c r="L69" i="28"/>
  <c r="M69" i="28" s="1"/>
  <c r="N69" i="28" s="1"/>
  <c r="P69" i="28" s="1"/>
  <c r="K164" i="36" s="1"/>
  <c r="L73" i="28"/>
  <c r="M73" i="28" s="1"/>
  <c r="N73" i="28" s="1"/>
  <c r="P73" i="28" s="1"/>
  <c r="K168" i="36" s="1"/>
  <c r="L70" i="28"/>
  <c r="M70" i="28" s="1"/>
  <c r="N70" i="28" s="1"/>
  <c r="P70" i="28" s="1"/>
  <c r="K165" i="36" s="1"/>
  <c r="L98" i="28"/>
  <c r="M98" i="28" s="1"/>
  <c r="N98" i="28" s="1"/>
  <c r="P98" i="28" s="1"/>
  <c r="K193" i="36" s="1"/>
  <c r="J193" i="36"/>
  <c r="L66" i="28"/>
  <c r="M66" i="28" s="1"/>
  <c r="N66" i="28" s="1"/>
  <c r="L49" i="30"/>
  <c r="K49" i="30"/>
  <c r="J271" i="36"/>
  <c r="O76" i="30"/>
  <c r="M76" i="30"/>
  <c r="N76" i="30" s="1"/>
  <c r="J268" i="36"/>
  <c r="M73" i="30"/>
  <c r="N73" i="30" s="1"/>
  <c r="O73" i="30"/>
  <c r="O57" i="32"/>
  <c r="M57" i="32"/>
  <c r="N57" i="32" s="1"/>
  <c r="M49" i="32"/>
  <c r="N49" i="32" s="1"/>
  <c r="O49" i="32"/>
  <c r="O59" i="32"/>
  <c r="M59" i="32"/>
  <c r="N59" i="32" s="1"/>
  <c r="AA38" i="23"/>
  <c r="AB38" i="23"/>
  <c r="AE69" i="14"/>
  <c r="AC69" i="14"/>
  <c r="AD69" i="14" s="1"/>
  <c r="M69" i="14"/>
  <c r="N69" i="14" s="1"/>
  <c r="O69" i="14"/>
  <c r="AC77" i="14"/>
  <c r="AD77" i="14" s="1"/>
  <c r="AE77" i="14"/>
  <c r="U77" i="14"/>
  <c r="V77" i="14" s="1"/>
  <c r="W77" i="14"/>
  <c r="AE70" i="14"/>
  <c r="AC70" i="14"/>
  <c r="AD70" i="14" s="1"/>
  <c r="AE78" i="14"/>
  <c r="AC78" i="14"/>
  <c r="AD78" i="14" s="1"/>
  <c r="O78" i="14"/>
  <c r="M78" i="14"/>
  <c r="N78" i="14" s="1"/>
  <c r="AA46" i="23"/>
  <c r="AB46" i="23"/>
  <c r="J270" i="36"/>
  <c r="M75" i="30"/>
  <c r="N75" i="30" s="1"/>
  <c r="O75" i="30"/>
  <c r="L61" i="30"/>
  <c r="K61" i="30"/>
  <c r="L53" i="30"/>
  <c r="K53" i="30"/>
  <c r="J269" i="36"/>
  <c r="O74" i="30"/>
  <c r="M74" i="30"/>
  <c r="N74" i="30" s="1"/>
  <c r="L58" i="30"/>
  <c r="K58" i="30"/>
  <c r="L50" i="30"/>
  <c r="K50" i="30"/>
  <c r="M52" i="32"/>
  <c r="N52" i="32" s="1"/>
  <c r="O52" i="32"/>
  <c r="S42" i="23"/>
  <c r="T42" i="23"/>
  <c r="AA42" i="23"/>
  <c r="AB42" i="23"/>
  <c r="S40" i="23"/>
  <c r="T40" i="23"/>
  <c r="AA40" i="23"/>
  <c r="AB40" i="23"/>
  <c r="U68" i="14"/>
  <c r="V68" i="14" s="1"/>
  <c r="W68" i="14"/>
  <c r="M75" i="14"/>
  <c r="N75" i="14" s="1"/>
  <c r="O75" i="14"/>
  <c r="W81" i="14"/>
  <c r="U81" i="14"/>
  <c r="V81" i="14" s="1"/>
  <c r="O74" i="14"/>
  <c r="M74" i="14"/>
  <c r="N74" i="14" s="1"/>
  <c r="K78" i="30"/>
  <c r="L78" i="30"/>
  <c r="K62" i="32"/>
  <c r="L62" i="32"/>
  <c r="AB45" i="23"/>
  <c r="AA45" i="23"/>
  <c r="T45" i="23"/>
  <c r="S45" i="23"/>
  <c r="AB53" i="23"/>
  <c r="AA53" i="23"/>
  <c r="S54" i="23"/>
  <c r="T54" i="23"/>
  <c r="AA32" i="23"/>
  <c r="AB32" i="23"/>
  <c r="J266" i="36"/>
  <c r="O71" i="30"/>
  <c r="M71" i="30"/>
  <c r="N71" i="30" s="1"/>
  <c r="L57" i="30"/>
  <c r="K57" i="30"/>
  <c r="T70" i="30"/>
  <c r="S70" i="30"/>
  <c r="L54" i="30"/>
  <c r="K54" i="30"/>
  <c r="K50" i="32"/>
  <c r="L50" i="32"/>
  <c r="K51" i="32"/>
  <c r="L51" i="32"/>
  <c r="T39" i="23"/>
  <c r="S39" i="23"/>
  <c r="AB39" i="23"/>
  <c r="AA39" i="23"/>
  <c r="W72" i="14"/>
  <c r="U72" i="14"/>
  <c r="V72" i="14" s="1"/>
  <c r="W80" i="14"/>
  <c r="U80" i="14"/>
  <c r="V80" i="14" s="1"/>
  <c r="M67" i="14"/>
  <c r="N67" i="14" s="1"/>
  <c r="O67" i="14"/>
  <c r="M70" i="14"/>
  <c r="N70" i="14" s="1"/>
  <c r="O70" i="14"/>
  <c r="L48" i="23"/>
  <c r="K48" i="23"/>
  <c r="AA50" i="23"/>
  <c r="AB50" i="23"/>
  <c r="J272" i="36"/>
  <c r="M77" i="30"/>
  <c r="N77" i="30" s="1"/>
  <c r="O77" i="30"/>
  <c r="O61" i="32"/>
  <c r="M61" i="32"/>
  <c r="N61" i="32" s="1"/>
  <c r="O53" i="32"/>
  <c r="M53" i="32"/>
  <c r="N53" i="32" s="1"/>
  <c r="O55" i="32"/>
  <c r="M55" i="32"/>
  <c r="N55" i="32" s="1"/>
  <c r="M47" i="32"/>
  <c r="N47" i="32" s="1"/>
  <c r="O47" i="32"/>
  <c r="AA41" i="23"/>
  <c r="AB41" i="23"/>
  <c r="AA43" i="23"/>
  <c r="AE43" i="23" s="1"/>
  <c r="O83" i="14"/>
  <c r="M83" i="14"/>
  <c r="N83" i="14" s="1"/>
  <c r="M76" i="14"/>
  <c r="N76" i="14" s="1"/>
  <c r="O76" i="14"/>
  <c r="AE84" i="14"/>
  <c r="AC84" i="14"/>
  <c r="AD84" i="14" s="1"/>
  <c r="O84" i="14"/>
  <c r="M84" i="14"/>
  <c r="N84" i="14" s="1"/>
  <c r="AC73" i="14"/>
  <c r="AD73" i="14" s="1"/>
  <c r="AE73" i="14"/>
  <c r="AC81" i="14"/>
  <c r="AD81" i="14" s="1"/>
  <c r="AE81" i="14"/>
  <c r="AE74" i="14"/>
  <c r="AC74" i="14"/>
  <c r="AD74" i="14" s="1"/>
  <c r="AB47" i="23"/>
  <c r="AA47" i="23"/>
  <c r="L44" i="23"/>
  <c r="K44" i="23"/>
  <c r="AA51" i="23"/>
  <c r="AB51" i="23"/>
  <c r="K36" i="34"/>
  <c r="L36" i="34"/>
  <c r="AA30" i="23"/>
  <c r="AB30" i="23"/>
  <c r="AA13" i="23"/>
  <c r="AB13" i="23" s="1"/>
  <c r="AB9" i="23"/>
  <c r="AA9" i="23"/>
  <c r="AB19" i="23"/>
  <c r="AA19" i="23"/>
  <c r="AA12" i="23"/>
  <c r="AB12" i="23"/>
  <c r="AA16" i="23"/>
  <c r="AB16" i="23"/>
  <c r="K35" i="34"/>
  <c r="L35" i="34"/>
  <c r="AA20" i="23"/>
  <c r="AB20" i="23"/>
  <c r="AB21" i="23"/>
  <c r="AA21" i="23"/>
  <c r="AA34" i="23"/>
  <c r="AB34" i="23"/>
  <c r="AB35" i="23"/>
  <c r="AA35" i="23"/>
  <c r="J98" i="36"/>
  <c r="AE38" i="33"/>
  <c r="AE34" i="33"/>
  <c r="AE43" i="33"/>
  <c r="AE51" i="33"/>
  <c r="AE59" i="33"/>
  <c r="AE69" i="33"/>
  <c r="AE37" i="33"/>
  <c r="AE44" i="33"/>
  <c r="AE52" i="33"/>
  <c r="AE60" i="33"/>
  <c r="AE70" i="33"/>
  <c r="AE104" i="33"/>
  <c r="AE100" i="33"/>
  <c r="AE96" i="33"/>
  <c r="AE92" i="33"/>
  <c r="AE88" i="33"/>
  <c r="AE85" i="33"/>
  <c r="AE81" i="33"/>
  <c r="AE77" i="33"/>
  <c r="AE35" i="33"/>
  <c r="AE106" i="33"/>
  <c r="AE102" i="33"/>
  <c r="AE98" i="33"/>
  <c r="AE94" i="33"/>
  <c r="AE90" i="33"/>
  <c r="AE84" i="33"/>
  <c r="AE80" i="33"/>
  <c r="AE76" i="33"/>
  <c r="AE72" i="33"/>
  <c r="AE68" i="33"/>
  <c r="AE65" i="33"/>
  <c r="AE61" i="33"/>
  <c r="AE57" i="33"/>
  <c r="AE53" i="33"/>
  <c r="AE49" i="33"/>
  <c r="AE45" i="33"/>
  <c r="AD52" i="31"/>
  <c r="AD49" i="31"/>
  <c r="AD54" i="31"/>
  <c r="AD107" i="31"/>
  <c r="AD97" i="31"/>
  <c r="AD81" i="31"/>
  <c r="AD65" i="31"/>
  <c r="AD100" i="31"/>
  <c r="AD84" i="31"/>
  <c r="AD68" i="31"/>
  <c r="AD99" i="31"/>
  <c r="AD83" i="31"/>
  <c r="AD67" i="31"/>
  <c r="AD102" i="31"/>
  <c r="AD86" i="31"/>
  <c r="AD70" i="31"/>
  <c r="AA33" i="23"/>
  <c r="M63" i="30"/>
  <c r="N63" i="30" s="1"/>
  <c r="M55" i="30"/>
  <c r="N55" i="30" s="1"/>
  <c r="M67" i="30"/>
  <c r="N67" i="30" s="1"/>
  <c r="AD55" i="31"/>
  <c r="AD39" i="31"/>
  <c r="AD48" i="31"/>
  <c r="AD53" i="31"/>
  <c r="AD50" i="31"/>
  <c r="AD101" i="31"/>
  <c r="AD85" i="31"/>
  <c r="AD69" i="31"/>
  <c r="AD104" i="31"/>
  <c r="AD88" i="31"/>
  <c r="AD72" i="31"/>
  <c r="AD103" i="31"/>
  <c r="AD87" i="31"/>
  <c r="AD71" i="31"/>
  <c r="AD106" i="31"/>
  <c r="AD82" i="31"/>
  <c r="AD66" i="31"/>
  <c r="AE46" i="21"/>
  <c r="AE52" i="21"/>
  <c r="AD35" i="33"/>
  <c r="AD38" i="33"/>
  <c r="AD55" i="33"/>
  <c r="AD100" i="33"/>
  <c r="AD58" i="33"/>
  <c r="AD75" i="33"/>
  <c r="AD72" i="33"/>
  <c r="AD102" i="33"/>
  <c r="AD97" i="33"/>
  <c r="AD65" i="33"/>
  <c r="AD31" i="33"/>
  <c r="AD23" i="33"/>
  <c r="AD24" i="33"/>
  <c r="AD33" i="33"/>
  <c r="AD34" i="33"/>
  <c r="AE39" i="21"/>
  <c r="AE43" i="31"/>
  <c r="AE44" i="31"/>
  <c r="AE41" i="31"/>
  <c r="AE46" i="31"/>
  <c r="AE105" i="31"/>
  <c r="AE89" i="31"/>
  <c r="AE73" i="31"/>
  <c r="AE57" i="31"/>
  <c r="AE92" i="31"/>
  <c r="AE76" i="31"/>
  <c r="AE60" i="31"/>
  <c r="AE91" i="31"/>
  <c r="AE75" i="31"/>
  <c r="AE59" i="31"/>
  <c r="AE94" i="31"/>
  <c r="AE78" i="31"/>
  <c r="AE62" i="31"/>
  <c r="AD39" i="33"/>
  <c r="AD56" i="33"/>
  <c r="AD84" i="33"/>
  <c r="AD103" i="33"/>
  <c r="AD71" i="33"/>
  <c r="AD76" i="33"/>
  <c r="AD101" i="33"/>
  <c r="AD69" i="33"/>
  <c r="AE33" i="31"/>
  <c r="AE35" i="31"/>
  <c r="AE56" i="21"/>
  <c r="AE100" i="21"/>
  <c r="AE92" i="21"/>
  <c r="AE84" i="21"/>
  <c r="AE76" i="21"/>
  <c r="AE68" i="21"/>
  <c r="AE58" i="21"/>
  <c r="AE99" i="21"/>
  <c r="AE91" i="21"/>
  <c r="AE83" i="21"/>
  <c r="AE75" i="21"/>
  <c r="AE67" i="21"/>
  <c r="AE62" i="21"/>
  <c r="AE102" i="21"/>
  <c r="AE94" i="21"/>
  <c r="AE86" i="21"/>
  <c r="AE78" i="21"/>
  <c r="AE70" i="21"/>
  <c r="AE59" i="21"/>
  <c r="AE105" i="21"/>
  <c r="AE97" i="21"/>
  <c r="AE89" i="21"/>
  <c r="AE81" i="21"/>
  <c r="AE73" i="21"/>
  <c r="AE65" i="21"/>
  <c r="AE61" i="21"/>
  <c r="K2" i="34"/>
  <c r="L2" i="34" s="1"/>
  <c r="S2" i="32"/>
  <c r="T2" i="32" s="1"/>
  <c r="S2" i="30"/>
  <c r="T2" i="30" s="1"/>
  <c r="K2" i="32"/>
  <c r="L2" i="32" s="1"/>
  <c r="L71" i="28"/>
  <c r="M71" i="28" s="1"/>
  <c r="N71" i="28" s="1"/>
  <c r="P71" i="28" s="1"/>
  <c r="K166" i="36" s="1"/>
  <c r="L67" i="28"/>
  <c r="M67" i="28" s="1"/>
  <c r="N67" i="28" s="1"/>
  <c r="L65" i="28"/>
  <c r="M65" i="28" s="1"/>
  <c r="N65" i="28" s="1"/>
  <c r="L72" i="28"/>
  <c r="M72" i="28" s="1"/>
  <c r="N72" i="28" s="1"/>
  <c r="P72" i="28" s="1"/>
  <c r="K167" i="36" s="1"/>
  <c r="L68" i="28"/>
  <c r="M68" i="28" s="1"/>
  <c r="N68" i="28" s="1"/>
  <c r="P68" i="28" s="1"/>
  <c r="K163" i="36" s="1"/>
  <c r="L74" i="28"/>
  <c r="M74" i="28" s="1"/>
  <c r="N74" i="28" s="1"/>
  <c r="P74" i="28" s="1"/>
  <c r="K169" i="36" s="1"/>
  <c r="O63" i="30"/>
  <c r="O55" i="30"/>
  <c r="M65" i="30"/>
  <c r="N65" i="30" s="1"/>
  <c r="O65" i="30"/>
  <c r="O62" i="30"/>
  <c r="M62" i="30"/>
  <c r="N62" i="30" s="1"/>
  <c r="M56" i="32"/>
  <c r="N56" i="32" s="1"/>
  <c r="O56" i="32"/>
  <c r="M48" i="32"/>
  <c r="N48" i="32" s="1"/>
  <c r="O48" i="32"/>
  <c r="L38" i="23"/>
  <c r="K38" i="23"/>
  <c r="AC72" i="14"/>
  <c r="AD72" i="14" s="1"/>
  <c r="AE72" i="14"/>
  <c r="AC67" i="14"/>
  <c r="AD67" i="14" s="1"/>
  <c r="AE67" i="14"/>
  <c r="AC85" i="14"/>
  <c r="AD85" i="14" s="1"/>
  <c r="AE85" i="14"/>
  <c r="O85" i="14"/>
  <c r="M85" i="14"/>
  <c r="N85" i="14" s="1"/>
  <c r="AB49" i="23"/>
  <c r="AA49" i="23"/>
  <c r="S49" i="23"/>
  <c r="T49" i="23"/>
  <c r="L46" i="23"/>
  <c r="K46" i="23"/>
  <c r="L48" i="30"/>
  <c r="K48" i="30"/>
  <c r="O67" i="30"/>
  <c r="L59" i="30"/>
  <c r="K59" i="30"/>
  <c r="L51" i="30"/>
  <c r="K51" i="30"/>
  <c r="O64" i="30"/>
  <c r="M64" i="30"/>
  <c r="N64" i="30" s="1"/>
  <c r="L56" i="30"/>
  <c r="K56" i="30"/>
  <c r="K60" i="32"/>
  <c r="L60" i="32"/>
  <c r="M71" i="14"/>
  <c r="N71" i="14" s="1"/>
  <c r="O71" i="14"/>
  <c r="AE76" i="14"/>
  <c r="AC76" i="14"/>
  <c r="AD76" i="14" s="1"/>
  <c r="U73" i="14"/>
  <c r="V73" i="14" s="1"/>
  <c r="W73" i="14"/>
  <c r="U82" i="14"/>
  <c r="V82" i="14" s="1"/>
  <c r="W82" i="14"/>
  <c r="S99" i="28"/>
  <c r="W99" i="28" s="1"/>
  <c r="T99" i="28"/>
  <c r="S78" i="30"/>
  <c r="W78" i="30" s="1"/>
  <c r="T78" i="30"/>
  <c r="S62" i="32"/>
  <c r="T62" i="32"/>
  <c r="K53" i="23"/>
  <c r="L53" i="23"/>
  <c r="AA54" i="23"/>
  <c r="AB54" i="23"/>
  <c r="AB23" i="23"/>
  <c r="AA23" i="23"/>
  <c r="AB15" i="23"/>
  <c r="AA15" i="23"/>
  <c r="AB25" i="23"/>
  <c r="AA25" i="23"/>
  <c r="AA17" i="23"/>
  <c r="AB17" i="23"/>
  <c r="AA37" i="23"/>
  <c r="AB37" i="23"/>
  <c r="AB11" i="23"/>
  <c r="AA11" i="23"/>
  <c r="AA22" i="23"/>
  <c r="AB22" i="23"/>
  <c r="AA28" i="23"/>
  <c r="AB28" i="23"/>
  <c r="AA10" i="23"/>
  <c r="AB10" i="23"/>
  <c r="AA14" i="23"/>
  <c r="AB14" i="23" s="1"/>
  <c r="W98" i="28"/>
  <c r="U98" i="28"/>
  <c r="V98" i="28" s="1"/>
  <c r="O68" i="30"/>
  <c r="M68" i="30"/>
  <c r="N68" i="30" s="1"/>
  <c r="L60" i="30"/>
  <c r="K60" i="30"/>
  <c r="L52" i="30"/>
  <c r="K52" i="30"/>
  <c r="K70" i="30"/>
  <c r="L70" i="30"/>
  <c r="K58" i="32"/>
  <c r="L58" i="32"/>
  <c r="AC80" i="14"/>
  <c r="AD80" i="14" s="1"/>
  <c r="AE80" i="14"/>
  <c r="AB48" i="23"/>
  <c r="AA48" i="23"/>
  <c r="K50" i="23"/>
  <c r="L50" i="23"/>
  <c r="AA52" i="23"/>
  <c r="AB52" i="23"/>
  <c r="S52" i="23"/>
  <c r="T52" i="23"/>
  <c r="J267" i="36"/>
  <c r="O72" i="30"/>
  <c r="M72" i="30"/>
  <c r="N72" i="30" s="1"/>
  <c r="M69" i="30"/>
  <c r="N69" i="30" s="1"/>
  <c r="O69" i="30"/>
  <c r="O66" i="30"/>
  <c r="M66" i="30"/>
  <c r="N66" i="30" s="1"/>
  <c r="M54" i="32"/>
  <c r="N54" i="32" s="1"/>
  <c r="O54" i="32"/>
  <c r="M46" i="32"/>
  <c r="N46" i="32" s="1"/>
  <c r="O46" i="32"/>
  <c r="L41" i="23"/>
  <c r="K41" i="23"/>
  <c r="L43" i="23"/>
  <c r="K43" i="23"/>
  <c r="S43" i="23"/>
  <c r="T43" i="23"/>
  <c r="AC71" i="14"/>
  <c r="AD71" i="14" s="1"/>
  <c r="AE71" i="14"/>
  <c r="AC83" i="14"/>
  <c r="AD83" i="14" s="1"/>
  <c r="AE83" i="14"/>
  <c r="AE68" i="14"/>
  <c r="AC68" i="14"/>
  <c r="AD68" i="14" s="1"/>
  <c r="AC75" i="14"/>
  <c r="AD75" i="14" s="1"/>
  <c r="AE75" i="14"/>
  <c r="AC79" i="14"/>
  <c r="AD79" i="14" s="1"/>
  <c r="AE79" i="14"/>
  <c r="M79" i="14"/>
  <c r="N79" i="14" s="1"/>
  <c r="O79" i="14"/>
  <c r="AE82" i="14"/>
  <c r="AC82" i="14"/>
  <c r="AD82" i="14" s="1"/>
  <c r="T47" i="23"/>
  <c r="S47" i="23"/>
  <c r="AA44" i="23"/>
  <c r="AE44" i="23" s="1"/>
  <c r="AB44" i="23"/>
  <c r="S44" i="23"/>
  <c r="T44" i="23"/>
  <c r="S51" i="23"/>
  <c r="T51" i="23"/>
  <c r="AA24" i="23"/>
  <c r="AB24" i="23"/>
  <c r="AA18" i="23"/>
  <c r="AB18" i="23"/>
  <c r="AB31" i="23"/>
  <c r="AA31" i="23"/>
  <c r="AA36" i="23"/>
  <c r="AB36" i="23"/>
  <c r="AA27" i="23"/>
  <c r="AB27" i="23"/>
  <c r="AA26" i="23"/>
  <c r="AB26" i="23"/>
  <c r="AA29" i="23"/>
  <c r="AB29" i="23"/>
  <c r="AD37" i="31"/>
  <c r="AD29" i="31"/>
  <c r="AD21" i="31"/>
  <c r="AD13" i="31"/>
  <c r="AD34" i="31"/>
  <c r="AD26" i="31"/>
  <c r="AD18" i="31"/>
  <c r="AD10" i="31"/>
  <c r="AD31" i="31"/>
  <c r="AD23" i="31"/>
  <c r="AD15" i="31"/>
  <c r="AD36" i="31"/>
  <c r="AD28" i="31"/>
  <c r="AD20" i="31"/>
  <c r="AD12" i="31"/>
  <c r="AD90" i="31"/>
  <c r="AD47" i="31"/>
  <c r="AD56" i="31"/>
  <c r="AD40" i="31"/>
  <c r="AD45" i="31"/>
  <c r="AD42" i="31"/>
  <c r="AD93" i="31"/>
  <c r="AD77" i="31"/>
  <c r="AD61" i="31"/>
  <c r="AD96" i="31"/>
  <c r="AD80" i="31"/>
  <c r="AD64" i="31"/>
  <c r="AD95" i="31"/>
  <c r="AD79" i="31"/>
  <c r="AD63" i="31"/>
  <c r="AD98" i="31"/>
  <c r="AD74" i="31"/>
  <c r="AD58" i="31"/>
  <c r="AE43" i="21"/>
  <c r="AE49" i="21"/>
  <c r="AD9" i="31"/>
  <c r="U75" i="30"/>
  <c r="V75" i="30" s="1"/>
  <c r="AD33" i="31"/>
  <c r="AD25" i="31"/>
  <c r="AD17" i="31"/>
  <c r="AD30" i="31"/>
  <c r="AD22" i="31"/>
  <c r="AD14" i="31"/>
  <c r="AD35" i="31"/>
  <c r="AD27" i="31"/>
  <c r="AD19" i="31"/>
  <c r="AD11" i="31"/>
  <c r="U74" i="30"/>
  <c r="V74" i="30" s="1"/>
  <c r="AD32" i="31"/>
  <c r="AD24" i="31"/>
  <c r="AD16" i="31"/>
  <c r="AD38" i="31"/>
  <c r="AE104" i="21"/>
  <c r="AE96" i="21"/>
  <c r="AE88" i="21"/>
  <c r="AE80" i="21"/>
  <c r="AE72" i="21"/>
  <c r="AE60" i="21"/>
  <c r="AE103" i="21"/>
  <c r="AE95" i="21"/>
  <c r="AE87" i="21"/>
  <c r="AE79" i="21"/>
  <c r="AE71" i="21"/>
  <c r="AE64" i="21"/>
  <c r="AE106" i="21"/>
  <c r="AE98" i="21"/>
  <c r="AE90" i="21"/>
  <c r="AE82" i="21"/>
  <c r="AE74" i="21"/>
  <c r="AE66" i="21"/>
  <c r="AE57" i="21"/>
  <c r="AE101" i="21"/>
  <c r="AE93" i="21"/>
  <c r="AE85" i="21"/>
  <c r="AE77" i="21"/>
  <c r="AE69" i="21"/>
  <c r="C180" i="36"/>
  <c r="H180" i="36" s="1"/>
  <c r="AD8" i="29"/>
  <c r="AD9" i="29"/>
  <c r="AD10" i="29"/>
  <c r="AD11" i="29"/>
  <c r="AD12" i="29"/>
  <c r="AD13" i="29"/>
  <c r="AD14" i="29"/>
  <c r="AD15" i="29"/>
  <c r="AD16" i="29"/>
  <c r="AD17"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69" i="29"/>
  <c r="AD70" i="29"/>
  <c r="AD71" i="29"/>
  <c r="AD72" i="29"/>
  <c r="AD73" i="29"/>
  <c r="AD74" i="29"/>
  <c r="AD75" i="29"/>
  <c r="AD76" i="29"/>
  <c r="AD77" i="29"/>
  <c r="AD78" i="29"/>
  <c r="AD79" i="29"/>
  <c r="AD80" i="29"/>
  <c r="AD81" i="29"/>
  <c r="AD82" i="29"/>
  <c r="AD84" i="29"/>
  <c r="AD85" i="29"/>
  <c r="AD86" i="29"/>
  <c r="AD87" i="29"/>
  <c r="AD88" i="29"/>
  <c r="AD89" i="29"/>
  <c r="AD90" i="29"/>
  <c r="AD91" i="29"/>
  <c r="AD92" i="29"/>
  <c r="AD93" i="29"/>
  <c r="AD94" i="29"/>
  <c r="AD95" i="29"/>
  <c r="AD96" i="29"/>
  <c r="AD97" i="29"/>
  <c r="AD98" i="29"/>
  <c r="AD99" i="29"/>
  <c r="AD100" i="29"/>
  <c r="AD101" i="29"/>
  <c r="AD102" i="29"/>
  <c r="AD103" i="29"/>
  <c r="AD104" i="29"/>
  <c r="AD105" i="29"/>
  <c r="AD106" i="29"/>
  <c r="AD107" i="29"/>
  <c r="AD7" i="29"/>
  <c r="AD83" i="29"/>
  <c r="K34" i="34"/>
  <c r="J429" i="36" s="1"/>
  <c r="L34" i="34"/>
  <c r="AE9" i="26"/>
  <c r="AE11" i="26"/>
  <c r="AE13" i="26"/>
  <c r="AE15" i="26"/>
  <c r="AE17" i="26"/>
  <c r="AE19" i="26"/>
  <c r="AE21" i="26"/>
  <c r="AE23" i="26"/>
  <c r="AE25" i="26"/>
  <c r="AE27" i="26"/>
  <c r="AE29" i="26"/>
  <c r="AE31" i="26"/>
  <c r="AE33" i="26"/>
  <c r="AE35" i="26"/>
  <c r="AE37" i="26"/>
  <c r="AE39" i="26"/>
  <c r="AE41" i="26"/>
  <c r="AE43" i="26"/>
  <c r="AE45" i="26"/>
  <c r="AE47" i="26"/>
  <c r="AE49" i="26"/>
  <c r="AE51" i="26"/>
  <c r="AE53" i="26"/>
  <c r="AE55" i="26"/>
  <c r="AE57" i="26"/>
  <c r="AE59" i="26"/>
  <c r="AE61" i="26"/>
  <c r="AE63" i="26"/>
  <c r="AE65" i="26"/>
  <c r="AE67" i="26"/>
  <c r="AE69" i="26"/>
  <c r="AE71" i="26"/>
  <c r="AE73" i="26"/>
  <c r="AE75" i="26"/>
  <c r="AE77" i="26"/>
  <c r="AE79" i="26"/>
  <c r="AE81" i="26"/>
  <c r="AE83" i="26"/>
  <c r="AE85" i="26"/>
  <c r="AE87" i="26"/>
  <c r="AE89" i="26"/>
  <c r="AE91" i="26"/>
  <c r="AE93" i="26"/>
  <c r="AE95" i="26"/>
  <c r="AE97" i="26"/>
  <c r="AE99" i="26"/>
  <c r="AE101" i="26"/>
  <c r="AE103" i="26"/>
  <c r="AE105" i="26"/>
  <c r="AE7" i="26"/>
  <c r="AE8" i="26"/>
  <c r="AE10" i="26"/>
  <c r="AE12" i="26"/>
  <c r="AE14" i="26"/>
  <c r="AE16" i="26"/>
  <c r="AE18" i="26"/>
  <c r="AE20" i="26"/>
  <c r="AE22" i="26"/>
  <c r="AE24" i="26"/>
  <c r="AE26" i="26"/>
  <c r="AE28" i="26"/>
  <c r="AE30" i="26"/>
  <c r="AE32" i="26"/>
  <c r="AE34" i="26"/>
  <c r="AE36" i="26"/>
  <c r="AE38" i="26"/>
  <c r="AE40" i="26"/>
  <c r="AE42" i="26"/>
  <c r="AE44" i="26"/>
  <c r="AE46" i="26"/>
  <c r="AE48" i="26"/>
  <c r="AE50" i="26"/>
  <c r="AE52" i="26"/>
  <c r="AE54" i="26"/>
  <c r="AE56" i="26"/>
  <c r="AE58" i="26"/>
  <c r="AE60" i="26"/>
  <c r="AE62" i="26"/>
  <c r="AE64" i="26"/>
  <c r="AE66" i="26"/>
  <c r="AE68" i="26"/>
  <c r="AE70" i="26"/>
  <c r="AE72" i="26"/>
  <c r="AE74" i="26"/>
  <c r="AE76" i="26"/>
  <c r="AE78" i="26"/>
  <c r="AE80" i="26"/>
  <c r="AE82" i="26"/>
  <c r="AE84" i="26"/>
  <c r="AE86" i="26"/>
  <c r="AE88" i="26"/>
  <c r="AE90" i="26"/>
  <c r="AE92" i="26"/>
  <c r="AE94" i="26"/>
  <c r="AE96" i="26"/>
  <c r="AE98" i="26"/>
  <c r="AE100" i="26"/>
  <c r="AE102" i="26"/>
  <c r="AE104" i="26"/>
  <c r="AE106" i="26"/>
  <c r="AC103" i="14"/>
  <c r="AD103" i="14" s="1"/>
  <c r="S92" i="28"/>
  <c r="J187" i="36" s="1"/>
  <c r="T92" i="28"/>
  <c r="S43" i="30"/>
  <c r="T43" i="30"/>
  <c r="S96" i="28"/>
  <c r="J191" i="36" s="1"/>
  <c r="T96" i="28"/>
  <c r="S90" i="28"/>
  <c r="J185" i="36" s="1"/>
  <c r="T90" i="28"/>
  <c r="S42" i="30"/>
  <c r="T42" i="30"/>
  <c r="S94" i="28"/>
  <c r="J189" i="36" s="1"/>
  <c r="T94" i="28"/>
  <c r="S95" i="28"/>
  <c r="J190" i="36" s="1"/>
  <c r="T95" i="28"/>
  <c r="T41" i="30"/>
  <c r="S41" i="30"/>
  <c r="S45" i="30"/>
  <c r="T45" i="30"/>
  <c r="T44" i="30"/>
  <c r="S44" i="30"/>
  <c r="T46" i="30"/>
  <c r="S46" i="30"/>
  <c r="T38" i="30"/>
  <c r="S38" i="30"/>
  <c r="T39" i="30"/>
  <c r="S39" i="30"/>
  <c r="S93" i="28"/>
  <c r="W93" i="28" s="1"/>
  <c r="T93" i="28"/>
  <c r="S47" i="30"/>
  <c r="T47" i="30"/>
  <c r="S91" i="28"/>
  <c r="J186" i="36" s="1"/>
  <c r="T91" i="28"/>
  <c r="T40" i="30"/>
  <c r="S40" i="30"/>
  <c r="S51" i="30"/>
  <c r="S55" i="30"/>
  <c r="J250" i="36" s="1"/>
  <c r="S59" i="30"/>
  <c r="S63" i="30"/>
  <c r="J258" i="36" s="1"/>
  <c r="S67" i="30"/>
  <c r="J262" i="36" s="1"/>
  <c r="S48" i="30"/>
  <c r="S52" i="30"/>
  <c r="S56" i="30"/>
  <c r="S60" i="30"/>
  <c r="S64" i="30"/>
  <c r="J259" i="36" s="1"/>
  <c r="S68" i="30"/>
  <c r="J263" i="36" s="1"/>
  <c r="S49" i="30"/>
  <c r="S53" i="30"/>
  <c r="S57" i="30"/>
  <c r="S61" i="30"/>
  <c r="S65" i="30"/>
  <c r="J260" i="36" s="1"/>
  <c r="S69" i="30"/>
  <c r="J264" i="36" s="1"/>
  <c r="S50" i="30"/>
  <c r="S54" i="30"/>
  <c r="S58" i="30"/>
  <c r="S62" i="30"/>
  <c r="J257" i="36" s="1"/>
  <c r="S66" i="30"/>
  <c r="J261" i="36" s="1"/>
  <c r="T97" i="28"/>
  <c r="S97" i="28"/>
  <c r="J192" i="36" s="1"/>
  <c r="M89" i="14"/>
  <c r="N89" i="14" s="1"/>
  <c r="K2" i="28"/>
  <c r="L2" i="28" s="1"/>
  <c r="AA2" i="14"/>
  <c r="AB2" i="14" s="1"/>
  <c r="L101" i="14"/>
  <c r="K101" i="14"/>
  <c r="AA101" i="14"/>
  <c r="AE101" i="14" s="1"/>
  <c r="AB101" i="14"/>
  <c r="T63" i="28"/>
  <c r="S63" i="28"/>
  <c r="T70" i="28"/>
  <c r="S70" i="28"/>
  <c r="J165" i="36" s="1"/>
  <c r="S68" i="28"/>
  <c r="J163" i="36" s="1"/>
  <c r="T68" i="28"/>
  <c r="W92" i="14"/>
  <c r="U92" i="14"/>
  <c r="V92" i="14" s="1"/>
  <c r="AA106" i="14"/>
  <c r="AE106" i="14" s="1"/>
  <c r="AB106" i="14"/>
  <c r="O97" i="14"/>
  <c r="M97" i="14"/>
  <c r="N97" i="14" s="1"/>
  <c r="AA102" i="14"/>
  <c r="AE102" i="14" s="1"/>
  <c r="AB102" i="14"/>
  <c r="W96" i="14"/>
  <c r="U96" i="14"/>
  <c r="V96" i="14" s="1"/>
  <c r="W93" i="14"/>
  <c r="U93" i="14"/>
  <c r="V93" i="14" s="1"/>
  <c r="O93" i="14"/>
  <c r="M93" i="14"/>
  <c r="N93" i="14" s="1"/>
  <c r="L104" i="14"/>
  <c r="K104" i="14"/>
  <c r="K100" i="14"/>
  <c r="L100" i="14"/>
  <c r="AA105" i="14"/>
  <c r="AE105" i="14" s="1"/>
  <c r="AB105" i="14"/>
  <c r="W98" i="14"/>
  <c r="U98" i="14"/>
  <c r="V98" i="14" s="1"/>
  <c r="U94" i="14"/>
  <c r="V94" i="14" s="1"/>
  <c r="W94" i="14"/>
  <c r="S62" i="28"/>
  <c r="T62" i="28"/>
  <c r="S74" i="28"/>
  <c r="J169" i="36" s="1"/>
  <c r="T74" i="28"/>
  <c r="T73" i="28"/>
  <c r="S73" i="28"/>
  <c r="J168" i="36" s="1"/>
  <c r="S72" i="28"/>
  <c r="J167" i="36" s="1"/>
  <c r="T72" i="28"/>
  <c r="AB37" i="14"/>
  <c r="AA37" i="14"/>
  <c r="AA38" i="14"/>
  <c r="AB38" i="14"/>
  <c r="AA22" i="14"/>
  <c r="AB22" i="14"/>
  <c r="AB31" i="14"/>
  <c r="AA31" i="14"/>
  <c r="AB47" i="14"/>
  <c r="AA47" i="14"/>
  <c r="AA40" i="14"/>
  <c r="AB40" i="14"/>
  <c r="AA62" i="14"/>
  <c r="AB62" i="14"/>
  <c r="AB55" i="14"/>
  <c r="AA55" i="14"/>
  <c r="AB61" i="14"/>
  <c r="AA61" i="14"/>
  <c r="AA46" i="14"/>
  <c r="AB46" i="14"/>
  <c r="AA42" i="14"/>
  <c r="AB42" i="14"/>
  <c r="AB29" i="14"/>
  <c r="AA29" i="14"/>
  <c r="AA20" i="14"/>
  <c r="AB20" i="14"/>
  <c r="AB15" i="14"/>
  <c r="AA15" i="14"/>
  <c r="AA36" i="14"/>
  <c r="AB36" i="14"/>
  <c r="AA16" i="14"/>
  <c r="AB16" i="14"/>
  <c r="AA24" i="14"/>
  <c r="AB24" i="14"/>
  <c r="AB35" i="14"/>
  <c r="AA35" i="14"/>
  <c r="AA30" i="14"/>
  <c r="AB30" i="14"/>
  <c r="AA58" i="14"/>
  <c r="AB58" i="14"/>
  <c r="AB59" i="14"/>
  <c r="AA59" i="14"/>
  <c r="AA60" i="14"/>
  <c r="AB60" i="14"/>
  <c r="AA28" i="14"/>
  <c r="AB28" i="14"/>
  <c r="AA12" i="14"/>
  <c r="AB12" i="14"/>
  <c r="AC66" i="14"/>
  <c r="AD66" i="14" s="1"/>
  <c r="AE66" i="14"/>
  <c r="AB49" i="14"/>
  <c r="AA49" i="14"/>
  <c r="O95" i="14"/>
  <c r="M95" i="14"/>
  <c r="N95" i="14" s="1"/>
  <c r="W89" i="14"/>
  <c r="U89" i="14"/>
  <c r="V89" i="14" s="1"/>
  <c r="O89" i="14"/>
  <c r="O90" i="14"/>
  <c r="M90" i="14"/>
  <c r="N90" i="14" s="1"/>
  <c r="O99" i="14"/>
  <c r="M99" i="14"/>
  <c r="N99" i="14" s="1"/>
  <c r="O92" i="14"/>
  <c r="M92" i="14"/>
  <c r="N92" i="14" s="1"/>
  <c r="AA54" i="14"/>
  <c r="AB54" i="14"/>
  <c r="M103" i="14"/>
  <c r="N103" i="14" s="1"/>
  <c r="O103" i="14"/>
  <c r="W97" i="14"/>
  <c r="U97" i="14"/>
  <c r="V97" i="14" s="1"/>
  <c r="AA50" i="14"/>
  <c r="AB50" i="14"/>
  <c r="AC56" i="14"/>
  <c r="AD56" i="14" s="1"/>
  <c r="AE56" i="14"/>
  <c r="AA52" i="14"/>
  <c r="AB52" i="14"/>
  <c r="AA48" i="14"/>
  <c r="AB48" i="14"/>
  <c r="AB53" i="14"/>
  <c r="AA53" i="14"/>
  <c r="O98" i="14"/>
  <c r="M98" i="14"/>
  <c r="N98" i="14" s="1"/>
  <c r="AB17" i="14"/>
  <c r="AA17" i="14"/>
  <c r="AB19" i="14"/>
  <c r="AA19" i="14"/>
  <c r="AB21" i="14"/>
  <c r="AA21" i="14"/>
  <c r="AA34" i="14"/>
  <c r="AB34" i="14"/>
  <c r="AB51" i="14"/>
  <c r="AA51" i="14"/>
  <c r="AB63" i="14"/>
  <c r="AA63" i="14"/>
  <c r="AB45" i="14"/>
  <c r="AA45" i="14"/>
  <c r="AA44" i="14"/>
  <c r="AB44" i="14"/>
  <c r="AB41" i="14"/>
  <c r="AA41" i="14"/>
  <c r="AB39" i="14"/>
  <c r="AA39" i="14"/>
  <c r="AA64" i="14"/>
  <c r="AB64" i="14"/>
  <c r="AB27" i="14"/>
  <c r="AA27" i="14"/>
  <c r="AA26" i="14"/>
  <c r="AB26" i="14"/>
  <c r="AA18" i="14"/>
  <c r="AB18" i="14"/>
  <c r="AA14" i="14"/>
  <c r="AB14" i="14"/>
  <c r="AB13" i="14"/>
  <c r="AA13" i="14"/>
  <c r="AB23" i="14"/>
  <c r="AA23" i="14"/>
  <c r="AA32" i="14"/>
  <c r="AB32" i="14"/>
  <c r="AB33" i="14"/>
  <c r="AA33" i="14"/>
  <c r="AB25" i="14"/>
  <c r="AA25" i="14"/>
  <c r="AB11" i="14"/>
  <c r="AA11" i="14"/>
  <c r="AB43" i="14"/>
  <c r="AA43" i="14"/>
  <c r="AB65" i="14"/>
  <c r="AA65" i="14"/>
  <c r="AA10" i="14"/>
  <c r="AB10" i="14"/>
  <c r="S79" i="28"/>
  <c r="J174" i="36" s="1"/>
  <c r="S85" i="28"/>
  <c r="J180" i="36" s="1"/>
  <c r="S78" i="28"/>
  <c r="J173" i="36" s="1"/>
  <c r="S77" i="28"/>
  <c r="J172" i="36" s="1"/>
  <c r="S89" i="28"/>
  <c r="J184" i="36" s="1"/>
  <c r="S80" i="28"/>
  <c r="J175" i="36" s="1"/>
  <c r="S88" i="28"/>
  <c r="J183" i="36" s="1"/>
  <c r="S81" i="28"/>
  <c r="J176" i="36" s="1"/>
  <c r="S87" i="28"/>
  <c r="J182" i="36" s="1"/>
  <c r="S84" i="28"/>
  <c r="J179" i="36" s="1"/>
  <c r="S75" i="28"/>
  <c r="J170" i="36" s="1"/>
  <c r="S83" i="28"/>
  <c r="J178" i="36" s="1"/>
  <c r="S76" i="28"/>
  <c r="J171" i="36" s="1"/>
  <c r="S82" i="28"/>
  <c r="J177" i="36" s="1"/>
  <c r="S86" i="28"/>
  <c r="J181" i="36" s="1"/>
  <c r="U88" i="14"/>
  <c r="V88" i="14" s="1"/>
  <c r="W88" i="14"/>
  <c r="T101" i="14"/>
  <c r="S101" i="14"/>
  <c r="W95" i="14"/>
  <c r="U95" i="14"/>
  <c r="V95" i="14" s="1"/>
  <c r="T71" i="28"/>
  <c r="S71" i="28"/>
  <c r="J166" i="36" s="1"/>
  <c r="S69" i="28"/>
  <c r="J164" i="36" s="1"/>
  <c r="T69" i="28"/>
  <c r="U90" i="14"/>
  <c r="V90" i="14" s="1"/>
  <c r="W90" i="14"/>
  <c r="W99" i="14"/>
  <c r="U99" i="14"/>
  <c r="V99" i="14" s="1"/>
  <c r="K106" i="14"/>
  <c r="L106" i="14"/>
  <c r="S106" i="14"/>
  <c r="T106" i="14"/>
  <c r="U103" i="14"/>
  <c r="V103" i="14" s="1"/>
  <c r="W103" i="14"/>
  <c r="K102" i="14"/>
  <c r="L102" i="14"/>
  <c r="S102" i="14"/>
  <c r="T102" i="14"/>
  <c r="W91" i="14"/>
  <c r="U91" i="14"/>
  <c r="V91" i="14" s="1"/>
  <c r="S104" i="14"/>
  <c r="T104" i="14"/>
  <c r="AA104" i="14"/>
  <c r="AE104" i="14" s="1"/>
  <c r="AB104" i="14"/>
  <c r="T100" i="14"/>
  <c r="S100" i="14"/>
  <c r="T105" i="14"/>
  <c r="S105" i="14"/>
  <c r="L105" i="14"/>
  <c r="K105" i="14"/>
  <c r="T64" i="28"/>
  <c r="S64" i="28"/>
  <c r="T67" i="28"/>
  <c r="S67" i="28"/>
  <c r="J162" i="36" s="1"/>
  <c r="T66" i="28"/>
  <c r="S66" i="28"/>
  <c r="J161" i="36" s="1"/>
  <c r="T65" i="28"/>
  <c r="S65" i="28"/>
  <c r="J160" i="36" s="1"/>
  <c r="O96" i="14"/>
  <c r="M96" i="14"/>
  <c r="N96" i="14" s="1"/>
  <c r="O91" i="14"/>
  <c r="M91" i="14"/>
  <c r="N91" i="14" s="1"/>
  <c r="M94" i="14"/>
  <c r="N94" i="14" s="1"/>
  <c r="O94" i="14"/>
  <c r="S24" i="23"/>
  <c r="T24" i="23"/>
  <c r="S36" i="23"/>
  <c r="T36" i="23" s="1"/>
  <c r="S13" i="23"/>
  <c r="T13" i="23"/>
  <c r="T19" i="23"/>
  <c r="S19" i="23"/>
  <c r="S11" i="23"/>
  <c r="T11" i="23" s="1"/>
  <c r="S41" i="23"/>
  <c r="S38" i="23"/>
  <c r="S46" i="23"/>
  <c r="S48" i="23"/>
  <c r="S50" i="23"/>
  <c r="S53" i="23"/>
  <c r="S20" i="23"/>
  <c r="T20" i="23"/>
  <c r="S33" i="23"/>
  <c r="T33" i="23"/>
  <c r="S14" i="23"/>
  <c r="T14" i="23"/>
  <c r="S12" i="23"/>
  <c r="T12" i="23" s="1"/>
  <c r="S16" i="23"/>
  <c r="T16" i="23"/>
  <c r="S18" i="23"/>
  <c r="T18" i="23"/>
  <c r="S30" i="23"/>
  <c r="T30" i="23"/>
  <c r="T27" i="23"/>
  <c r="S27" i="23"/>
  <c r="S26" i="23"/>
  <c r="T26" i="23"/>
  <c r="S29" i="23"/>
  <c r="T29" i="23" s="1"/>
  <c r="S21" i="23"/>
  <c r="T21" i="23" s="1"/>
  <c r="S22" i="23"/>
  <c r="T22" i="23"/>
  <c r="S34" i="23"/>
  <c r="T34" i="23"/>
  <c r="S28" i="23"/>
  <c r="T28" i="23" s="1"/>
  <c r="K49" i="23"/>
  <c r="K45" i="23"/>
  <c r="K51" i="23"/>
  <c r="K52" i="23"/>
  <c r="K42" i="23"/>
  <c r="K40" i="23"/>
  <c r="K55" i="23"/>
  <c r="J550" i="36" s="1"/>
  <c r="K47" i="23"/>
  <c r="K39" i="23"/>
  <c r="K54" i="23"/>
  <c r="S23" i="23"/>
  <c r="T23" i="23"/>
  <c r="T25" i="23"/>
  <c r="S25" i="23"/>
  <c r="S37" i="23"/>
  <c r="T37" i="23" s="1"/>
  <c r="S31" i="23"/>
  <c r="T31" i="23"/>
  <c r="S35" i="23"/>
  <c r="T35" i="23"/>
  <c r="S15" i="23"/>
  <c r="T15" i="23"/>
  <c r="T17" i="23"/>
  <c r="S17" i="23"/>
  <c r="S32" i="23"/>
  <c r="W32" i="23" s="1"/>
  <c r="T32" i="23"/>
  <c r="S9" i="23"/>
  <c r="T9" i="23" s="1"/>
  <c r="S8" i="23"/>
  <c r="T8" i="23" s="1"/>
  <c r="K19" i="34"/>
  <c r="K14" i="34"/>
  <c r="J409" i="36" s="1"/>
  <c r="K20" i="34"/>
  <c r="J415" i="36" s="1"/>
  <c r="L20" i="34"/>
  <c r="K16" i="34"/>
  <c r="J411" i="36" s="1"/>
  <c r="L16" i="34"/>
  <c r="K22" i="34"/>
  <c r="J417" i="36" s="1"/>
  <c r="L22" i="34"/>
  <c r="K23" i="34"/>
  <c r="J418" i="36" s="1"/>
  <c r="L23" i="34"/>
  <c r="K32" i="34"/>
  <c r="K13" i="34"/>
  <c r="K24" i="34"/>
  <c r="K26" i="34"/>
  <c r="K33" i="34"/>
  <c r="K27" i="34"/>
  <c r="K28" i="34"/>
  <c r="J423" i="36" s="1"/>
  <c r="L28" i="34"/>
  <c r="K21" i="34"/>
  <c r="K30" i="34"/>
  <c r="K31" i="34"/>
  <c r="K18" i="34"/>
  <c r="J413" i="36" s="1"/>
  <c r="K12" i="34"/>
  <c r="J407" i="36" s="1"/>
  <c r="K15" i="34"/>
  <c r="J410" i="36" s="1"/>
  <c r="K17" i="34"/>
  <c r="J412" i="36" s="1"/>
  <c r="K29" i="34"/>
  <c r="K25" i="34"/>
  <c r="K11" i="34"/>
  <c r="K10" i="34"/>
  <c r="J405" i="36" s="1"/>
  <c r="K9" i="34"/>
  <c r="J404" i="36" s="1"/>
  <c r="K8" i="34"/>
  <c r="K44" i="32"/>
  <c r="L44" i="32"/>
  <c r="S44" i="32"/>
  <c r="T44" i="32" s="1"/>
  <c r="S41" i="32"/>
  <c r="T41" i="32" s="1"/>
  <c r="K41" i="32"/>
  <c r="L41" i="32"/>
  <c r="K43" i="32"/>
  <c r="L43" i="32"/>
  <c r="S43" i="32"/>
  <c r="T43" i="32" s="1"/>
  <c r="K45" i="32"/>
  <c r="L45" i="32"/>
  <c r="S45" i="32"/>
  <c r="T45" i="32" s="1"/>
  <c r="K39" i="32"/>
  <c r="L39" i="32"/>
  <c r="S39" i="32"/>
  <c r="T39" i="32" s="1"/>
  <c r="L40" i="32"/>
  <c r="K40" i="32"/>
  <c r="S40" i="32"/>
  <c r="T40" i="32" s="1"/>
  <c r="L38" i="32"/>
  <c r="K38" i="32"/>
  <c r="S38" i="32"/>
  <c r="T38" i="32" s="1"/>
  <c r="K42" i="32"/>
  <c r="L42" i="32"/>
  <c r="S42" i="32"/>
  <c r="T42" i="32" s="1"/>
  <c r="K37" i="32"/>
  <c r="L37" i="32"/>
  <c r="S37" i="32"/>
  <c r="T37" i="32" s="1"/>
  <c r="S59" i="32"/>
  <c r="J354" i="36" s="1"/>
  <c r="S61" i="32"/>
  <c r="J356" i="36" s="1"/>
  <c r="S51" i="32"/>
  <c r="S53" i="32"/>
  <c r="J348" i="36" s="1"/>
  <c r="S58" i="32"/>
  <c r="S46" i="32"/>
  <c r="J341" i="36" s="1"/>
  <c r="S47" i="32"/>
  <c r="J342" i="36" s="1"/>
  <c r="S48" i="32"/>
  <c r="J343" i="36" s="1"/>
  <c r="S50" i="32"/>
  <c r="S54" i="32"/>
  <c r="J349" i="36" s="1"/>
  <c r="S55" i="32"/>
  <c r="J350" i="36" s="1"/>
  <c r="S56" i="32"/>
  <c r="J351" i="36" s="1"/>
  <c r="S49" i="32"/>
  <c r="J344" i="36" s="1"/>
  <c r="S52" i="32"/>
  <c r="J347" i="36" s="1"/>
  <c r="S57" i="32"/>
  <c r="J352" i="36" s="1"/>
  <c r="S60" i="32"/>
  <c r="L36" i="32"/>
  <c r="K36" i="32"/>
  <c r="S36" i="32"/>
  <c r="K35" i="32"/>
  <c r="L35" i="32"/>
  <c r="S35" i="32"/>
  <c r="T35" i="32" s="1"/>
  <c r="L34" i="32"/>
  <c r="K34" i="32"/>
  <c r="S34" i="32"/>
  <c r="T34" i="32" s="1"/>
  <c r="S28" i="32"/>
  <c r="T28" i="32"/>
  <c r="K33" i="32"/>
  <c r="K25" i="32"/>
  <c r="L25" i="32" s="1"/>
  <c r="K30" i="32"/>
  <c r="L30" i="32"/>
  <c r="S30" i="32"/>
  <c r="T30" i="32"/>
  <c r="K27" i="32"/>
  <c r="L27" i="32"/>
  <c r="T27" i="32"/>
  <c r="S27" i="32"/>
  <c r="T13" i="32"/>
  <c r="S13" i="32"/>
  <c r="S18" i="32"/>
  <c r="T18" i="32"/>
  <c r="K18" i="32"/>
  <c r="S32" i="32"/>
  <c r="T32" i="32"/>
  <c r="K24" i="32"/>
  <c r="L24" i="32" s="1"/>
  <c r="S15" i="32"/>
  <c r="T15" i="32"/>
  <c r="K15" i="32"/>
  <c r="K29" i="32"/>
  <c r="S31" i="32"/>
  <c r="T31" i="32"/>
  <c r="K31" i="32"/>
  <c r="L31" i="32"/>
  <c r="S16" i="32"/>
  <c r="T16" i="32"/>
  <c r="T21" i="32"/>
  <c r="S21" i="32"/>
  <c r="K17" i="32"/>
  <c r="K14" i="32"/>
  <c r="L14" i="32" s="1"/>
  <c r="S14" i="32"/>
  <c r="T14" i="32"/>
  <c r="K11" i="32"/>
  <c r="T11" i="32"/>
  <c r="S11" i="32"/>
  <c r="K20" i="32"/>
  <c r="K19" i="32"/>
  <c r="L19" i="32" s="1"/>
  <c r="T19" i="32"/>
  <c r="S19" i="32"/>
  <c r="K12" i="32"/>
  <c r="K28" i="32"/>
  <c r="S33" i="32"/>
  <c r="T33" i="32"/>
  <c r="S25" i="32"/>
  <c r="T25" i="32"/>
  <c r="K13" i="32"/>
  <c r="L13" i="32" s="1"/>
  <c r="K32" i="32"/>
  <c r="S24" i="32"/>
  <c r="T24" i="32"/>
  <c r="T29" i="32"/>
  <c r="S29" i="32"/>
  <c r="S26" i="32"/>
  <c r="T26" i="32"/>
  <c r="K26" i="32"/>
  <c r="S23" i="32"/>
  <c r="T23" i="32"/>
  <c r="K23" i="32"/>
  <c r="L23" i="32"/>
  <c r="K22" i="32"/>
  <c r="L22" i="32" s="1"/>
  <c r="S22" i="32"/>
  <c r="T22" i="32"/>
  <c r="K16" i="32"/>
  <c r="L16" i="32" s="1"/>
  <c r="K21" i="32"/>
  <c r="L21" i="32" s="1"/>
  <c r="S17" i="32"/>
  <c r="T17" i="32"/>
  <c r="S20" i="32"/>
  <c r="T20" i="32"/>
  <c r="S12" i="32"/>
  <c r="T12" i="32"/>
  <c r="K10" i="32"/>
  <c r="S10" i="32"/>
  <c r="T10" i="32"/>
  <c r="K9" i="32"/>
  <c r="T9" i="32"/>
  <c r="S9" i="32"/>
  <c r="T8" i="32"/>
  <c r="S8" i="32"/>
  <c r="K8" i="32"/>
  <c r="K39" i="30"/>
  <c r="K41" i="30"/>
  <c r="K43" i="30"/>
  <c r="K45" i="30"/>
  <c r="K47" i="30"/>
  <c r="K38" i="30"/>
  <c r="K40" i="30"/>
  <c r="K42" i="30"/>
  <c r="K44" i="30"/>
  <c r="K46" i="30"/>
  <c r="O53" i="14"/>
  <c r="T17" i="14"/>
  <c r="S17" i="14"/>
  <c r="S19" i="14"/>
  <c r="T19" i="14"/>
  <c r="S34" i="14"/>
  <c r="T34" i="14"/>
  <c r="S51" i="14"/>
  <c r="T51" i="14"/>
  <c r="L63" i="14"/>
  <c r="K63" i="14"/>
  <c r="K44" i="14"/>
  <c r="L44" i="14"/>
  <c r="T39" i="14"/>
  <c r="S39" i="14"/>
  <c r="K64" i="14"/>
  <c r="L64" i="14"/>
  <c r="K27" i="14"/>
  <c r="L27" i="14"/>
  <c r="S26" i="14"/>
  <c r="T26" i="14"/>
  <c r="K14" i="14"/>
  <c r="L14" i="14"/>
  <c r="L23" i="14"/>
  <c r="K23" i="14"/>
  <c r="K32" i="14"/>
  <c r="L32" i="14"/>
  <c r="L33" i="14"/>
  <c r="K33" i="14"/>
  <c r="K28" i="14"/>
  <c r="L28" i="14"/>
  <c r="K80" i="14"/>
  <c r="J75" i="36" s="1"/>
  <c r="K82" i="14"/>
  <c r="J77" i="36" s="1"/>
  <c r="K86" i="14"/>
  <c r="J81" i="36" s="1"/>
  <c r="K87" i="14"/>
  <c r="J82" i="36" s="1"/>
  <c r="K81" i="14"/>
  <c r="J76" i="36" s="1"/>
  <c r="S83" i="14"/>
  <c r="J78" i="36" s="1"/>
  <c r="S85" i="14"/>
  <c r="J80" i="36" s="1"/>
  <c r="S76" i="14"/>
  <c r="J71" i="36" s="1"/>
  <c r="S78" i="14"/>
  <c r="J73" i="36" s="1"/>
  <c r="S84" i="14"/>
  <c r="J79" i="36" s="1"/>
  <c r="S79" i="14"/>
  <c r="J74" i="36" s="1"/>
  <c r="U66" i="14"/>
  <c r="V66" i="14" s="1"/>
  <c r="W66" i="14"/>
  <c r="O54" i="14"/>
  <c r="O50" i="14"/>
  <c r="O56" i="14"/>
  <c r="M56" i="14"/>
  <c r="N56" i="14" s="1"/>
  <c r="U52" i="14"/>
  <c r="V52" i="14" s="1"/>
  <c r="W52" i="14"/>
  <c r="O48" i="14"/>
  <c r="M48" i="14"/>
  <c r="N48" i="14" s="1"/>
  <c r="K38" i="14"/>
  <c r="L38" i="14"/>
  <c r="K22" i="14"/>
  <c r="L22" i="14"/>
  <c r="T31" i="14"/>
  <c r="S31" i="14"/>
  <c r="T47" i="14"/>
  <c r="S47" i="14"/>
  <c r="K40" i="14"/>
  <c r="L40" i="14"/>
  <c r="K62" i="14"/>
  <c r="L62" i="14"/>
  <c r="L55" i="14"/>
  <c r="K55" i="14"/>
  <c r="K46" i="14"/>
  <c r="L46" i="14"/>
  <c r="K42" i="14"/>
  <c r="L42" i="14"/>
  <c r="S20" i="14"/>
  <c r="T20" i="14"/>
  <c r="L15" i="14"/>
  <c r="K15" i="14"/>
  <c r="K36" i="14"/>
  <c r="L36" i="14"/>
  <c r="K24" i="14"/>
  <c r="L24" i="14"/>
  <c r="K35" i="14"/>
  <c r="L35" i="14"/>
  <c r="S58" i="14"/>
  <c r="T58" i="14"/>
  <c r="S59" i="14"/>
  <c r="T59" i="14"/>
  <c r="K60" i="14"/>
  <c r="L60" i="14"/>
  <c r="S43" i="14"/>
  <c r="T43" i="14"/>
  <c r="L65" i="14"/>
  <c r="K65" i="14"/>
  <c r="O57" i="14"/>
  <c r="M57" i="14"/>
  <c r="N57" i="14" s="1"/>
  <c r="K21" i="14"/>
  <c r="L21" i="14"/>
  <c r="K45" i="14"/>
  <c r="L45" i="14"/>
  <c r="L41" i="14"/>
  <c r="K41" i="14"/>
  <c r="S13" i="14"/>
  <c r="T13" i="14"/>
  <c r="L25" i="14"/>
  <c r="K25" i="14"/>
  <c r="W49" i="14"/>
  <c r="U49" i="14"/>
  <c r="V49" i="14" s="1"/>
  <c r="K37" i="14"/>
  <c r="L37" i="14"/>
  <c r="K61" i="14"/>
  <c r="L61" i="14"/>
  <c r="K29" i="14"/>
  <c r="L29" i="14"/>
  <c r="S30" i="14"/>
  <c r="T30" i="14"/>
  <c r="T11" i="14"/>
  <c r="S11" i="14"/>
  <c r="S10" i="14"/>
  <c r="T10" i="14"/>
  <c r="K15" i="23"/>
  <c r="K18" i="23"/>
  <c r="K30" i="23"/>
  <c r="K27" i="23"/>
  <c r="K26" i="23"/>
  <c r="K22" i="23"/>
  <c r="K34" i="23"/>
  <c r="K32" i="23"/>
  <c r="K28" i="23"/>
  <c r="L28" i="23"/>
  <c r="K12" i="23"/>
  <c r="L12" i="23"/>
  <c r="K23" i="23"/>
  <c r="K24" i="23"/>
  <c r="L31" i="23"/>
  <c r="K31" i="23"/>
  <c r="K36" i="23"/>
  <c r="L36" i="23"/>
  <c r="K19" i="23"/>
  <c r="K11" i="23"/>
  <c r="K20" i="23"/>
  <c r="L35" i="23"/>
  <c r="K35" i="23"/>
  <c r="S10" i="23"/>
  <c r="T10" i="23" s="1"/>
  <c r="K10" i="23"/>
  <c r="K14" i="23"/>
  <c r="K16" i="23"/>
  <c r="K17" i="23"/>
  <c r="K29" i="23"/>
  <c r="L29" i="23"/>
  <c r="K21" i="23"/>
  <c r="L21" i="23"/>
  <c r="K25" i="23"/>
  <c r="K37" i="23"/>
  <c r="L37" i="23"/>
  <c r="K13" i="23"/>
  <c r="K9" i="23"/>
  <c r="K33" i="23"/>
  <c r="L33" i="23"/>
  <c r="AA8" i="23"/>
  <c r="L8" i="23"/>
  <c r="K8" i="23"/>
  <c r="K28" i="30"/>
  <c r="S28" i="30"/>
  <c r="T28" i="30"/>
  <c r="K24" i="30"/>
  <c r="L24" i="30" s="1"/>
  <c r="S24" i="30"/>
  <c r="T24" i="30"/>
  <c r="K23" i="30"/>
  <c r="L23" i="30" s="1"/>
  <c r="S23" i="30"/>
  <c r="T23" i="30"/>
  <c r="K17" i="30"/>
  <c r="L17" i="30" s="1"/>
  <c r="S17" i="30"/>
  <c r="T17" i="30"/>
  <c r="K29" i="30"/>
  <c r="L29" i="30" s="1"/>
  <c r="S29" i="30"/>
  <c r="T29" i="30"/>
  <c r="K34" i="30"/>
  <c r="L34" i="30" s="1"/>
  <c r="S34" i="30"/>
  <c r="T34" i="30"/>
  <c r="K33" i="30"/>
  <c r="L33" i="30" s="1"/>
  <c r="S33" i="30"/>
  <c r="T33" i="30"/>
  <c r="K32" i="30"/>
  <c r="L32" i="30" s="1"/>
  <c r="S32" i="30"/>
  <c r="T32" i="30"/>
  <c r="K26" i="30"/>
  <c r="L26" i="30" s="1"/>
  <c r="S26" i="30"/>
  <c r="T26" i="30"/>
  <c r="K14" i="30"/>
  <c r="L14" i="30" s="1"/>
  <c r="S14" i="30"/>
  <c r="T14" i="30"/>
  <c r="K10" i="30"/>
  <c r="L10" i="30" s="1"/>
  <c r="S10" i="30"/>
  <c r="T10" i="30" s="1"/>
  <c r="K9" i="30"/>
  <c r="L9" i="30" s="1"/>
  <c r="S9" i="30"/>
  <c r="T9" i="30"/>
  <c r="K27" i="30"/>
  <c r="L27" i="30" s="1"/>
  <c r="S27" i="30"/>
  <c r="T27" i="30"/>
  <c r="K19" i="30"/>
  <c r="L19" i="30" s="1"/>
  <c r="S19" i="30"/>
  <c r="T19" i="30"/>
  <c r="K20" i="30"/>
  <c r="L20" i="30" s="1"/>
  <c r="S20" i="30"/>
  <c r="T20" i="30"/>
  <c r="K11" i="30"/>
  <c r="L11" i="30" s="1"/>
  <c r="S11" i="30"/>
  <c r="T11" i="30"/>
  <c r="K31" i="30"/>
  <c r="L31" i="30" s="1"/>
  <c r="S31" i="30"/>
  <c r="T31" i="30"/>
  <c r="K16" i="30"/>
  <c r="L16" i="30" s="1"/>
  <c r="S16" i="30"/>
  <c r="T16" i="30"/>
  <c r="K15" i="30"/>
  <c r="L15" i="30" s="1"/>
  <c r="S15" i="30"/>
  <c r="T15" i="30"/>
  <c r="K35" i="30"/>
  <c r="L35" i="30" s="1"/>
  <c r="S35" i="30"/>
  <c r="T35" i="30"/>
  <c r="K25" i="30"/>
  <c r="L25" i="30" s="1"/>
  <c r="S25" i="30"/>
  <c r="T25" i="30"/>
  <c r="K36" i="30"/>
  <c r="L36" i="30" s="1"/>
  <c r="S36" i="30"/>
  <c r="T36" i="30"/>
  <c r="K37" i="30"/>
  <c r="L37" i="30" s="1"/>
  <c r="S37" i="30"/>
  <c r="T37" i="30"/>
  <c r="K22" i="30"/>
  <c r="L22" i="30" s="1"/>
  <c r="S22" i="30"/>
  <c r="T22" i="30"/>
  <c r="K13" i="30"/>
  <c r="L13" i="30" s="1"/>
  <c r="S13" i="30"/>
  <c r="T13" i="30"/>
  <c r="K30" i="30"/>
  <c r="L30" i="30" s="1"/>
  <c r="S30" i="30"/>
  <c r="T30" i="30"/>
  <c r="K18" i="30"/>
  <c r="L18" i="30" s="1"/>
  <c r="S18" i="30"/>
  <c r="T18" i="30"/>
  <c r="S8" i="30"/>
  <c r="T8" i="30"/>
  <c r="K12" i="30"/>
  <c r="L12" i="30" s="1"/>
  <c r="S12" i="30"/>
  <c r="T12" i="30"/>
  <c r="K21" i="30"/>
  <c r="L21" i="30" s="1"/>
  <c r="S21" i="30"/>
  <c r="T21" i="30"/>
  <c r="K8" i="30"/>
  <c r="S47" i="28"/>
  <c r="T26" i="28"/>
  <c r="S26" i="28"/>
  <c r="T22" i="28"/>
  <c r="S22" i="28"/>
  <c r="S28" i="28"/>
  <c r="T28" i="28"/>
  <c r="S24" i="28"/>
  <c r="T24" i="28"/>
  <c r="S20" i="28"/>
  <c r="T20" i="28" s="1"/>
  <c r="S25" i="28"/>
  <c r="T25" i="28"/>
  <c r="T21" i="28"/>
  <c r="S21" i="28"/>
  <c r="T29" i="28"/>
  <c r="S29" i="28"/>
  <c r="T9" i="28"/>
  <c r="S9" i="28"/>
  <c r="T11" i="28"/>
  <c r="S11" i="28"/>
  <c r="T16" i="28"/>
  <c r="S16" i="28"/>
  <c r="T13" i="28"/>
  <c r="S13" i="28"/>
  <c r="T15" i="28"/>
  <c r="S15" i="28"/>
  <c r="T23" i="28"/>
  <c r="S23" i="28"/>
  <c r="T27" i="28"/>
  <c r="S27" i="28"/>
  <c r="T10" i="28"/>
  <c r="S10" i="28"/>
  <c r="T8" i="28"/>
  <c r="S8" i="28"/>
  <c r="T14" i="28"/>
  <c r="S14" i="28"/>
  <c r="T12" i="28"/>
  <c r="S12" i="28"/>
  <c r="S42" i="28"/>
  <c r="S43" i="28"/>
  <c r="S44" i="28"/>
  <c r="S54" i="28"/>
  <c r="T54" i="28"/>
  <c r="T53" i="28"/>
  <c r="S53" i="28"/>
  <c r="T55" i="28"/>
  <c r="S55" i="28"/>
  <c r="S40" i="28"/>
  <c r="T49" i="28"/>
  <c r="S49" i="28"/>
  <c r="S56" i="28"/>
  <c r="T56" i="28"/>
  <c r="S50" i="28"/>
  <c r="T50" i="28"/>
  <c r="T59" i="28"/>
  <c r="S59" i="28"/>
  <c r="S51" i="28"/>
  <c r="T51" i="28"/>
  <c r="S45" i="28"/>
  <c r="S19" i="28"/>
  <c r="S41" i="28"/>
  <c r="T52" i="28"/>
  <c r="S52" i="28"/>
  <c r="T61" i="28"/>
  <c r="S61" i="28"/>
  <c r="T48" i="28"/>
  <c r="S48" i="28"/>
  <c r="T58" i="28"/>
  <c r="S58" i="28"/>
  <c r="S46" i="28"/>
  <c r="S38" i="28"/>
  <c r="S39" i="28"/>
  <c r="S60" i="28"/>
  <c r="T60" i="28"/>
  <c r="S57" i="28"/>
  <c r="T57" i="28"/>
  <c r="S37" i="28"/>
  <c r="S18" i="28"/>
  <c r="W18" i="28" s="1"/>
  <c r="S17" i="28"/>
  <c r="S36" i="28"/>
  <c r="T36" i="28" s="1"/>
  <c r="S35" i="28"/>
  <c r="S34" i="28"/>
  <c r="T34" i="28" s="1"/>
  <c r="S33" i="28"/>
  <c r="S32" i="28"/>
  <c r="S31" i="28"/>
  <c r="S30" i="28"/>
  <c r="S2" i="28"/>
  <c r="T2" i="28" s="1"/>
  <c r="O103" i="28"/>
  <c r="M103" i="28"/>
  <c r="N103" i="28" s="1"/>
  <c r="O95" i="28"/>
  <c r="M95" i="28"/>
  <c r="N95" i="28" s="1"/>
  <c r="O87" i="28"/>
  <c r="M87" i="28"/>
  <c r="N87" i="28" s="1"/>
  <c r="O79" i="28"/>
  <c r="M79" i="28"/>
  <c r="N79" i="28" s="1"/>
  <c r="O71" i="28"/>
  <c r="O101" i="28"/>
  <c r="M101" i="28"/>
  <c r="N101" i="28" s="1"/>
  <c r="O93" i="28"/>
  <c r="M93" i="28"/>
  <c r="N93" i="28" s="1"/>
  <c r="O85" i="28"/>
  <c r="M85" i="28"/>
  <c r="N85" i="28" s="1"/>
  <c r="O77" i="28"/>
  <c r="M77" i="28"/>
  <c r="N77" i="28" s="1"/>
  <c r="O69" i="28"/>
  <c r="O99" i="28"/>
  <c r="M99" i="28"/>
  <c r="N99" i="28" s="1"/>
  <c r="O91" i="28"/>
  <c r="M91" i="28"/>
  <c r="N91" i="28" s="1"/>
  <c r="O83" i="28"/>
  <c r="M83" i="28"/>
  <c r="N83" i="28" s="1"/>
  <c r="O75" i="28"/>
  <c r="M75" i="28"/>
  <c r="N75" i="28" s="1"/>
  <c r="O67" i="28"/>
  <c r="O97" i="28"/>
  <c r="M97" i="28"/>
  <c r="N97" i="28" s="1"/>
  <c r="P97" i="28" s="1"/>
  <c r="K192" i="36" s="1"/>
  <c r="O89" i="28"/>
  <c r="M89" i="28"/>
  <c r="N89" i="28" s="1"/>
  <c r="O81" i="28"/>
  <c r="M81" i="28"/>
  <c r="N81" i="28" s="1"/>
  <c r="O73" i="28"/>
  <c r="O65" i="28"/>
  <c r="O96" i="28"/>
  <c r="M96" i="28"/>
  <c r="N96" i="28" s="1"/>
  <c r="O72" i="28"/>
  <c r="O86" i="28"/>
  <c r="M86" i="28"/>
  <c r="N86" i="28" s="1"/>
  <c r="O102" i="28"/>
  <c r="M102" i="28"/>
  <c r="N102" i="28" s="1"/>
  <c r="O92" i="28"/>
  <c r="M92" i="28"/>
  <c r="N92" i="28" s="1"/>
  <c r="O76" i="28"/>
  <c r="M76" i="28"/>
  <c r="N76" i="28" s="1"/>
  <c r="O82" i="28"/>
  <c r="M82" i="28"/>
  <c r="N82" i="28" s="1"/>
  <c r="O66" i="28"/>
  <c r="K8" i="28"/>
  <c r="K18" i="28"/>
  <c r="L18" i="28" s="1"/>
  <c r="K13" i="28"/>
  <c r="K17" i="28"/>
  <c r="K21" i="28"/>
  <c r="K14" i="28"/>
  <c r="K12" i="28"/>
  <c r="K16" i="28"/>
  <c r="K11" i="28"/>
  <c r="K20" i="28"/>
  <c r="K9" i="28"/>
  <c r="K10" i="28"/>
  <c r="K15" i="28"/>
  <c r="L19" i="28"/>
  <c r="K19" i="28"/>
  <c r="O104" i="28"/>
  <c r="M104" i="28"/>
  <c r="N104" i="28" s="1"/>
  <c r="O88" i="28"/>
  <c r="M88" i="28"/>
  <c r="N88" i="28" s="1"/>
  <c r="O80" i="28"/>
  <c r="M80" i="28"/>
  <c r="N80" i="28" s="1"/>
  <c r="O94" i="28"/>
  <c r="M94" i="28"/>
  <c r="N94" i="28" s="1"/>
  <c r="O78" i="28"/>
  <c r="M78" i="28"/>
  <c r="N78" i="28" s="1"/>
  <c r="O70" i="28"/>
  <c r="O100" i="28"/>
  <c r="M100" i="28"/>
  <c r="N100" i="28" s="1"/>
  <c r="O84" i="28"/>
  <c r="M84" i="28"/>
  <c r="N84" i="28" s="1"/>
  <c r="O68" i="28"/>
  <c r="O98" i="28"/>
  <c r="O90" i="28"/>
  <c r="M90" i="28"/>
  <c r="N90" i="28" s="1"/>
  <c r="O74" i="28"/>
  <c r="K22" i="28"/>
  <c r="B504" i="10"/>
  <c r="L14" i="34" l="1"/>
  <c r="O88" i="14"/>
  <c r="AC57" i="14"/>
  <c r="AD57" i="14" s="1"/>
  <c r="J242" i="36"/>
  <c r="J241" i="36"/>
  <c r="J233" i="36"/>
  <c r="J236" i="36"/>
  <c r="J238" i="36"/>
  <c r="J531" i="36"/>
  <c r="J510" i="36"/>
  <c r="J516" i="36"/>
  <c r="J540" i="36"/>
  <c r="J514" i="36"/>
  <c r="J503" i="36"/>
  <c r="J530" i="36"/>
  <c r="J549" i="36"/>
  <c r="J535" i="36"/>
  <c r="J534" i="36"/>
  <c r="J537" i="36"/>
  <c r="J542" i="36"/>
  <c r="J547" i="36"/>
  <c r="J103" i="36"/>
  <c r="J318" i="36"/>
  <c r="J326" i="36"/>
  <c r="J310" i="36"/>
  <c r="A15" i="10"/>
  <c r="B16" i="10"/>
  <c r="J504" i="36"/>
  <c r="J520" i="36"/>
  <c r="J524" i="36"/>
  <c r="J511" i="36"/>
  <c r="J506" i="36"/>
  <c r="J526" i="36"/>
  <c r="J522" i="36"/>
  <c r="J239" i="36"/>
  <c r="J235" i="36"/>
  <c r="J234" i="36"/>
  <c r="U32" i="23"/>
  <c r="V32" i="23" s="1"/>
  <c r="J546" i="36"/>
  <c r="J544" i="36"/>
  <c r="J117" i="36"/>
  <c r="J528" i="36"/>
  <c r="J508" i="36"/>
  <c r="J532" i="36"/>
  <c r="J512" i="36"/>
  <c r="J509" i="36"/>
  <c r="J518" i="36"/>
  <c r="J507" i="36"/>
  <c r="J237" i="36"/>
  <c r="J240" i="36"/>
  <c r="J316" i="36"/>
  <c r="A504" i="10"/>
  <c r="B505" i="10"/>
  <c r="AC37" i="23"/>
  <c r="AD37" i="23" s="1"/>
  <c r="L11" i="23"/>
  <c r="M11" i="23" s="1"/>
  <c r="N11" i="23" s="1"/>
  <c r="P11" i="23" s="1"/>
  <c r="L19" i="23"/>
  <c r="M19" i="23" s="1"/>
  <c r="N19" i="23" s="1"/>
  <c r="P19" i="23" s="1"/>
  <c r="K514" i="36" s="1"/>
  <c r="AC31" i="23"/>
  <c r="AC45" i="23"/>
  <c r="AD45" i="23" s="1"/>
  <c r="U17" i="32"/>
  <c r="V17" i="32" s="1"/>
  <c r="U25" i="32"/>
  <c r="V25" i="32" s="1"/>
  <c r="J329" i="36"/>
  <c r="J331" i="36"/>
  <c r="J304" i="36"/>
  <c r="J324" i="36"/>
  <c r="J335" i="36"/>
  <c r="J303" i="36"/>
  <c r="J306" i="36"/>
  <c r="J312" i="36"/>
  <c r="U78" i="30"/>
  <c r="V78" i="30" s="1"/>
  <c r="X78" i="30" s="1"/>
  <c r="K273" i="36" s="1"/>
  <c r="J194" i="36"/>
  <c r="U99" i="28"/>
  <c r="V99" i="28" s="1"/>
  <c r="L20" i="28"/>
  <c r="M20" i="28" s="1"/>
  <c r="N20" i="28" s="1"/>
  <c r="P20" i="28" s="1"/>
  <c r="J115" i="36"/>
  <c r="O14" i="28"/>
  <c r="J109" i="36"/>
  <c r="O12" i="28"/>
  <c r="J107" i="36"/>
  <c r="L28" i="30"/>
  <c r="M28" i="30" s="1"/>
  <c r="N28" i="30" s="1"/>
  <c r="P28" i="30" s="1"/>
  <c r="K223" i="36" s="1"/>
  <c r="J223" i="36"/>
  <c r="L10" i="23"/>
  <c r="M10" i="23" s="1"/>
  <c r="N10" i="23" s="1"/>
  <c r="P10" i="23" s="1"/>
  <c r="J505" i="36"/>
  <c r="L24" i="23"/>
  <c r="M24" i="23" s="1"/>
  <c r="N24" i="23" s="1"/>
  <c r="P24" i="23" s="1"/>
  <c r="K519" i="36" s="1"/>
  <c r="J519" i="36"/>
  <c r="L34" i="23"/>
  <c r="M34" i="23" s="1"/>
  <c r="N34" i="23" s="1"/>
  <c r="P34" i="23" s="1"/>
  <c r="K529" i="36" s="1"/>
  <c r="J529" i="36"/>
  <c r="L26" i="23"/>
  <c r="M26" i="23" s="1"/>
  <c r="N26" i="23" s="1"/>
  <c r="P26" i="23" s="1"/>
  <c r="K521" i="36" s="1"/>
  <c r="J521" i="36"/>
  <c r="L18" i="23"/>
  <c r="M18" i="23" s="1"/>
  <c r="N18" i="23" s="1"/>
  <c r="P18" i="23" s="1"/>
  <c r="K513" i="36" s="1"/>
  <c r="J513" i="36"/>
  <c r="L32" i="32"/>
  <c r="M32" i="32" s="1"/>
  <c r="N32" i="32" s="1"/>
  <c r="J327" i="36"/>
  <c r="L12" i="32"/>
  <c r="M12" i="32" s="1"/>
  <c r="N12" i="32" s="1"/>
  <c r="P12" i="32" s="1"/>
  <c r="K307" i="36" s="1"/>
  <c r="J307" i="36"/>
  <c r="L18" i="32"/>
  <c r="M18" i="32" s="1"/>
  <c r="N18" i="32" s="1"/>
  <c r="P18" i="32" s="1"/>
  <c r="K313" i="36" s="1"/>
  <c r="J313" i="36"/>
  <c r="L25" i="34"/>
  <c r="M25" i="34" s="1"/>
  <c r="N25" i="34" s="1"/>
  <c r="P25" i="34" s="1"/>
  <c r="K420" i="36" s="1"/>
  <c r="J420" i="36"/>
  <c r="L31" i="34"/>
  <c r="M31" i="34" s="1"/>
  <c r="N31" i="34" s="1"/>
  <c r="P31" i="34" s="1"/>
  <c r="K426" i="36" s="1"/>
  <c r="J426" i="36"/>
  <c r="L21" i="34"/>
  <c r="M21" i="34" s="1"/>
  <c r="N21" i="34" s="1"/>
  <c r="P21" i="34" s="1"/>
  <c r="K416" i="36" s="1"/>
  <c r="J416" i="36"/>
  <c r="L33" i="34"/>
  <c r="M33" i="34" s="1"/>
  <c r="N33" i="34" s="1"/>
  <c r="P33" i="34" s="1"/>
  <c r="K428" i="36" s="1"/>
  <c r="J428" i="36"/>
  <c r="L24" i="34"/>
  <c r="M24" i="34" s="1"/>
  <c r="N24" i="34" s="1"/>
  <c r="P24" i="34" s="1"/>
  <c r="K419" i="36" s="1"/>
  <c r="J419" i="36"/>
  <c r="L32" i="34"/>
  <c r="M32" i="34" s="1"/>
  <c r="N32" i="34" s="1"/>
  <c r="P32" i="34" s="1"/>
  <c r="K427" i="36" s="1"/>
  <c r="J427" i="36"/>
  <c r="AE31" i="23"/>
  <c r="AD31" i="23"/>
  <c r="W47" i="23"/>
  <c r="U47" i="23"/>
  <c r="V47" i="23" s="1"/>
  <c r="U43" i="23"/>
  <c r="V43" i="23" s="1"/>
  <c r="W43" i="23"/>
  <c r="AC48" i="23"/>
  <c r="AD48" i="23" s="1"/>
  <c r="AE48" i="23"/>
  <c r="J247" i="36"/>
  <c r="M52" i="30"/>
  <c r="N52" i="30" s="1"/>
  <c r="O52" i="30"/>
  <c r="J255" i="36"/>
  <c r="M60" i="30"/>
  <c r="N60" i="30" s="1"/>
  <c r="O60" i="30"/>
  <c r="AC14" i="23"/>
  <c r="AD14" i="23" s="1"/>
  <c r="AF14" i="23" s="1"/>
  <c r="AE14" i="23"/>
  <c r="AC10" i="23"/>
  <c r="AD10" i="23" s="1"/>
  <c r="AE10" i="23"/>
  <c r="AE28" i="23"/>
  <c r="AC28" i="23"/>
  <c r="AD28" i="23" s="1"/>
  <c r="AC22" i="23"/>
  <c r="AD22" i="23" s="1"/>
  <c r="AE22" i="23"/>
  <c r="AE37" i="23"/>
  <c r="AE17" i="23"/>
  <c r="AC17" i="23"/>
  <c r="AD17" i="23" s="1"/>
  <c r="AE54" i="23"/>
  <c r="AC54" i="23"/>
  <c r="AD54" i="23" s="1"/>
  <c r="J548" i="36"/>
  <c r="M53" i="23"/>
  <c r="N53" i="23" s="1"/>
  <c r="O53" i="23"/>
  <c r="U62" i="32"/>
  <c r="V62" i="32" s="1"/>
  <c r="W62" i="32"/>
  <c r="J251" i="36"/>
  <c r="M56" i="30"/>
  <c r="N56" i="30" s="1"/>
  <c r="O56" i="30"/>
  <c r="J243" i="36"/>
  <c r="O48" i="30"/>
  <c r="M48" i="30"/>
  <c r="N48" i="30" s="1"/>
  <c r="O46" i="23"/>
  <c r="J541" i="36"/>
  <c r="M46" i="23"/>
  <c r="N46" i="23" s="1"/>
  <c r="AC49" i="23"/>
  <c r="AD49" i="23" s="1"/>
  <c r="AE49" i="23"/>
  <c r="AB33" i="23"/>
  <c r="AC33" i="23" s="1"/>
  <c r="AD33" i="23" s="1"/>
  <c r="AF33" i="23" s="1"/>
  <c r="K528" i="36" s="1"/>
  <c r="AE33" i="23"/>
  <c r="AE35" i="23"/>
  <c r="AC35" i="23"/>
  <c r="AD35" i="23" s="1"/>
  <c r="AE21" i="23"/>
  <c r="AC21" i="23"/>
  <c r="AD21" i="23" s="1"/>
  <c r="AE19" i="23"/>
  <c r="AE9" i="23"/>
  <c r="AC9" i="23"/>
  <c r="AD9" i="23" s="1"/>
  <c r="AE13" i="23"/>
  <c r="AC13" i="23"/>
  <c r="AD13" i="23" s="1"/>
  <c r="AF13" i="23" s="1"/>
  <c r="J539" i="36"/>
  <c r="M44" i="23"/>
  <c r="N44" i="23" s="1"/>
  <c r="O44" i="23"/>
  <c r="AC47" i="23"/>
  <c r="AD47" i="23" s="1"/>
  <c r="AE47" i="23"/>
  <c r="AE41" i="23"/>
  <c r="O48" i="23"/>
  <c r="J543" i="36"/>
  <c r="M48" i="23"/>
  <c r="N48" i="23" s="1"/>
  <c r="AE39" i="23"/>
  <c r="AC39" i="23"/>
  <c r="AD39" i="23" s="1"/>
  <c r="W39" i="23"/>
  <c r="U39" i="23"/>
  <c r="V39" i="23" s="1"/>
  <c r="J249" i="36"/>
  <c r="M54" i="30"/>
  <c r="N54" i="30" s="1"/>
  <c r="O54" i="30"/>
  <c r="W70" i="30"/>
  <c r="U70" i="30"/>
  <c r="V70" i="30" s="1"/>
  <c r="J252" i="36"/>
  <c r="M57" i="30"/>
  <c r="N57" i="30" s="1"/>
  <c r="O57" i="30"/>
  <c r="AC32" i="23"/>
  <c r="AD32" i="23" s="1"/>
  <c r="AE32" i="23"/>
  <c r="W54" i="23"/>
  <c r="U54" i="23"/>
  <c r="V54" i="23" s="1"/>
  <c r="J357" i="36"/>
  <c r="M62" i="32"/>
  <c r="N62" i="32" s="1"/>
  <c r="O62" i="32"/>
  <c r="J273" i="36"/>
  <c r="M78" i="30"/>
  <c r="N78" i="30" s="1"/>
  <c r="O78" i="30"/>
  <c r="AE40" i="23"/>
  <c r="AC40" i="23"/>
  <c r="AD40" i="23" s="1"/>
  <c r="U40" i="23"/>
  <c r="V40" i="23" s="1"/>
  <c r="W40" i="23"/>
  <c r="AC42" i="23"/>
  <c r="AD42" i="23" s="1"/>
  <c r="AE42" i="23"/>
  <c r="W42" i="23"/>
  <c r="U42" i="23"/>
  <c r="V42" i="23" s="1"/>
  <c r="J245" i="36"/>
  <c r="M50" i="30"/>
  <c r="N50" i="30" s="1"/>
  <c r="O50" i="30"/>
  <c r="J253" i="36"/>
  <c r="M58" i="30"/>
  <c r="N58" i="30" s="1"/>
  <c r="O58" i="30"/>
  <c r="J114" i="36"/>
  <c r="J110" i="36"/>
  <c r="J104" i="36"/>
  <c r="J106" i="36"/>
  <c r="J116" i="36"/>
  <c r="J108" i="36"/>
  <c r="J113" i="36"/>
  <c r="L9" i="23"/>
  <c r="M9" i="23" s="1"/>
  <c r="N9" i="23" s="1"/>
  <c r="P9" i="23" s="1"/>
  <c r="L13" i="23"/>
  <c r="M13" i="23" s="1"/>
  <c r="N13" i="23" s="1"/>
  <c r="P13" i="23" s="1"/>
  <c r="L25" i="23"/>
  <c r="M25" i="23" s="1"/>
  <c r="N25" i="23" s="1"/>
  <c r="P25" i="23" s="1"/>
  <c r="K520" i="36" s="1"/>
  <c r="L17" i="23"/>
  <c r="M17" i="23" s="1"/>
  <c r="N17" i="23" s="1"/>
  <c r="P17" i="23" s="1"/>
  <c r="K512" i="36" s="1"/>
  <c r="L16" i="23"/>
  <c r="M16" i="23" s="1"/>
  <c r="N16" i="23" s="1"/>
  <c r="P16" i="23" s="1"/>
  <c r="K511" i="36" s="1"/>
  <c r="L14" i="23"/>
  <c r="M14" i="23" s="1"/>
  <c r="N14" i="23" s="1"/>
  <c r="P14" i="23" s="1"/>
  <c r="L23" i="23"/>
  <c r="M23" i="23" s="1"/>
  <c r="N23" i="23" s="1"/>
  <c r="P23" i="23" s="1"/>
  <c r="K518" i="36" s="1"/>
  <c r="J523" i="36"/>
  <c r="L27" i="23"/>
  <c r="M27" i="23" s="1"/>
  <c r="N27" i="23" s="1"/>
  <c r="P27" i="23" s="1"/>
  <c r="K522" i="36" s="1"/>
  <c r="L15" i="23"/>
  <c r="M15" i="23" s="1"/>
  <c r="N15" i="23" s="1"/>
  <c r="P15" i="23" s="1"/>
  <c r="K510" i="36" s="1"/>
  <c r="L8" i="32"/>
  <c r="M8" i="32" s="1"/>
  <c r="N8" i="32" s="1"/>
  <c r="P8" i="32" s="1"/>
  <c r="K303" i="36" s="1"/>
  <c r="L9" i="32"/>
  <c r="M9" i="32" s="1"/>
  <c r="N9" i="32" s="1"/>
  <c r="P9" i="32" s="1"/>
  <c r="K304" i="36" s="1"/>
  <c r="J305" i="36"/>
  <c r="J311" i="36"/>
  <c r="J317" i="36"/>
  <c r="J308" i="36"/>
  <c r="J314" i="36"/>
  <c r="L11" i="32"/>
  <c r="M11" i="32" s="1"/>
  <c r="N11" i="32" s="1"/>
  <c r="P11" i="32" s="1"/>
  <c r="K306" i="36" s="1"/>
  <c r="L17" i="32"/>
  <c r="M17" i="32" s="1"/>
  <c r="N17" i="32" s="1"/>
  <c r="P17" i="32" s="1"/>
  <c r="K312" i="36" s="1"/>
  <c r="L29" i="32"/>
  <c r="M29" i="32" s="1"/>
  <c r="N29" i="32" s="1"/>
  <c r="P29" i="32" s="1"/>
  <c r="K324" i="36" s="1"/>
  <c r="L15" i="32"/>
  <c r="M15" i="32" s="1"/>
  <c r="N15" i="32" s="1"/>
  <c r="P15" i="32" s="1"/>
  <c r="K310" i="36" s="1"/>
  <c r="J322" i="36"/>
  <c r="J325" i="36"/>
  <c r="J320" i="36"/>
  <c r="J337" i="36"/>
  <c r="J333" i="36"/>
  <c r="J334" i="36"/>
  <c r="J338" i="36"/>
  <c r="J336" i="36"/>
  <c r="J339" i="36"/>
  <c r="L9" i="34"/>
  <c r="M9" i="34" s="1"/>
  <c r="N9" i="34" s="1"/>
  <c r="P9" i="34" s="1"/>
  <c r="K404" i="36" s="1"/>
  <c r="L17" i="34"/>
  <c r="M17" i="34" s="1"/>
  <c r="N17" i="34" s="1"/>
  <c r="P17" i="34" s="1"/>
  <c r="K412" i="36" s="1"/>
  <c r="L15" i="34"/>
  <c r="M15" i="34" s="1"/>
  <c r="N15" i="34" s="1"/>
  <c r="P15" i="34" s="1"/>
  <c r="K410" i="36" s="1"/>
  <c r="L12" i="34"/>
  <c r="M12" i="34" s="1"/>
  <c r="N12" i="34" s="1"/>
  <c r="P12" i="34" s="1"/>
  <c r="K407" i="36" s="1"/>
  <c r="L18" i="34"/>
  <c r="M18" i="34" s="1"/>
  <c r="N18" i="34" s="1"/>
  <c r="P18" i="34" s="1"/>
  <c r="K413" i="36" s="1"/>
  <c r="J100" i="36"/>
  <c r="J99" i="36"/>
  <c r="J96" i="36"/>
  <c r="AC27" i="23"/>
  <c r="AC44" i="23"/>
  <c r="AD44" i="23" s="1"/>
  <c r="AF44" i="23" s="1"/>
  <c r="K539" i="36" s="1"/>
  <c r="AC11" i="23"/>
  <c r="AD11" i="23" s="1"/>
  <c r="AC15" i="23"/>
  <c r="AD15" i="23" s="1"/>
  <c r="AC23" i="23"/>
  <c r="AD23" i="23" s="1"/>
  <c r="M51" i="30"/>
  <c r="N51" i="30" s="1"/>
  <c r="M59" i="30"/>
  <c r="N59" i="30" s="1"/>
  <c r="O10" i="28"/>
  <c r="J105" i="36"/>
  <c r="O16" i="28"/>
  <c r="J111" i="36"/>
  <c r="L17" i="28"/>
  <c r="M17" i="28" s="1"/>
  <c r="N17" i="28" s="1"/>
  <c r="P17" i="28" s="1"/>
  <c r="J112" i="36"/>
  <c r="L8" i="30"/>
  <c r="M8" i="30" s="1"/>
  <c r="N8" i="30" s="1"/>
  <c r="P8" i="30" s="1"/>
  <c r="K203" i="36" s="1"/>
  <c r="J203" i="36"/>
  <c r="L20" i="23"/>
  <c r="M20" i="23" s="1"/>
  <c r="N20" i="23" s="1"/>
  <c r="P20" i="23" s="1"/>
  <c r="K515" i="36" s="1"/>
  <c r="J515" i="36"/>
  <c r="L32" i="23"/>
  <c r="M32" i="23" s="1"/>
  <c r="N32" i="23" s="1"/>
  <c r="P32" i="23" s="1"/>
  <c r="K527" i="36" s="1"/>
  <c r="J527" i="36"/>
  <c r="L22" i="23"/>
  <c r="M22" i="23" s="1"/>
  <c r="N22" i="23" s="1"/>
  <c r="P22" i="23" s="1"/>
  <c r="K517" i="36" s="1"/>
  <c r="J517" i="36"/>
  <c r="L30" i="23"/>
  <c r="M30" i="23" s="1"/>
  <c r="N30" i="23" s="1"/>
  <c r="P30" i="23" s="1"/>
  <c r="K525" i="36" s="1"/>
  <c r="J525" i="36"/>
  <c r="L26" i="32"/>
  <c r="M26" i="32" s="1"/>
  <c r="N26" i="32" s="1"/>
  <c r="P26" i="32" s="1"/>
  <c r="K321" i="36" s="1"/>
  <c r="J321" i="36"/>
  <c r="L28" i="32"/>
  <c r="M28" i="32" s="1"/>
  <c r="N28" i="32" s="1"/>
  <c r="P28" i="32" s="1"/>
  <c r="K323" i="36" s="1"/>
  <c r="J323" i="36"/>
  <c r="L20" i="32"/>
  <c r="M20" i="32" s="1"/>
  <c r="N20" i="32" s="1"/>
  <c r="P20" i="32" s="1"/>
  <c r="K315" i="36" s="1"/>
  <c r="J315" i="36"/>
  <c r="L33" i="32"/>
  <c r="M33" i="32" s="1"/>
  <c r="N33" i="32" s="1"/>
  <c r="P33" i="32" s="1"/>
  <c r="K328" i="36" s="1"/>
  <c r="J328" i="36"/>
  <c r="L8" i="34"/>
  <c r="M8" i="34" s="1"/>
  <c r="N8" i="34" s="1"/>
  <c r="P8" i="34" s="1"/>
  <c r="K403" i="36" s="1"/>
  <c r="J403" i="36"/>
  <c r="L11" i="34"/>
  <c r="M11" i="34" s="1"/>
  <c r="N11" i="34" s="1"/>
  <c r="P11" i="34" s="1"/>
  <c r="K406" i="36" s="1"/>
  <c r="J406" i="36"/>
  <c r="L29" i="34"/>
  <c r="M29" i="34" s="1"/>
  <c r="N29" i="34" s="1"/>
  <c r="J424" i="36"/>
  <c r="L30" i="34"/>
  <c r="M30" i="34" s="1"/>
  <c r="N30" i="34" s="1"/>
  <c r="J425" i="36"/>
  <c r="L27" i="34"/>
  <c r="M27" i="34" s="1"/>
  <c r="N27" i="34" s="1"/>
  <c r="P27" i="34" s="1"/>
  <c r="K422" i="36" s="1"/>
  <c r="J422" i="36"/>
  <c r="L26" i="34"/>
  <c r="M26" i="34" s="1"/>
  <c r="N26" i="34" s="1"/>
  <c r="P26" i="34" s="1"/>
  <c r="K421" i="36" s="1"/>
  <c r="J421" i="36"/>
  <c r="L13" i="34"/>
  <c r="M13" i="34" s="1"/>
  <c r="N13" i="34" s="1"/>
  <c r="P13" i="34" s="1"/>
  <c r="K408" i="36" s="1"/>
  <c r="J408" i="36"/>
  <c r="L19" i="34"/>
  <c r="M19" i="34" s="1"/>
  <c r="N19" i="34" s="1"/>
  <c r="P19" i="34" s="1"/>
  <c r="K414" i="36" s="1"/>
  <c r="J414" i="36"/>
  <c r="AE29" i="23"/>
  <c r="AC29" i="23"/>
  <c r="AD29" i="23" s="1"/>
  <c r="AE26" i="23"/>
  <c r="AC26" i="23"/>
  <c r="AD26" i="23" s="1"/>
  <c r="AE27" i="23"/>
  <c r="AD27" i="23"/>
  <c r="AE36" i="23"/>
  <c r="AC36" i="23"/>
  <c r="AD36" i="23" s="1"/>
  <c r="AC18" i="23"/>
  <c r="AD18" i="23" s="1"/>
  <c r="AE18" i="23"/>
  <c r="AE24" i="23"/>
  <c r="AC24" i="23"/>
  <c r="AD24" i="23" s="1"/>
  <c r="W51" i="23"/>
  <c r="U51" i="23"/>
  <c r="V51" i="23" s="1"/>
  <c r="U44" i="23"/>
  <c r="V44" i="23" s="1"/>
  <c r="W44" i="23"/>
  <c r="J538" i="36"/>
  <c r="O43" i="23"/>
  <c r="M43" i="23"/>
  <c r="N43" i="23" s="1"/>
  <c r="J536" i="36"/>
  <c r="O41" i="23"/>
  <c r="M41" i="23"/>
  <c r="N41" i="23" s="1"/>
  <c r="U52" i="23"/>
  <c r="V52" i="23" s="1"/>
  <c r="W52" i="23"/>
  <c r="AE52" i="23"/>
  <c r="AC52" i="23"/>
  <c r="AD52" i="23" s="1"/>
  <c r="J545" i="36"/>
  <c r="M50" i="23"/>
  <c r="N50" i="23" s="1"/>
  <c r="O50" i="23"/>
  <c r="J353" i="36"/>
  <c r="M58" i="32"/>
  <c r="N58" i="32" s="1"/>
  <c r="O58" i="32"/>
  <c r="J265" i="36"/>
  <c r="O70" i="30"/>
  <c r="M70" i="30"/>
  <c r="N70" i="30" s="1"/>
  <c r="AE11" i="23"/>
  <c r="AE25" i="23"/>
  <c r="AC25" i="23"/>
  <c r="AD25" i="23" s="1"/>
  <c r="AE15" i="23"/>
  <c r="AE23" i="23"/>
  <c r="J355" i="36"/>
  <c r="M60" i="32"/>
  <c r="N60" i="32" s="1"/>
  <c r="O60" i="32"/>
  <c r="J246" i="36"/>
  <c r="O51" i="30"/>
  <c r="J254" i="36"/>
  <c r="O59" i="30"/>
  <c r="W49" i="23"/>
  <c r="U49" i="23"/>
  <c r="V49" i="23" s="1"/>
  <c r="J533" i="36"/>
  <c r="M38" i="23"/>
  <c r="N38" i="23" s="1"/>
  <c r="O38" i="23"/>
  <c r="AE34" i="23"/>
  <c r="AC34" i="23"/>
  <c r="AD34" i="23" s="1"/>
  <c r="AC20" i="23"/>
  <c r="AD20" i="23" s="1"/>
  <c r="AE20" i="23"/>
  <c r="J430" i="36"/>
  <c r="O35" i="34"/>
  <c r="M35" i="34"/>
  <c r="N35" i="34" s="1"/>
  <c r="AC16" i="23"/>
  <c r="AD16" i="23" s="1"/>
  <c r="AE16" i="23"/>
  <c r="AC12" i="23"/>
  <c r="AD12" i="23" s="1"/>
  <c r="AF12" i="23" s="1"/>
  <c r="AE12" i="23"/>
  <c r="AE30" i="23"/>
  <c r="AC30" i="23"/>
  <c r="AD30" i="23" s="1"/>
  <c r="J431" i="36"/>
  <c r="O36" i="34"/>
  <c r="M36" i="34"/>
  <c r="N36" i="34" s="1"/>
  <c r="AC51" i="23"/>
  <c r="AD51" i="23" s="1"/>
  <c r="AE51" i="23"/>
  <c r="AE50" i="23"/>
  <c r="AC50" i="23"/>
  <c r="AD50" i="23" s="1"/>
  <c r="J346" i="36"/>
  <c r="M51" i="32"/>
  <c r="N51" i="32" s="1"/>
  <c r="O51" i="32"/>
  <c r="J345" i="36"/>
  <c r="M50" i="32"/>
  <c r="N50" i="32" s="1"/>
  <c r="O50" i="32"/>
  <c r="AC53" i="23"/>
  <c r="AD53" i="23" s="1"/>
  <c r="AE53" i="23"/>
  <c r="W45" i="23"/>
  <c r="U45" i="23"/>
  <c r="V45" i="23" s="1"/>
  <c r="AE45" i="23"/>
  <c r="J248" i="36"/>
  <c r="M53" i="30"/>
  <c r="N53" i="30" s="1"/>
  <c r="O53" i="30"/>
  <c r="J256" i="36"/>
  <c r="M61" i="30"/>
  <c r="N61" i="30" s="1"/>
  <c r="O61" i="30"/>
  <c r="AE46" i="23"/>
  <c r="AC46" i="23"/>
  <c r="AD46" i="23" s="1"/>
  <c r="AE38" i="23"/>
  <c r="AC38" i="23"/>
  <c r="AD38" i="23" s="1"/>
  <c r="J244" i="36"/>
  <c r="M49" i="30"/>
  <c r="N49" i="30" s="1"/>
  <c r="O49" i="30"/>
  <c r="J216" i="36"/>
  <c r="J207" i="36"/>
  <c r="J213" i="36"/>
  <c r="J225" i="36"/>
  <c r="J208" i="36"/>
  <c r="J217" i="36"/>
  <c r="J232" i="36"/>
  <c r="J231" i="36"/>
  <c r="J220" i="36"/>
  <c r="J230" i="36"/>
  <c r="J210" i="36"/>
  <c r="J211" i="36"/>
  <c r="J226" i="36"/>
  <c r="J206" i="36"/>
  <c r="J215" i="36"/>
  <c r="J214" i="36"/>
  <c r="J222" i="36"/>
  <c r="J204" i="36"/>
  <c r="J205" i="36"/>
  <c r="J209" i="36"/>
  <c r="J221" i="36"/>
  <c r="J227" i="36"/>
  <c r="J228" i="36"/>
  <c r="J229" i="36"/>
  <c r="J224" i="36"/>
  <c r="J212" i="36"/>
  <c r="J218" i="36"/>
  <c r="J219" i="36"/>
  <c r="J309" i="36"/>
  <c r="J319" i="36"/>
  <c r="J330" i="36"/>
  <c r="J332" i="36"/>
  <c r="J340" i="36"/>
  <c r="J97" i="36"/>
  <c r="J101" i="36"/>
  <c r="J188" i="36"/>
  <c r="AC19" i="23"/>
  <c r="AD19" i="23" s="1"/>
  <c r="AB43" i="23"/>
  <c r="AC43" i="23" s="1"/>
  <c r="AD43" i="23" s="1"/>
  <c r="AF43" i="23" s="1"/>
  <c r="K538" i="36" s="1"/>
  <c r="AC41" i="23"/>
  <c r="AD41" i="23" s="1"/>
  <c r="AC43" i="14"/>
  <c r="AD43" i="14" s="1"/>
  <c r="M34" i="34"/>
  <c r="N34" i="34" s="1"/>
  <c r="P34" i="34" s="1"/>
  <c r="K429" i="36" s="1"/>
  <c r="O34" i="34"/>
  <c r="U93" i="28"/>
  <c r="V93" i="28" s="1"/>
  <c r="AC11" i="14"/>
  <c r="AD11" i="14" s="1"/>
  <c r="U91" i="28"/>
  <c r="V91" i="28" s="1"/>
  <c r="W91" i="28"/>
  <c r="U47" i="30"/>
  <c r="V47" i="30" s="1"/>
  <c r="W47" i="30"/>
  <c r="U45" i="30"/>
  <c r="V45" i="30" s="1"/>
  <c r="W45" i="30"/>
  <c r="W95" i="28"/>
  <c r="U95" i="28"/>
  <c r="V95" i="28" s="1"/>
  <c r="W94" i="28"/>
  <c r="U94" i="28"/>
  <c r="V94" i="28" s="1"/>
  <c r="W42" i="30"/>
  <c r="U42" i="30"/>
  <c r="V42" i="30" s="1"/>
  <c r="U90" i="28"/>
  <c r="V90" i="28" s="1"/>
  <c r="W90" i="28"/>
  <c r="U96" i="28"/>
  <c r="V96" i="28" s="1"/>
  <c r="W96" i="28"/>
  <c r="U43" i="30"/>
  <c r="V43" i="30" s="1"/>
  <c r="W43" i="30"/>
  <c r="W92" i="28"/>
  <c r="U92" i="28"/>
  <c r="V92" i="28" s="1"/>
  <c r="W40" i="30"/>
  <c r="U40" i="30"/>
  <c r="V40" i="30" s="1"/>
  <c r="W39" i="30"/>
  <c r="U39" i="30"/>
  <c r="V39" i="30" s="1"/>
  <c r="U38" i="30"/>
  <c r="V38" i="30" s="1"/>
  <c r="W38" i="30"/>
  <c r="U46" i="30"/>
  <c r="V46" i="30" s="1"/>
  <c r="W46" i="30"/>
  <c r="W44" i="30"/>
  <c r="U44" i="30"/>
  <c r="V44" i="30" s="1"/>
  <c r="W41" i="30"/>
  <c r="U41" i="30"/>
  <c r="V41" i="30" s="1"/>
  <c r="T39" i="28"/>
  <c r="U39" i="28" s="1"/>
  <c r="V39" i="28" s="1"/>
  <c r="X39" i="28" s="1"/>
  <c r="K134" i="36" s="1"/>
  <c r="T46" i="28"/>
  <c r="U46" i="28" s="1"/>
  <c r="V46" i="28" s="1"/>
  <c r="X46" i="28" s="1"/>
  <c r="K141" i="36" s="1"/>
  <c r="T40" i="28"/>
  <c r="U40" i="28" s="1"/>
  <c r="V40" i="28" s="1"/>
  <c r="X40" i="28" s="1"/>
  <c r="K135" i="36" s="1"/>
  <c r="T43" i="28"/>
  <c r="U43" i="28" s="1"/>
  <c r="V43" i="28" s="1"/>
  <c r="X43" i="28" s="1"/>
  <c r="K138" i="36" s="1"/>
  <c r="W62" i="30"/>
  <c r="T62" i="30"/>
  <c r="U62" i="30" s="1"/>
  <c r="V62" i="30" s="1"/>
  <c r="X62" i="30" s="1"/>
  <c r="K257" i="36" s="1"/>
  <c r="W54" i="30"/>
  <c r="T54" i="30"/>
  <c r="U54" i="30" s="1"/>
  <c r="V54" i="30" s="1"/>
  <c r="X54" i="30" s="1"/>
  <c r="K249" i="36" s="1"/>
  <c r="W69" i="30"/>
  <c r="T69" i="30"/>
  <c r="U69" i="30" s="1"/>
  <c r="V69" i="30" s="1"/>
  <c r="X69" i="30" s="1"/>
  <c r="K264" i="36" s="1"/>
  <c r="W61" i="30"/>
  <c r="T61" i="30"/>
  <c r="U61" i="30" s="1"/>
  <c r="V61" i="30" s="1"/>
  <c r="X61" i="30" s="1"/>
  <c r="K256" i="36" s="1"/>
  <c r="W53" i="30"/>
  <c r="T53" i="30"/>
  <c r="U53" i="30" s="1"/>
  <c r="V53" i="30" s="1"/>
  <c r="X53" i="30" s="1"/>
  <c r="K248" i="36" s="1"/>
  <c r="W68" i="30"/>
  <c r="T68" i="30"/>
  <c r="U68" i="30" s="1"/>
  <c r="V68" i="30" s="1"/>
  <c r="X68" i="30" s="1"/>
  <c r="K263" i="36" s="1"/>
  <c r="W60" i="30"/>
  <c r="T60" i="30"/>
  <c r="U60" i="30" s="1"/>
  <c r="V60" i="30" s="1"/>
  <c r="X60" i="30" s="1"/>
  <c r="K255" i="36" s="1"/>
  <c r="T52" i="30"/>
  <c r="U52" i="30" s="1"/>
  <c r="V52" i="30" s="1"/>
  <c r="X52" i="30" s="1"/>
  <c r="K247" i="36" s="1"/>
  <c r="W52" i="30"/>
  <c r="T67" i="30"/>
  <c r="U67" i="30" s="1"/>
  <c r="V67" i="30" s="1"/>
  <c r="X67" i="30" s="1"/>
  <c r="K262" i="36" s="1"/>
  <c r="W67" i="30"/>
  <c r="W59" i="30"/>
  <c r="T59" i="30"/>
  <c r="U59" i="30" s="1"/>
  <c r="V59" i="30" s="1"/>
  <c r="X59" i="30" s="1"/>
  <c r="K254" i="36" s="1"/>
  <c r="T51" i="30"/>
  <c r="U51" i="30" s="1"/>
  <c r="V51" i="30" s="1"/>
  <c r="X51" i="30" s="1"/>
  <c r="K246" i="36" s="1"/>
  <c r="W51" i="30"/>
  <c r="T19" i="28"/>
  <c r="U19" i="28" s="1"/>
  <c r="V19" i="28" s="1"/>
  <c r="T35" i="28"/>
  <c r="U35" i="28" s="1"/>
  <c r="V35" i="28" s="1"/>
  <c r="T37" i="28"/>
  <c r="U37" i="28" s="1"/>
  <c r="V37" i="28" s="1"/>
  <c r="X37" i="28" s="1"/>
  <c r="K132" i="36" s="1"/>
  <c r="T38" i="28"/>
  <c r="U38" i="28" s="1"/>
  <c r="V38" i="28" s="1"/>
  <c r="X38" i="28" s="1"/>
  <c r="K133" i="36" s="1"/>
  <c r="T41" i="28"/>
  <c r="U41" i="28" s="1"/>
  <c r="V41" i="28" s="1"/>
  <c r="X41" i="28" s="1"/>
  <c r="K136" i="36" s="1"/>
  <c r="T45" i="28"/>
  <c r="U45" i="28" s="1"/>
  <c r="V45" i="28" s="1"/>
  <c r="X45" i="28" s="1"/>
  <c r="K140" i="36" s="1"/>
  <c r="T44" i="28"/>
  <c r="U44" i="28" s="1"/>
  <c r="V44" i="28" s="1"/>
  <c r="X44" i="28" s="1"/>
  <c r="K139" i="36" s="1"/>
  <c r="T42" i="28"/>
  <c r="U42" i="28" s="1"/>
  <c r="V42" i="28" s="1"/>
  <c r="X42" i="28" s="1"/>
  <c r="K137" i="36" s="1"/>
  <c r="W66" i="30"/>
  <c r="T66" i="30"/>
  <c r="U66" i="30" s="1"/>
  <c r="V66" i="30" s="1"/>
  <c r="X66" i="30" s="1"/>
  <c r="K261" i="36" s="1"/>
  <c r="T58" i="30"/>
  <c r="U58" i="30" s="1"/>
  <c r="V58" i="30" s="1"/>
  <c r="X58" i="30" s="1"/>
  <c r="K253" i="36" s="1"/>
  <c r="W58" i="30"/>
  <c r="T50" i="30"/>
  <c r="U50" i="30" s="1"/>
  <c r="V50" i="30" s="1"/>
  <c r="X50" i="30" s="1"/>
  <c r="K245" i="36" s="1"/>
  <c r="W50" i="30"/>
  <c r="W65" i="30"/>
  <c r="T65" i="30"/>
  <c r="U65" i="30" s="1"/>
  <c r="V65" i="30" s="1"/>
  <c r="X65" i="30" s="1"/>
  <c r="K260" i="36" s="1"/>
  <c r="W57" i="30"/>
  <c r="T57" i="30"/>
  <c r="U57" i="30" s="1"/>
  <c r="V57" i="30" s="1"/>
  <c r="X57" i="30" s="1"/>
  <c r="K252" i="36" s="1"/>
  <c r="W49" i="30"/>
  <c r="T49" i="30"/>
  <c r="U49" i="30" s="1"/>
  <c r="V49" i="30" s="1"/>
  <c r="X49" i="30" s="1"/>
  <c r="K244" i="36" s="1"/>
  <c r="W64" i="30"/>
  <c r="T64" i="30"/>
  <c r="U64" i="30" s="1"/>
  <c r="V64" i="30" s="1"/>
  <c r="X64" i="30" s="1"/>
  <c r="K259" i="36" s="1"/>
  <c r="T56" i="30"/>
  <c r="U56" i="30" s="1"/>
  <c r="V56" i="30" s="1"/>
  <c r="X56" i="30" s="1"/>
  <c r="K251" i="36" s="1"/>
  <c r="W56" i="30"/>
  <c r="W48" i="30"/>
  <c r="T48" i="30"/>
  <c r="U48" i="30" s="1"/>
  <c r="V48" i="30" s="1"/>
  <c r="W63" i="30"/>
  <c r="T63" i="30"/>
  <c r="U63" i="30" s="1"/>
  <c r="V63" i="30" s="1"/>
  <c r="X63" i="30" s="1"/>
  <c r="K258" i="36" s="1"/>
  <c r="W55" i="30"/>
  <c r="T55" i="30"/>
  <c r="U55" i="30" s="1"/>
  <c r="V55" i="30" s="1"/>
  <c r="X55" i="30" s="1"/>
  <c r="K250" i="36" s="1"/>
  <c r="T47" i="28"/>
  <c r="U47" i="28" s="1"/>
  <c r="V47" i="28" s="1"/>
  <c r="X47" i="28" s="1"/>
  <c r="K142" i="36" s="1"/>
  <c r="AC104" i="14"/>
  <c r="AD104" i="14" s="1"/>
  <c r="AC105" i="14"/>
  <c r="AD105" i="14" s="1"/>
  <c r="AC102" i="14"/>
  <c r="AD102" i="14" s="1"/>
  <c r="AC106" i="14"/>
  <c r="AD106" i="14" s="1"/>
  <c r="U97" i="28"/>
  <c r="V97" i="28" s="1"/>
  <c r="W97" i="28"/>
  <c r="U104" i="14"/>
  <c r="V104" i="14" s="1"/>
  <c r="W104" i="14"/>
  <c r="U102" i="14"/>
  <c r="V102" i="14" s="1"/>
  <c r="W102" i="14"/>
  <c r="M102" i="14"/>
  <c r="N102" i="14" s="1"/>
  <c r="O102" i="14"/>
  <c r="U106" i="14"/>
  <c r="V106" i="14" s="1"/>
  <c r="W106" i="14"/>
  <c r="M106" i="14"/>
  <c r="N106" i="14" s="1"/>
  <c r="O106" i="14"/>
  <c r="U69" i="28"/>
  <c r="V69" i="28" s="1"/>
  <c r="W69" i="28"/>
  <c r="W82" i="28"/>
  <c r="T82" i="28"/>
  <c r="U82" i="28" s="1"/>
  <c r="V82" i="28" s="1"/>
  <c r="X82" i="28" s="1"/>
  <c r="K177" i="36" s="1"/>
  <c r="W83" i="28"/>
  <c r="T83" i="28"/>
  <c r="U83" i="28" s="1"/>
  <c r="V83" i="28" s="1"/>
  <c r="X83" i="28" s="1"/>
  <c r="K178" i="36" s="1"/>
  <c r="W84" i="28"/>
  <c r="T84" i="28"/>
  <c r="U84" i="28" s="1"/>
  <c r="V84" i="28" s="1"/>
  <c r="X84" i="28" s="1"/>
  <c r="K179" i="36" s="1"/>
  <c r="W81" i="28"/>
  <c r="T81" i="28"/>
  <c r="U81" i="28" s="1"/>
  <c r="V81" i="28" s="1"/>
  <c r="X81" i="28" s="1"/>
  <c r="K176" i="36" s="1"/>
  <c r="W80" i="28"/>
  <c r="T80" i="28"/>
  <c r="U80" i="28" s="1"/>
  <c r="V80" i="28" s="1"/>
  <c r="X80" i="28" s="1"/>
  <c r="K175" i="36" s="1"/>
  <c r="W77" i="28"/>
  <c r="T77" i="28"/>
  <c r="U77" i="28" s="1"/>
  <c r="V77" i="28" s="1"/>
  <c r="X77" i="28" s="1"/>
  <c r="K172" i="36" s="1"/>
  <c r="W85" i="28"/>
  <c r="T85" i="28"/>
  <c r="U85" i="28" s="1"/>
  <c r="V85" i="28" s="1"/>
  <c r="X85" i="28" s="1"/>
  <c r="K180" i="36" s="1"/>
  <c r="AE65" i="14"/>
  <c r="AC65" i="14"/>
  <c r="AD65" i="14" s="1"/>
  <c r="AE43" i="14"/>
  <c r="AE11" i="14"/>
  <c r="AE25" i="14"/>
  <c r="AC25" i="14"/>
  <c r="AD25" i="14" s="1"/>
  <c r="AE33" i="14"/>
  <c r="AC33" i="14"/>
  <c r="AD33" i="14" s="1"/>
  <c r="AE23" i="14"/>
  <c r="AE13" i="14"/>
  <c r="AC13" i="14"/>
  <c r="AD13" i="14" s="1"/>
  <c r="AE27" i="14"/>
  <c r="AE39" i="14"/>
  <c r="AE41" i="14"/>
  <c r="AC41" i="14"/>
  <c r="AD41" i="14" s="1"/>
  <c r="AE45" i="14"/>
  <c r="AC45" i="14"/>
  <c r="AD45" i="14" s="1"/>
  <c r="AE63" i="14"/>
  <c r="AE51" i="14"/>
  <c r="AE21" i="14"/>
  <c r="AC21" i="14"/>
  <c r="AD21" i="14" s="1"/>
  <c r="AE19" i="14"/>
  <c r="AE17" i="14"/>
  <c r="AC17" i="14"/>
  <c r="AD17" i="14" s="1"/>
  <c r="AE53" i="14"/>
  <c r="AC53" i="14"/>
  <c r="AD53" i="14" s="1"/>
  <c r="AE50" i="14"/>
  <c r="AC50" i="14"/>
  <c r="AD50" i="14" s="1"/>
  <c r="AC54" i="14"/>
  <c r="AD54" i="14" s="1"/>
  <c r="AE54" i="14"/>
  <c r="AE59" i="14"/>
  <c r="AE35" i="14"/>
  <c r="AE15" i="14"/>
  <c r="AE29" i="14"/>
  <c r="AC29" i="14"/>
  <c r="AD29" i="14" s="1"/>
  <c r="AE61" i="14"/>
  <c r="AC61" i="14"/>
  <c r="AD61" i="14" s="1"/>
  <c r="AE55" i="14"/>
  <c r="AE47" i="14"/>
  <c r="AE31" i="14"/>
  <c r="AE37" i="14"/>
  <c r="AC37" i="14"/>
  <c r="AD37" i="14" s="1"/>
  <c r="W73" i="28"/>
  <c r="U73" i="28"/>
  <c r="V73" i="28" s="1"/>
  <c r="O104" i="14"/>
  <c r="M104" i="14"/>
  <c r="N104" i="14" s="1"/>
  <c r="W70" i="28"/>
  <c r="U70" i="28"/>
  <c r="V70" i="28" s="1"/>
  <c r="W63" i="28"/>
  <c r="U63" i="28"/>
  <c r="V63" i="28" s="1"/>
  <c r="M101" i="14"/>
  <c r="N101" i="14" s="1"/>
  <c r="O101" i="14"/>
  <c r="AC101" i="14"/>
  <c r="AD101" i="14" s="1"/>
  <c r="W65" i="28"/>
  <c r="U65" i="28"/>
  <c r="V65" i="28" s="1"/>
  <c r="U66" i="28"/>
  <c r="V66" i="28" s="1"/>
  <c r="W66" i="28"/>
  <c r="W67" i="28"/>
  <c r="U67" i="28"/>
  <c r="V67" i="28" s="1"/>
  <c r="W64" i="28"/>
  <c r="U64" i="28"/>
  <c r="V64" i="28" s="1"/>
  <c r="M105" i="14"/>
  <c r="N105" i="14" s="1"/>
  <c r="O105" i="14"/>
  <c r="U105" i="14"/>
  <c r="V105" i="14" s="1"/>
  <c r="W105" i="14"/>
  <c r="W100" i="14"/>
  <c r="U100" i="14"/>
  <c r="V100" i="14" s="1"/>
  <c r="U71" i="28"/>
  <c r="V71" i="28" s="1"/>
  <c r="W71" i="28"/>
  <c r="U101" i="14"/>
  <c r="V101" i="14" s="1"/>
  <c r="W101" i="14"/>
  <c r="W86" i="28"/>
  <c r="T86" i="28"/>
  <c r="U86" i="28" s="1"/>
  <c r="V86" i="28" s="1"/>
  <c r="X86" i="28" s="1"/>
  <c r="K181" i="36" s="1"/>
  <c r="W76" i="28"/>
  <c r="T76" i="28"/>
  <c r="U76" i="28" s="1"/>
  <c r="V76" i="28" s="1"/>
  <c r="X76" i="28" s="1"/>
  <c r="K171" i="36" s="1"/>
  <c r="T75" i="28"/>
  <c r="U75" i="28" s="1"/>
  <c r="V75" i="28" s="1"/>
  <c r="X75" i="28" s="1"/>
  <c r="K170" i="36" s="1"/>
  <c r="W75" i="28"/>
  <c r="T87" i="28"/>
  <c r="U87" i="28" s="1"/>
  <c r="V87" i="28" s="1"/>
  <c r="X87" i="28" s="1"/>
  <c r="K182" i="36" s="1"/>
  <c r="W87" i="28"/>
  <c r="W88" i="28"/>
  <c r="T88" i="28"/>
  <c r="U88" i="28" s="1"/>
  <c r="V88" i="28" s="1"/>
  <c r="X88" i="28" s="1"/>
  <c r="K183" i="36" s="1"/>
  <c r="W89" i="28"/>
  <c r="T89" i="28"/>
  <c r="U89" i="28" s="1"/>
  <c r="V89" i="28" s="1"/>
  <c r="X89" i="28" s="1"/>
  <c r="K184" i="36" s="1"/>
  <c r="W78" i="28"/>
  <c r="T78" i="28"/>
  <c r="U78" i="28" s="1"/>
  <c r="V78" i="28" s="1"/>
  <c r="X78" i="28" s="1"/>
  <c r="K173" i="36" s="1"/>
  <c r="W79" i="28"/>
  <c r="T79" i="28"/>
  <c r="U79" i="28" s="1"/>
  <c r="V79" i="28" s="1"/>
  <c r="X79" i="28" s="1"/>
  <c r="K174" i="36" s="1"/>
  <c r="AE10" i="14"/>
  <c r="AC10" i="14"/>
  <c r="AD10" i="14" s="1"/>
  <c r="AC32" i="14"/>
  <c r="AD32" i="14" s="1"/>
  <c r="AE32" i="14"/>
  <c r="AE14" i="14"/>
  <c r="AC14" i="14"/>
  <c r="AD14" i="14" s="1"/>
  <c r="AE18" i="14"/>
  <c r="AC18" i="14"/>
  <c r="AD18" i="14" s="1"/>
  <c r="AC26" i="14"/>
  <c r="AD26" i="14" s="1"/>
  <c r="AE26" i="14"/>
  <c r="AE64" i="14"/>
  <c r="AC64" i="14"/>
  <c r="AD64" i="14" s="1"/>
  <c r="AC44" i="14"/>
  <c r="AD44" i="14" s="1"/>
  <c r="AE44" i="14"/>
  <c r="AC34" i="14"/>
  <c r="AD34" i="14" s="1"/>
  <c r="AE34" i="14"/>
  <c r="AC48" i="14"/>
  <c r="AD48" i="14" s="1"/>
  <c r="AE48" i="14"/>
  <c r="AE52" i="14"/>
  <c r="AC52" i="14"/>
  <c r="AD52" i="14" s="1"/>
  <c r="AE49" i="14"/>
  <c r="AC49" i="14"/>
  <c r="AD49" i="14" s="1"/>
  <c r="AE12" i="14"/>
  <c r="AC12" i="14"/>
  <c r="AD12" i="14" s="1"/>
  <c r="AC28" i="14"/>
  <c r="AD28" i="14" s="1"/>
  <c r="AE28" i="14"/>
  <c r="AE60" i="14"/>
  <c r="AC60" i="14"/>
  <c r="AD60" i="14" s="1"/>
  <c r="AC58" i="14"/>
  <c r="AD58" i="14" s="1"/>
  <c r="AE58" i="14"/>
  <c r="AC30" i="14"/>
  <c r="AD30" i="14" s="1"/>
  <c r="AE30" i="14"/>
  <c r="AE24" i="14"/>
  <c r="AC24" i="14"/>
  <c r="AD24" i="14" s="1"/>
  <c r="AC16" i="14"/>
  <c r="AD16" i="14" s="1"/>
  <c r="AE16" i="14"/>
  <c r="AE36" i="14"/>
  <c r="AC36" i="14"/>
  <c r="AD36" i="14" s="1"/>
  <c r="AE20" i="14"/>
  <c r="AC20" i="14"/>
  <c r="AD20" i="14" s="1"/>
  <c r="AE42" i="14"/>
  <c r="AC42" i="14"/>
  <c r="AD42" i="14" s="1"/>
  <c r="AE46" i="14"/>
  <c r="AC46" i="14"/>
  <c r="AD46" i="14" s="1"/>
  <c r="AC62" i="14"/>
  <c r="AD62" i="14" s="1"/>
  <c r="AE62" i="14"/>
  <c r="AE40" i="14"/>
  <c r="AC40" i="14"/>
  <c r="AD40" i="14" s="1"/>
  <c r="AC22" i="14"/>
  <c r="AD22" i="14" s="1"/>
  <c r="AE22" i="14"/>
  <c r="AE38" i="14"/>
  <c r="AC38" i="14"/>
  <c r="AD38" i="14" s="1"/>
  <c r="W72" i="28"/>
  <c r="U72" i="28"/>
  <c r="V72" i="28" s="1"/>
  <c r="U74" i="28"/>
  <c r="V74" i="28" s="1"/>
  <c r="W74" i="28"/>
  <c r="W62" i="28"/>
  <c r="U62" i="28"/>
  <c r="V62" i="28" s="1"/>
  <c r="O100" i="14"/>
  <c r="M100" i="14"/>
  <c r="N100" i="14" s="1"/>
  <c r="W68" i="28"/>
  <c r="U68" i="28"/>
  <c r="V68" i="28" s="1"/>
  <c r="AC23" i="14"/>
  <c r="AD23" i="14" s="1"/>
  <c r="AC27" i="14"/>
  <c r="AD27" i="14" s="1"/>
  <c r="AC39" i="14"/>
  <c r="AD39" i="14" s="1"/>
  <c r="AC63" i="14"/>
  <c r="AD63" i="14" s="1"/>
  <c r="AC51" i="14"/>
  <c r="AD51" i="14" s="1"/>
  <c r="AC19" i="14"/>
  <c r="AD19" i="14" s="1"/>
  <c r="AC59" i="14"/>
  <c r="AD59" i="14" s="1"/>
  <c r="AC35" i="14"/>
  <c r="AD35" i="14" s="1"/>
  <c r="AC15" i="14"/>
  <c r="AD15" i="14" s="1"/>
  <c r="AC55" i="14"/>
  <c r="AD55" i="14" s="1"/>
  <c r="AC47" i="14"/>
  <c r="AD47" i="14" s="1"/>
  <c r="AC31" i="14"/>
  <c r="AD31" i="14" s="1"/>
  <c r="W15" i="23"/>
  <c r="U15" i="23"/>
  <c r="V15" i="23" s="1"/>
  <c r="W35" i="23"/>
  <c r="U35" i="23"/>
  <c r="V35" i="23" s="1"/>
  <c r="X35" i="23" s="1"/>
  <c r="K530" i="36" s="1"/>
  <c r="W31" i="23"/>
  <c r="U31" i="23"/>
  <c r="V31" i="23" s="1"/>
  <c r="X31" i="23" s="1"/>
  <c r="K526" i="36" s="1"/>
  <c r="U23" i="23"/>
  <c r="V23" i="23" s="1"/>
  <c r="W23" i="23"/>
  <c r="L39" i="23"/>
  <c r="M39" i="23" s="1"/>
  <c r="N39" i="23" s="1"/>
  <c r="P39" i="23" s="1"/>
  <c r="K534" i="36" s="1"/>
  <c r="O39" i="23"/>
  <c r="L55" i="23"/>
  <c r="M55" i="23" s="1"/>
  <c r="N55" i="23" s="1"/>
  <c r="P55" i="23" s="1"/>
  <c r="K550" i="36" s="1"/>
  <c r="O55" i="23"/>
  <c r="L42" i="23"/>
  <c r="M42" i="23" s="1"/>
  <c r="N42" i="23" s="1"/>
  <c r="P42" i="23" s="1"/>
  <c r="K537" i="36" s="1"/>
  <c r="O42" i="23"/>
  <c r="L51" i="23"/>
  <c r="M51" i="23" s="1"/>
  <c r="N51" i="23" s="1"/>
  <c r="P51" i="23" s="1"/>
  <c r="K546" i="36" s="1"/>
  <c r="O51" i="23"/>
  <c r="L49" i="23"/>
  <c r="M49" i="23" s="1"/>
  <c r="N49" i="23" s="1"/>
  <c r="P49" i="23" s="1"/>
  <c r="K544" i="36" s="1"/>
  <c r="O49" i="23"/>
  <c r="U28" i="23"/>
  <c r="V28" i="23" s="1"/>
  <c r="X28" i="23" s="1"/>
  <c r="K523" i="36" s="1"/>
  <c r="W28" i="23"/>
  <c r="W34" i="23"/>
  <c r="U34" i="23"/>
  <c r="V34" i="23" s="1"/>
  <c r="W22" i="23"/>
  <c r="U22" i="23"/>
  <c r="V22" i="23" s="1"/>
  <c r="W21" i="23"/>
  <c r="U21" i="23"/>
  <c r="V21" i="23" s="1"/>
  <c r="X21" i="23" s="1"/>
  <c r="W29" i="23"/>
  <c r="U29" i="23"/>
  <c r="V29" i="23" s="1"/>
  <c r="X29" i="23" s="1"/>
  <c r="K524" i="36" s="1"/>
  <c r="W26" i="23"/>
  <c r="U26" i="23"/>
  <c r="V26" i="23" s="1"/>
  <c r="U30" i="23"/>
  <c r="V30" i="23" s="1"/>
  <c r="W30" i="23"/>
  <c r="W18" i="23"/>
  <c r="U18" i="23"/>
  <c r="V18" i="23" s="1"/>
  <c r="U16" i="23"/>
  <c r="V16" i="23" s="1"/>
  <c r="W16" i="23"/>
  <c r="U12" i="23"/>
  <c r="V12" i="23" s="1"/>
  <c r="X12" i="23" s="1"/>
  <c r="W12" i="23"/>
  <c r="W14" i="23"/>
  <c r="U14" i="23"/>
  <c r="V14" i="23" s="1"/>
  <c r="U33" i="23"/>
  <c r="V33" i="23" s="1"/>
  <c r="W33" i="23"/>
  <c r="U20" i="23"/>
  <c r="V20" i="23" s="1"/>
  <c r="W20" i="23"/>
  <c r="W50" i="23"/>
  <c r="T50" i="23"/>
  <c r="U50" i="23" s="1"/>
  <c r="V50" i="23" s="1"/>
  <c r="X50" i="23" s="1"/>
  <c r="K545" i="36" s="1"/>
  <c r="W46" i="23"/>
  <c r="T46" i="23"/>
  <c r="U46" i="23" s="1"/>
  <c r="V46" i="23" s="1"/>
  <c r="X46" i="23" s="1"/>
  <c r="K541" i="36" s="1"/>
  <c r="W41" i="23"/>
  <c r="T41" i="23"/>
  <c r="U41" i="23" s="1"/>
  <c r="V41" i="23" s="1"/>
  <c r="X41" i="23" s="1"/>
  <c r="K536" i="36" s="1"/>
  <c r="W13" i="23"/>
  <c r="U13" i="23"/>
  <c r="V13" i="23" s="1"/>
  <c r="U36" i="23"/>
  <c r="V36" i="23" s="1"/>
  <c r="X36" i="23" s="1"/>
  <c r="K531" i="36" s="1"/>
  <c r="W36" i="23"/>
  <c r="U24" i="23"/>
  <c r="V24" i="23" s="1"/>
  <c r="W24" i="23"/>
  <c r="U17" i="23"/>
  <c r="V17" i="23" s="1"/>
  <c r="U25" i="23"/>
  <c r="V25" i="23" s="1"/>
  <c r="U27" i="23"/>
  <c r="V27" i="23" s="1"/>
  <c r="U11" i="23"/>
  <c r="V11" i="23" s="1"/>
  <c r="X11" i="23" s="1"/>
  <c r="U19" i="23"/>
  <c r="V19" i="23" s="1"/>
  <c r="W17" i="23"/>
  <c r="W37" i="23"/>
  <c r="U37" i="23"/>
  <c r="V37" i="23" s="1"/>
  <c r="X37" i="23" s="1"/>
  <c r="K532" i="36" s="1"/>
  <c r="W25" i="23"/>
  <c r="L54" i="23"/>
  <c r="M54" i="23" s="1"/>
  <c r="N54" i="23" s="1"/>
  <c r="P54" i="23" s="1"/>
  <c r="K549" i="36" s="1"/>
  <c r="O54" i="23"/>
  <c r="L47" i="23"/>
  <c r="M47" i="23" s="1"/>
  <c r="N47" i="23" s="1"/>
  <c r="P47" i="23" s="1"/>
  <c r="K542" i="36" s="1"/>
  <c r="O47" i="23"/>
  <c r="L40" i="23"/>
  <c r="M40" i="23" s="1"/>
  <c r="N40" i="23" s="1"/>
  <c r="P40" i="23" s="1"/>
  <c r="K535" i="36" s="1"/>
  <c r="O40" i="23"/>
  <c r="O52" i="23"/>
  <c r="L52" i="23"/>
  <c r="M52" i="23" s="1"/>
  <c r="N52" i="23" s="1"/>
  <c r="P52" i="23" s="1"/>
  <c r="K547" i="36" s="1"/>
  <c r="L45" i="23"/>
  <c r="M45" i="23" s="1"/>
  <c r="N45" i="23" s="1"/>
  <c r="P45" i="23" s="1"/>
  <c r="K540" i="36" s="1"/>
  <c r="O45" i="23"/>
  <c r="W27" i="23"/>
  <c r="W53" i="23"/>
  <c r="T53" i="23"/>
  <c r="U53" i="23" s="1"/>
  <c r="V53" i="23" s="1"/>
  <c r="X53" i="23" s="1"/>
  <c r="K548" i="36" s="1"/>
  <c r="W48" i="23"/>
  <c r="T48" i="23"/>
  <c r="U48" i="23" s="1"/>
  <c r="V48" i="23" s="1"/>
  <c r="X48" i="23" s="1"/>
  <c r="K543" i="36" s="1"/>
  <c r="W38" i="23"/>
  <c r="T38" i="23"/>
  <c r="U38" i="23" s="1"/>
  <c r="V38" i="23" s="1"/>
  <c r="X38" i="23" s="1"/>
  <c r="K533" i="36" s="1"/>
  <c r="W11" i="23"/>
  <c r="W19" i="23"/>
  <c r="W9" i="23"/>
  <c r="U9" i="23"/>
  <c r="V9" i="23" s="1"/>
  <c r="X9" i="23" s="1"/>
  <c r="W8" i="23"/>
  <c r="U8" i="23"/>
  <c r="V8" i="23" s="1"/>
  <c r="X8" i="23" s="1"/>
  <c r="K503" i="36" s="1"/>
  <c r="O25" i="34"/>
  <c r="O17" i="34"/>
  <c r="O15" i="34"/>
  <c r="O12" i="34"/>
  <c r="O18" i="34"/>
  <c r="O31" i="34"/>
  <c r="O30" i="34"/>
  <c r="O28" i="34"/>
  <c r="M28" i="34"/>
  <c r="N28" i="34" s="1"/>
  <c r="O33" i="34"/>
  <c r="O26" i="34"/>
  <c r="O24" i="34"/>
  <c r="O32" i="34"/>
  <c r="O23" i="34"/>
  <c r="M23" i="34"/>
  <c r="N23" i="34" s="1"/>
  <c r="P23" i="34" s="1"/>
  <c r="K418" i="36" s="1"/>
  <c r="O22" i="34"/>
  <c r="M22" i="34"/>
  <c r="N22" i="34" s="1"/>
  <c r="P22" i="34" s="1"/>
  <c r="K417" i="36" s="1"/>
  <c r="M16" i="34"/>
  <c r="N16" i="34" s="1"/>
  <c r="P16" i="34" s="1"/>
  <c r="K411" i="36" s="1"/>
  <c r="O20" i="34"/>
  <c r="M20" i="34"/>
  <c r="N20" i="34" s="1"/>
  <c r="P20" i="34" s="1"/>
  <c r="K415" i="36" s="1"/>
  <c r="O14" i="34"/>
  <c r="M14" i="34"/>
  <c r="N14" i="34" s="1"/>
  <c r="P14" i="34" s="1"/>
  <c r="K409" i="36" s="1"/>
  <c r="O29" i="34"/>
  <c r="O21" i="34"/>
  <c r="O27" i="34"/>
  <c r="O13" i="34"/>
  <c r="O19" i="34"/>
  <c r="O11" i="34"/>
  <c r="O10" i="34"/>
  <c r="L10" i="34"/>
  <c r="M10" i="34" s="1"/>
  <c r="N10" i="34" s="1"/>
  <c r="P10" i="34" s="1"/>
  <c r="K405" i="36" s="1"/>
  <c r="O9" i="34"/>
  <c r="O8" i="34"/>
  <c r="U33" i="32"/>
  <c r="V33" i="32" s="1"/>
  <c r="W57" i="32"/>
  <c r="T57" i="32"/>
  <c r="U57" i="32" s="1"/>
  <c r="V57" i="32" s="1"/>
  <c r="W49" i="32"/>
  <c r="T49" i="32"/>
  <c r="U49" i="32" s="1"/>
  <c r="V49" i="32" s="1"/>
  <c r="X49" i="32" s="1"/>
  <c r="K344" i="36" s="1"/>
  <c r="W55" i="32"/>
  <c r="T55" i="32"/>
  <c r="U55" i="32" s="1"/>
  <c r="V55" i="32" s="1"/>
  <c r="X55" i="32" s="1"/>
  <c r="K350" i="36" s="1"/>
  <c r="W50" i="32"/>
  <c r="T50" i="32"/>
  <c r="U50" i="32" s="1"/>
  <c r="V50" i="32" s="1"/>
  <c r="X50" i="32" s="1"/>
  <c r="K345" i="36" s="1"/>
  <c r="W47" i="32"/>
  <c r="T47" i="32"/>
  <c r="U47" i="32" s="1"/>
  <c r="V47" i="32" s="1"/>
  <c r="X47" i="32" s="1"/>
  <c r="K342" i="36" s="1"/>
  <c r="W58" i="32"/>
  <c r="T58" i="32"/>
  <c r="U58" i="32" s="1"/>
  <c r="V58" i="32" s="1"/>
  <c r="W51" i="32"/>
  <c r="T51" i="32"/>
  <c r="U51" i="32" s="1"/>
  <c r="V51" i="32" s="1"/>
  <c r="X51" i="32" s="1"/>
  <c r="K346" i="36" s="1"/>
  <c r="W59" i="32"/>
  <c r="T59" i="32"/>
  <c r="U59" i="32" s="1"/>
  <c r="V59" i="32" s="1"/>
  <c r="M37" i="32"/>
  <c r="N37" i="32" s="1"/>
  <c r="O37" i="32"/>
  <c r="U42" i="32"/>
  <c r="V42" i="32" s="1"/>
  <c r="X42" i="32" s="1"/>
  <c r="K337" i="36" s="1"/>
  <c r="W42" i="32"/>
  <c r="O42" i="32"/>
  <c r="M42" i="32"/>
  <c r="N42" i="32" s="1"/>
  <c r="U38" i="32"/>
  <c r="V38" i="32" s="1"/>
  <c r="X38" i="32" s="1"/>
  <c r="K333" i="36" s="1"/>
  <c r="W38" i="32"/>
  <c r="U40" i="32"/>
  <c r="V40" i="32" s="1"/>
  <c r="X40" i="32" s="1"/>
  <c r="K335" i="36" s="1"/>
  <c r="W40" i="32"/>
  <c r="W39" i="32"/>
  <c r="U39" i="32"/>
  <c r="V39" i="32" s="1"/>
  <c r="X39" i="32" s="1"/>
  <c r="K334" i="36" s="1"/>
  <c r="M39" i="32"/>
  <c r="N39" i="32" s="1"/>
  <c r="O39" i="32"/>
  <c r="M45" i="32"/>
  <c r="N45" i="32" s="1"/>
  <c r="O45" i="32"/>
  <c r="O43" i="32"/>
  <c r="M43" i="32"/>
  <c r="N43" i="32" s="1"/>
  <c r="O41" i="32"/>
  <c r="M41" i="32"/>
  <c r="N41" i="32" s="1"/>
  <c r="W41" i="32"/>
  <c r="U41" i="32"/>
  <c r="V41" i="32" s="1"/>
  <c r="X41" i="32" s="1"/>
  <c r="K336" i="36" s="1"/>
  <c r="U44" i="32"/>
  <c r="V44" i="32" s="1"/>
  <c r="X44" i="32" s="1"/>
  <c r="K339" i="36" s="1"/>
  <c r="W44" i="32"/>
  <c r="O44" i="32"/>
  <c r="M44" i="32"/>
  <c r="N44" i="32" s="1"/>
  <c r="W60" i="32"/>
  <c r="T60" i="32"/>
  <c r="U60" i="32" s="1"/>
  <c r="V60" i="32" s="1"/>
  <c r="W52" i="32"/>
  <c r="T52" i="32"/>
  <c r="U52" i="32" s="1"/>
  <c r="V52" i="32" s="1"/>
  <c r="X52" i="32" s="1"/>
  <c r="K347" i="36" s="1"/>
  <c r="W56" i="32"/>
  <c r="T56" i="32"/>
  <c r="U56" i="32" s="1"/>
  <c r="V56" i="32" s="1"/>
  <c r="W54" i="32"/>
  <c r="T54" i="32"/>
  <c r="U54" i="32" s="1"/>
  <c r="V54" i="32" s="1"/>
  <c r="X54" i="32" s="1"/>
  <c r="K349" i="36" s="1"/>
  <c r="W48" i="32"/>
  <c r="T48" i="32"/>
  <c r="U48" i="32" s="1"/>
  <c r="V48" i="32" s="1"/>
  <c r="X48" i="32" s="1"/>
  <c r="K343" i="36" s="1"/>
  <c r="W46" i="32"/>
  <c r="T46" i="32"/>
  <c r="U46" i="32" s="1"/>
  <c r="V46" i="32" s="1"/>
  <c r="X46" i="32" s="1"/>
  <c r="K341" i="36" s="1"/>
  <c r="W53" i="32"/>
  <c r="T53" i="32"/>
  <c r="U53" i="32" s="1"/>
  <c r="V53" i="32" s="1"/>
  <c r="X53" i="32" s="1"/>
  <c r="K348" i="36" s="1"/>
  <c r="W61" i="32"/>
  <c r="T61" i="32"/>
  <c r="U61" i="32" s="1"/>
  <c r="V61" i="32" s="1"/>
  <c r="W37" i="32"/>
  <c r="U37" i="32"/>
  <c r="V37" i="32" s="1"/>
  <c r="X37" i="32" s="1"/>
  <c r="K332" i="36" s="1"/>
  <c r="O38" i="32"/>
  <c r="M38" i="32"/>
  <c r="N38" i="32" s="1"/>
  <c r="O40" i="32"/>
  <c r="M40" i="32"/>
  <c r="N40" i="32" s="1"/>
  <c r="W45" i="32"/>
  <c r="U45" i="32"/>
  <c r="V45" i="32" s="1"/>
  <c r="X45" i="32" s="1"/>
  <c r="K340" i="36" s="1"/>
  <c r="W43" i="32"/>
  <c r="U43" i="32"/>
  <c r="V43" i="32" s="1"/>
  <c r="X43" i="32" s="1"/>
  <c r="K338" i="36" s="1"/>
  <c r="W36" i="32"/>
  <c r="O36" i="32"/>
  <c r="M36" i="32"/>
  <c r="N36" i="32" s="1"/>
  <c r="T36" i="32"/>
  <c r="U36" i="32" s="1"/>
  <c r="V36" i="32" s="1"/>
  <c r="X36" i="32" s="1"/>
  <c r="K331" i="36" s="1"/>
  <c r="O35" i="32"/>
  <c r="M35" i="32"/>
  <c r="N35" i="32" s="1"/>
  <c r="W35" i="32"/>
  <c r="U35" i="32"/>
  <c r="V35" i="32" s="1"/>
  <c r="X35" i="32" s="1"/>
  <c r="K330" i="36" s="1"/>
  <c r="W34" i="32"/>
  <c r="U34" i="32"/>
  <c r="V34" i="32" s="1"/>
  <c r="X34" i="32" s="1"/>
  <c r="K329" i="36" s="1"/>
  <c r="O34" i="32"/>
  <c r="M34" i="32"/>
  <c r="N34" i="32" s="1"/>
  <c r="W12" i="32"/>
  <c r="U12" i="32"/>
  <c r="V12" i="32" s="1"/>
  <c r="W20" i="32"/>
  <c r="U20" i="32"/>
  <c r="V20" i="32" s="1"/>
  <c r="W17" i="32"/>
  <c r="M21" i="32"/>
  <c r="N21" i="32" s="1"/>
  <c r="P21" i="32" s="1"/>
  <c r="K316" i="36" s="1"/>
  <c r="O21" i="32"/>
  <c r="O16" i="32"/>
  <c r="M16" i="32"/>
  <c r="N16" i="32" s="1"/>
  <c r="P16" i="32" s="1"/>
  <c r="K311" i="36" s="1"/>
  <c r="U22" i="32"/>
  <c r="V22" i="32" s="1"/>
  <c r="W22" i="32"/>
  <c r="O22" i="32"/>
  <c r="M22" i="32"/>
  <c r="N22" i="32" s="1"/>
  <c r="P22" i="32" s="1"/>
  <c r="K317" i="36" s="1"/>
  <c r="M23" i="32"/>
  <c r="N23" i="32" s="1"/>
  <c r="P23" i="32" s="1"/>
  <c r="K318" i="36" s="1"/>
  <c r="O23" i="32"/>
  <c r="W23" i="32"/>
  <c r="U23" i="32"/>
  <c r="V23" i="32" s="1"/>
  <c r="U26" i="32"/>
  <c r="V26" i="32" s="1"/>
  <c r="W26" i="32"/>
  <c r="W24" i="32"/>
  <c r="U24" i="32"/>
  <c r="V24" i="32" s="1"/>
  <c r="O32" i="32"/>
  <c r="M13" i="32"/>
  <c r="N13" i="32" s="1"/>
  <c r="P13" i="32" s="1"/>
  <c r="K308" i="36" s="1"/>
  <c r="O13" i="32"/>
  <c r="W25" i="32"/>
  <c r="W33" i="32"/>
  <c r="O19" i="32"/>
  <c r="M19" i="32"/>
  <c r="N19" i="32" s="1"/>
  <c r="P19" i="32" s="1"/>
  <c r="K314" i="36" s="1"/>
  <c r="O11" i="32"/>
  <c r="U14" i="32"/>
  <c r="V14" i="32" s="1"/>
  <c r="W14" i="32"/>
  <c r="O14" i="32"/>
  <c r="M14" i="32"/>
  <c r="N14" i="32" s="1"/>
  <c r="P14" i="32" s="1"/>
  <c r="K309" i="36" s="1"/>
  <c r="O17" i="32"/>
  <c r="U16" i="32"/>
  <c r="V16" i="32" s="1"/>
  <c r="W16" i="32"/>
  <c r="M31" i="32"/>
  <c r="N31" i="32" s="1"/>
  <c r="O31" i="32"/>
  <c r="W31" i="32"/>
  <c r="U31" i="32"/>
  <c r="V31" i="32" s="1"/>
  <c r="O29" i="32"/>
  <c r="O15" i="32"/>
  <c r="W15" i="32"/>
  <c r="U15" i="32"/>
  <c r="V15" i="32" s="1"/>
  <c r="O24" i="32"/>
  <c r="M24" i="32"/>
  <c r="N24" i="32" s="1"/>
  <c r="P24" i="32" s="1"/>
  <c r="K319" i="36" s="1"/>
  <c r="W32" i="32"/>
  <c r="U32" i="32"/>
  <c r="V32" i="32" s="1"/>
  <c r="U18" i="32"/>
  <c r="V18" i="32" s="1"/>
  <c r="W18" i="32"/>
  <c r="O27" i="32"/>
  <c r="M27" i="32"/>
  <c r="N27" i="32" s="1"/>
  <c r="P27" i="32" s="1"/>
  <c r="K322" i="36" s="1"/>
  <c r="U30" i="32"/>
  <c r="V30" i="32" s="1"/>
  <c r="W30" i="32"/>
  <c r="O30" i="32"/>
  <c r="M30" i="32"/>
  <c r="N30" i="32" s="1"/>
  <c r="P30" i="32" s="1"/>
  <c r="K325" i="36" s="1"/>
  <c r="O25" i="32"/>
  <c r="M25" i="32"/>
  <c r="N25" i="32" s="1"/>
  <c r="P25" i="32" s="1"/>
  <c r="K320" i="36" s="1"/>
  <c r="O33" i="32"/>
  <c r="W28" i="32"/>
  <c r="U28" i="32"/>
  <c r="V28" i="32" s="1"/>
  <c r="O26" i="32"/>
  <c r="W29" i="32"/>
  <c r="U29" i="32"/>
  <c r="V29" i="32" s="1"/>
  <c r="O28" i="32"/>
  <c r="O12" i="32"/>
  <c r="W19" i="32"/>
  <c r="U19" i="32"/>
  <c r="V19" i="32" s="1"/>
  <c r="O20" i="32"/>
  <c r="W11" i="32"/>
  <c r="U11" i="32"/>
  <c r="V11" i="32" s="1"/>
  <c r="W21" i="32"/>
  <c r="U21" i="32"/>
  <c r="V21" i="32" s="1"/>
  <c r="O18" i="32"/>
  <c r="W13" i="32"/>
  <c r="U13" i="32"/>
  <c r="V13" i="32" s="1"/>
  <c r="W27" i="32"/>
  <c r="U27" i="32"/>
  <c r="V27" i="32" s="1"/>
  <c r="U10" i="32"/>
  <c r="V10" i="32" s="1"/>
  <c r="W10" i="32"/>
  <c r="O10" i="32"/>
  <c r="L10" i="32"/>
  <c r="M10" i="32" s="1"/>
  <c r="N10" i="32" s="1"/>
  <c r="P10" i="32" s="1"/>
  <c r="K305" i="36" s="1"/>
  <c r="O9" i="32"/>
  <c r="W9" i="32"/>
  <c r="U9" i="32"/>
  <c r="V9" i="32" s="1"/>
  <c r="O8" i="32"/>
  <c r="U8" i="32"/>
  <c r="V8" i="32" s="1"/>
  <c r="W8" i="32"/>
  <c r="L44" i="30"/>
  <c r="M44" i="30" s="1"/>
  <c r="N44" i="30" s="1"/>
  <c r="O44" i="30"/>
  <c r="L40" i="30"/>
  <c r="M40" i="30" s="1"/>
  <c r="N40" i="30" s="1"/>
  <c r="P40" i="30" s="1"/>
  <c r="K235" i="36" s="1"/>
  <c r="O40" i="30"/>
  <c r="L47" i="30"/>
  <c r="M47" i="30" s="1"/>
  <c r="N47" i="30" s="1"/>
  <c r="O47" i="30"/>
  <c r="L43" i="30"/>
  <c r="M43" i="30" s="1"/>
  <c r="N43" i="30" s="1"/>
  <c r="O43" i="30"/>
  <c r="L39" i="30"/>
  <c r="M39" i="30" s="1"/>
  <c r="N39" i="30" s="1"/>
  <c r="P39" i="30" s="1"/>
  <c r="K234" i="36" s="1"/>
  <c r="O39" i="30"/>
  <c r="L46" i="30"/>
  <c r="M46" i="30" s="1"/>
  <c r="N46" i="30" s="1"/>
  <c r="O46" i="30"/>
  <c r="L42" i="30"/>
  <c r="M42" i="30" s="1"/>
  <c r="N42" i="30" s="1"/>
  <c r="O42" i="30"/>
  <c r="L38" i="30"/>
  <c r="M38" i="30" s="1"/>
  <c r="N38" i="30" s="1"/>
  <c r="P38" i="30" s="1"/>
  <c r="K233" i="36" s="1"/>
  <c r="O38" i="30"/>
  <c r="L45" i="30"/>
  <c r="M45" i="30" s="1"/>
  <c r="N45" i="30" s="1"/>
  <c r="O45" i="30"/>
  <c r="L41" i="30"/>
  <c r="M41" i="30" s="1"/>
  <c r="N41" i="30" s="1"/>
  <c r="P41" i="30" s="1"/>
  <c r="K236" i="36" s="1"/>
  <c r="O41" i="30"/>
  <c r="O25" i="14"/>
  <c r="M25" i="14"/>
  <c r="N25" i="14" s="1"/>
  <c r="O41" i="14"/>
  <c r="M41" i="14"/>
  <c r="N41" i="14" s="1"/>
  <c r="W43" i="14"/>
  <c r="U43" i="14"/>
  <c r="V43" i="14" s="1"/>
  <c r="M60" i="14"/>
  <c r="N60" i="14" s="1"/>
  <c r="O60" i="14"/>
  <c r="W59" i="14"/>
  <c r="U59" i="14"/>
  <c r="V59" i="14" s="1"/>
  <c r="U58" i="14"/>
  <c r="V58" i="14" s="1"/>
  <c r="W58" i="14"/>
  <c r="O35" i="14"/>
  <c r="M35" i="14"/>
  <c r="N35" i="14" s="1"/>
  <c r="O24" i="14"/>
  <c r="M24" i="14"/>
  <c r="N24" i="14" s="1"/>
  <c r="O36" i="14"/>
  <c r="M36" i="14"/>
  <c r="N36" i="14" s="1"/>
  <c r="W20" i="14"/>
  <c r="U20" i="14"/>
  <c r="V20" i="14" s="1"/>
  <c r="M42" i="14"/>
  <c r="N42" i="14" s="1"/>
  <c r="O42" i="14"/>
  <c r="O46" i="14"/>
  <c r="M46" i="14"/>
  <c r="N46" i="14" s="1"/>
  <c r="M62" i="14"/>
  <c r="N62" i="14" s="1"/>
  <c r="O62" i="14"/>
  <c r="M40" i="14"/>
  <c r="N40" i="14" s="1"/>
  <c r="O40" i="14"/>
  <c r="M22" i="14"/>
  <c r="N22" i="14" s="1"/>
  <c r="O22" i="14"/>
  <c r="M38" i="14"/>
  <c r="N38" i="14" s="1"/>
  <c r="O38" i="14"/>
  <c r="W84" i="14"/>
  <c r="T84" i="14"/>
  <c r="U84" i="14" s="1"/>
  <c r="V84" i="14" s="1"/>
  <c r="W76" i="14"/>
  <c r="T76" i="14"/>
  <c r="U76" i="14" s="1"/>
  <c r="V76" i="14" s="1"/>
  <c r="W83" i="14"/>
  <c r="T83" i="14"/>
  <c r="U83" i="14" s="1"/>
  <c r="V83" i="14" s="1"/>
  <c r="O82" i="14"/>
  <c r="L82" i="14"/>
  <c r="M82" i="14" s="1"/>
  <c r="N82" i="14" s="1"/>
  <c r="O33" i="14"/>
  <c r="M33" i="14"/>
  <c r="N33" i="14" s="1"/>
  <c r="O23" i="14"/>
  <c r="M23" i="14"/>
  <c r="N23" i="14" s="1"/>
  <c r="W39" i="14"/>
  <c r="U39" i="14"/>
  <c r="V39" i="14" s="1"/>
  <c r="O63" i="14"/>
  <c r="M63" i="14"/>
  <c r="N63" i="14" s="1"/>
  <c r="W17" i="14"/>
  <c r="U17" i="14"/>
  <c r="V17" i="14" s="1"/>
  <c r="U30" i="14"/>
  <c r="V30" i="14" s="1"/>
  <c r="W30" i="14"/>
  <c r="O29" i="14"/>
  <c r="M29" i="14"/>
  <c r="N29" i="14" s="1"/>
  <c r="O61" i="14"/>
  <c r="M61" i="14"/>
  <c r="N61" i="14" s="1"/>
  <c r="O37" i="14"/>
  <c r="M37" i="14"/>
  <c r="N37" i="14" s="1"/>
  <c r="W13" i="14"/>
  <c r="U13" i="14"/>
  <c r="V13" i="14" s="1"/>
  <c r="O45" i="14"/>
  <c r="M45" i="14"/>
  <c r="N45" i="14" s="1"/>
  <c r="O21" i="14"/>
  <c r="M21" i="14"/>
  <c r="N21" i="14" s="1"/>
  <c r="O65" i="14"/>
  <c r="M65" i="14"/>
  <c r="N65" i="14" s="1"/>
  <c r="O15" i="14"/>
  <c r="M15" i="14"/>
  <c r="N15" i="14" s="1"/>
  <c r="O55" i="14"/>
  <c r="M55" i="14"/>
  <c r="N55" i="14" s="1"/>
  <c r="W47" i="14"/>
  <c r="U47" i="14"/>
  <c r="V47" i="14" s="1"/>
  <c r="W31" i="14"/>
  <c r="U31" i="14"/>
  <c r="V31" i="14" s="1"/>
  <c r="W79" i="14"/>
  <c r="T79" i="14"/>
  <c r="U79" i="14" s="1"/>
  <c r="V79" i="14" s="1"/>
  <c r="W78" i="14"/>
  <c r="T78" i="14"/>
  <c r="U78" i="14" s="1"/>
  <c r="V78" i="14" s="1"/>
  <c r="W85" i="14"/>
  <c r="T85" i="14"/>
  <c r="U85" i="14" s="1"/>
  <c r="V85" i="14" s="1"/>
  <c r="O81" i="14"/>
  <c r="L81" i="14"/>
  <c r="M81" i="14" s="1"/>
  <c r="N81" i="14" s="1"/>
  <c r="O87" i="14"/>
  <c r="L87" i="14"/>
  <c r="M87" i="14" s="1"/>
  <c r="N87" i="14" s="1"/>
  <c r="O86" i="14"/>
  <c r="L86" i="14"/>
  <c r="M86" i="14" s="1"/>
  <c r="N86" i="14" s="1"/>
  <c r="O80" i="14"/>
  <c r="L80" i="14"/>
  <c r="M80" i="14" s="1"/>
  <c r="N80" i="14" s="1"/>
  <c r="M28" i="14"/>
  <c r="N28" i="14" s="1"/>
  <c r="O28" i="14"/>
  <c r="M32" i="14"/>
  <c r="N32" i="14" s="1"/>
  <c r="O32" i="14"/>
  <c r="O14" i="14"/>
  <c r="M14" i="14"/>
  <c r="N14" i="14" s="1"/>
  <c r="W26" i="14"/>
  <c r="U26" i="14"/>
  <c r="V26" i="14" s="1"/>
  <c r="O27" i="14"/>
  <c r="M27" i="14"/>
  <c r="N27" i="14" s="1"/>
  <c r="M64" i="14"/>
  <c r="N64" i="14" s="1"/>
  <c r="O64" i="14"/>
  <c r="M44" i="14"/>
  <c r="N44" i="14" s="1"/>
  <c r="O44" i="14"/>
  <c r="W51" i="14"/>
  <c r="U51" i="14"/>
  <c r="V51" i="14" s="1"/>
  <c r="W34" i="14"/>
  <c r="U34" i="14"/>
  <c r="V34" i="14" s="1"/>
  <c r="W19" i="14"/>
  <c r="U19" i="14"/>
  <c r="V19" i="14" s="1"/>
  <c r="W11" i="14"/>
  <c r="U11" i="14"/>
  <c r="V11" i="14" s="1"/>
  <c r="W10" i="14"/>
  <c r="U10" i="14"/>
  <c r="V10" i="14" s="1"/>
  <c r="M33" i="23"/>
  <c r="N33" i="23" s="1"/>
  <c r="O33" i="23"/>
  <c r="O9" i="23"/>
  <c r="O13" i="23"/>
  <c r="M37" i="23"/>
  <c r="N37" i="23" s="1"/>
  <c r="O37" i="23"/>
  <c r="O25" i="23"/>
  <c r="M21" i="23"/>
  <c r="N21" i="23" s="1"/>
  <c r="P21" i="23" s="1"/>
  <c r="O21" i="23"/>
  <c r="M29" i="23"/>
  <c r="N29" i="23" s="1"/>
  <c r="O29" i="23"/>
  <c r="O17" i="23"/>
  <c r="O16" i="23"/>
  <c r="O14" i="23"/>
  <c r="O10" i="23"/>
  <c r="O20" i="23"/>
  <c r="O36" i="23"/>
  <c r="M36" i="23"/>
  <c r="N36" i="23" s="1"/>
  <c r="O24" i="23"/>
  <c r="O12" i="23"/>
  <c r="M12" i="23"/>
  <c r="N12" i="23" s="1"/>
  <c r="O28" i="23"/>
  <c r="M28" i="23"/>
  <c r="N28" i="23" s="1"/>
  <c r="O32" i="23"/>
  <c r="O34" i="23"/>
  <c r="O22" i="23"/>
  <c r="O26" i="23"/>
  <c r="O30" i="23"/>
  <c r="O18" i="23"/>
  <c r="M8" i="23"/>
  <c r="N8" i="23" s="1"/>
  <c r="O8" i="23"/>
  <c r="AC8" i="23"/>
  <c r="AD8" i="23" s="1"/>
  <c r="AE8" i="23"/>
  <c r="W10" i="23"/>
  <c r="U10" i="23"/>
  <c r="V10" i="23" s="1"/>
  <c r="X10" i="23" s="1"/>
  <c r="M35" i="23"/>
  <c r="N35" i="23" s="1"/>
  <c r="O35" i="23"/>
  <c r="O11" i="23"/>
  <c r="O19" i="23"/>
  <c r="O31" i="23"/>
  <c r="M31" i="23"/>
  <c r="N31" i="23" s="1"/>
  <c r="O23" i="23"/>
  <c r="O27" i="23"/>
  <c r="O15" i="23"/>
  <c r="U35" i="30"/>
  <c r="V35" i="30" s="1"/>
  <c r="M35" i="30"/>
  <c r="N35" i="30" s="1"/>
  <c r="P35" i="30" s="1"/>
  <c r="K230" i="36" s="1"/>
  <c r="U15" i="30"/>
  <c r="V15" i="30" s="1"/>
  <c r="M15" i="30"/>
  <c r="N15" i="30" s="1"/>
  <c r="P15" i="30" s="1"/>
  <c r="K210" i="36" s="1"/>
  <c r="U31" i="30"/>
  <c r="V31" i="30" s="1"/>
  <c r="M31" i="30"/>
  <c r="N31" i="30" s="1"/>
  <c r="P31" i="30" s="1"/>
  <c r="K226" i="36" s="1"/>
  <c r="U11" i="30"/>
  <c r="V11" i="30" s="1"/>
  <c r="M11" i="30"/>
  <c r="N11" i="30" s="1"/>
  <c r="P11" i="30" s="1"/>
  <c r="K206" i="36" s="1"/>
  <c r="U19" i="30"/>
  <c r="V19" i="30" s="1"/>
  <c r="M19" i="30"/>
  <c r="N19" i="30" s="1"/>
  <c r="P19" i="30" s="1"/>
  <c r="K214" i="36" s="1"/>
  <c r="U27" i="30"/>
  <c r="V27" i="30" s="1"/>
  <c r="M27" i="30"/>
  <c r="N27" i="30" s="1"/>
  <c r="P27" i="30" s="1"/>
  <c r="K222" i="36" s="1"/>
  <c r="U23" i="30"/>
  <c r="V23" i="30" s="1"/>
  <c r="M23" i="30"/>
  <c r="N23" i="30" s="1"/>
  <c r="P23" i="30" s="1"/>
  <c r="K218" i="36" s="1"/>
  <c r="U8" i="28"/>
  <c r="W21" i="30"/>
  <c r="U21" i="30"/>
  <c r="V21" i="30" s="1"/>
  <c r="O21" i="30"/>
  <c r="M21" i="30"/>
  <c r="N21" i="30" s="1"/>
  <c r="P21" i="30" s="1"/>
  <c r="K216" i="36" s="1"/>
  <c r="U12" i="30"/>
  <c r="V12" i="30" s="1"/>
  <c r="W12" i="30"/>
  <c r="O12" i="30"/>
  <c r="M12" i="30"/>
  <c r="N12" i="30" s="1"/>
  <c r="P12" i="30" s="1"/>
  <c r="K207" i="36" s="1"/>
  <c r="W8" i="30"/>
  <c r="U8" i="30"/>
  <c r="V8" i="30" s="1"/>
  <c r="W18" i="30"/>
  <c r="U18" i="30"/>
  <c r="V18" i="30" s="1"/>
  <c r="O18" i="30"/>
  <c r="M18" i="30"/>
  <c r="N18" i="30" s="1"/>
  <c r="P18" i="30" s="1"/>
  <c r="K213" i="36" s="1"/>
  <c r="W30" i="30"/>
  <c r="U30" i="30"/>
  <c r="V30" i="30" s="1"/>
  <c r="M30" i="30"/>
  <c r="N30" i="30" s="1"/>
  <c r="P30" i="30" s="1"/>
  <c r="K225" i="36" s="1"/>
  <c r="O30" i="30"/>
  <c r="W13" i="30"/>
  <c r="U13" i="30"/>
  <c r="V13" i="30" s="1"/>
  <c r="O13" i="30"/>
  <c r="M13" i="30"/>
  <c r="N13" i="30" s="1"/>
  <c r="P13" i="30" s="1"/>
  <c r="K208" i="36" s="1"/>
  <c r="W22" i="30"/>
  <c r="U22" i="30"/>
  <c r="V22" i="30" s="1"/>
  <c r="O22" i="30"/>
  <c r="M22" i="30"/>
  <c r="N22" i="30" s="1"/>
  <c r="P22" i="30" s="1"/>
  <c r="K217" i="36" s="1"/>
  <c r="W37" i="30"/>
  <c r="U37" i="30"/>
  <c r="V37" i="30" s="1"/>
  <c r="O37" i="30"/>
  <c r="M37" i="30"/>
  <c r="N37" i="30" s="1"/>
  <c r="P37" i="30" s="1"/>
  <c r="K232" i="36" s="1"/>
  <c r="U36" i="30"/>
  <c r="V36" i="30" s="1"/>
  <c r="W36" i="30"/>
  <c r="M36" i="30"/>
  <c r="N36" i="30" s="1"/>
  <c r="P36" i="30" s="1"/>
  <c r="K231" i="36" s="1"/>
  <c r="O36" i="30"/>
  <c r="W25" i="30"/>
  <c r="U25" i="30"/>
  <c r="V25" i="30" s="1"/>
  <c r="O25" i="30"/>
  <c r="M25" i="30"/>
  <c r="N25" i="30" s="1"/>
  <c r="P25" i="30" s="1"/>
  <c r="K220" i="36" s="1"/>
  <c r="W35" i="30"/>
  <c r="O35" i="30"/>
  <c r="W15" i="30"/>
  <c r="O15" i="30"/>
  <c r="U16" i="30"/>
  <c r="V16" i="30" s="1"/>
  <c r="W16" i="30"/>
  <c r="O16" i="30"/>
  <c r="M16" i="30"/>
  <c r="N16" i="30" s="1"/>
  <c r="P16" i="30" s="1"/>
  <c r="K211" i="36" s="1"/>
  <c r="W31" i="30"/>
  <c r="O31" i="30"/>
  <c r="W11" i="30"/>
  <c r="O11" i="30"/>
  <c r="U20" i="30"/>
  <c r="V20" i="30" s="1"/>
  <c r="W20" i="30"/>
  <c r="O20" i="30"/>
  <c r="M20" i="30"/>
  <c r="N20" i="30" s="1"/>
  <c r="P20" i="30" s="1"/>
  <c r="K215" i="36" s="1"/>
  <c r="W19" i="30"/>
  <c r="O19" i="30"/>
  <c r="W27" i="30"/>
  <c r="O27" i="30"/>
  <c r="W9" i="30"/>
  <c r="U9" i="30"/>
  <c r="V9" i="30" s="1"/>
  <c r="O9" i="30"/>
  <c r="M9" i="30"/>
  <c r="N9" i="30" s="1"/>
  <c r="P9" i="30" s="1"/>
  <c r="K204" i="36" s="1"/>
  <c r="U10" i="30"/>
  <c r="V10" i="30" s="1"/>
  <c r="X10" i="30" s="1"/>
  <c r="W10" i="30"/>
  <c r="M10" i="30"/>
  <c r="N10" i="30" s="1"/>
  <c r="P10" i="30" s="1"/>
  <c r="O10" i="30"/>
  <c r="U14" i="30"/>
  <c r="V14" i="30" s="1"/>
  <c r="W14" i="30"/>
  <c r="O14" i="30"/>
  <c r="M14" i="30"/>
  <c r="N14" i="30" s="1"/>
  <c r="P14" i="30" s="1"/>
  <c r="K209" i="36" s="1"/>
  <c r="W26" i="30"/>
  <c r="U26" i="30"/>
  <c r="V26" i="30" s="1"/>
  <c r="O26" i="30"/>
  <c r="M26" i="30"/>
  <c r="N26" i="30" s="1"/>
  <c r="P26" i="30" s="1"/>
  <c r="K221" i="36" s="1"/>
  <c r="U32" i="30"/>
  <c r="V32" i="30" s="1"/>
  <c r="W32" i="30"/>
  <c r="M32" i="30"/>
  <c r="N32" i="30" s="1"/>
  <c r="P32" i="30" s="1"/>
  <c r="K227" i="36" s="1"/>
  <c r="O32" i="30"/>
  <c r="W33" i="30"/>
  <c r="U33" i="30"/>
  <c r="V33" i="30" s="1"/>
  <c r="O33" i="30"/>
  <c r="M33" i="30"/>
  <c r="N33" i="30" s="1"/>
  <c r="P33" i="30" s="1"/>
  <c r="K228" i="36" s="1"/>
  <c r="U34" i="30"/>
  <c r="V34" i="30" s="1"/>
  <c r="W34" i="30"/>
  <c r="M34" i="30"/>
  <c r="N34" i="30" s="1"/>
  <c r="P34" i="30" s="1"/>
  <c r="K229" i="36" s="1"/>
  <c r="O34" i="30"/>
  <c r="W29" i="30"/>
  <c r="U29" i="30"/>
  <c r="V29" i="30" s="1"/>
  <c r="O29" i="30"/>
  <c r="M29" i="30"/>
  <c r="N29" i="30" s="1"/>
  <c r="P29" i="30" s="1"/>
  <c r="K224" i="36" s="1"/>
  <c r="W17" i="30"/>
  <c r="U17" i="30"/>
  <c r="V17" i="30" s="1"/>
  <c r="O17" i="30"/>
  <c r="M17" i="30"/>
  <c r="N17" i="30" s="1"/>
  <c r="P17" i="30" s="1"/>
  <c r="K212" i="36" s="1"/>
  <c r="W23" i="30"/>
  <c r="O23" i="30"/>
  <c r="U24" i="30"/>
  <c r="V24" i="30" s="1"/>
  <c r="W24" i="30"/>
  <c r="O24" i="30"/>
  <c r="M24" i="30"/>
  <c r="N24" i="30" s="1"/>
  <c r="P24" i="30" s="1"/>
  <c r="K219" i="36" s="1"/>
  <c r="U28" i="30"/>
  <c r="V28" i="30" s="1"/>
  <c r="W28" i="30"/>
  <c r="O28" i="30"/>
  <c r="O8" i="30"/>
  <c r="T31" i="28"/>
  <c r="U31" i="28" s="1"/>
  <c r="V31" i="28" s="1"/>
  <c r="X31" i="28" s="1"/>
  <c r="K126" i="36" s="1"/>
  <c r="T32" i="28"/>
  <c r="U32" i="28" s="1"/>
  <c r="V32" i="28" s="1"/>
  <c r="X32" i="28" s="1"/>
  <c r="K127" i="36" s="1"/>
  <c r="T17" i="28"/>
  <c r="U17" i="28" s="1"/>
  <c r="V17" i="28" s="1"/>
  <c r="X17" i="28" s="1"/>
  <c r="T18" i="28"/>
  <c r="U18" i="28" s="1"/>
  <c r="V18" i="28" s="1"/>
  <c r="X18" i="28" s="1"/>
  <c r="W17" i="28"/>
  <c r="W57" i="28"/>
  <c r="U57" i="28"/>
  <c r="V57" i="28" s="1"/>
  <c r="W60" i="28"/>
  <c r="U60" i="28"/>
  <c r="V60" i="28" s="1"/>
  <c r="W39" i="28"/>
  <c r="W46" i="28"/>
  <c r="W19" i="28"/>
  <c r="W45" i="28"/>
  <c r="U51" i="28"/>
  <c r="V51" i="28" s="1"/>
  <c r="W51" i="28"/>
  <c r="W50" i="28"/>
  <c r="U50" i="28"/>
  <c r="V50" i="28" s="1"/>
  <c r="W56" i="28"/>
  <c r="U56" i="28"/>
  <c r="V56" i="28" s="1"/>
  <c r="W54" i="28"/>
  <c r="U54" i="28"/>
  <c r="V54" i="28" s="1"/>
  <c r="W42" i="28"/>
  <c r="U25" i="28"/>
  <c r="V25" i="28" s="1"/>
  <c r="W25" i="28"/>
  <c r="W24" i="28"/>
  <c r="U24" i="28"/>
  <c r="V24" i="28" s="1"/>
  <c r="W28" i="28"/>
  <c r="U28" i="28"/>
  <c r="V28" i="28" s="1"/>
  <c r="T30" i="28"/>
  <c r="U30" i="28" s="1"/>
  <c r="V30" i="28" s="1"/>
  <c r="X30" i="28" s="1"/>
  <c r="K125" i="36" s="1"/>
  <c r="W37" i="28"/>
  <c r="W38" i="28"/>
  <c r="W58" i="28"/>
  <c r="U58" i="28"/>
  <c r="V58" i="28" s="1"/>
  <c r="W48" i="28"/>
  <c r="U48" i="28"/>
  <c r="V48" i="28" s="1"/>
  <c r="W61" i="28"/>
  <c r="U61" i="28"/>
  <c r="V61" i="28" s="1"/>
  <c r="W52" i="28"/>
  <c r="U52" i="28"/>
  <c r="V52" i="28" s="1"/>
  <c r="W41" i="28"/>
  <c r="U59" i="28"/>
  <c r="V59" i="28" s="1"/>
  <c r="W59" i="28"/>
  <c r="W49" i="28"/>
  <c r="U49" i="28"/>
  <c r="V49" i="28" s="1"/>
  <c r="W40" i="28"/>
  <c r="U55" i="28"/>
  <c r="V55" i="28" s="1"/>
  <c r="W55" i="28"/>
  <c r="W53" i="28"/>
  <c r="U53" i="28"/>
  <c r="V53" i="28" s="1"/>
  <c r="W44" i="28"/>
  <c r="W43" i="28"/>
  <c r="W12" i="28"/>
  <c r="U12" i="28"/>
  <c r="V12" i="28" s="1"/>
  <c r="W14" i="28"/>
  <c r="U14" i="28"/>
  <c r="V14" i="28" s="1"/>
  <c r="W10" i="28"/>
  <c r="U10" i="28"/>
  <c r="V10" i="28" s="1"/>
  <c r="W27" i="28"/>
  <c r="U27" i="28"/>
  <c r="V27" i="28" s="1"/>
  <c r="W23" i="28"/>
  <c r="U23" i="28"/>
  <c r="V23" i="28" s="1"/>
  <c r="W15" i="28"/>
  <c r="U15" i="28"/>
  <c r="V15" i="28" s="1"/>
  <c r="U13" i="28"/>
  <c r="V13" i="28" s="1"/>
  <c r="W13" i="28"/>
  <c r="W16" i="28"/>
  <c r="U16" i="28"/>
  <c r="V16" i="28" s="1"/>
  <c r="W11" i="28"/>
  <c r="U11" i="28"/>
  <c r="V11" i="28" s="1"/>
  <c r="U9" i="28"/>
  <c r="V9" i="28" s="1"/>
  <c r="W9" i="28"/>
  <c r="U29" i="28"/>
  <c r="V29" i="28" s="1"/>
  <c r="W29" i="28"/>
  <c r="U21" i="28"/>
  <c r="V21" i="28" s="1"/>
  <c r="W21" i="28"/>
  <c r="W20" i="28"/>
  <c r="U20" i="28"/>
  <c r="V20" i="28" s="1"/>
  <c r="X20" i="28" s="1"/>
  <c r="W22" i="28"/>
  <c r="U22" i="28"/>
  <c r="V22" i="28" s="1"/>
  <c r="W26" i="28"/>
  <c r="U26" i="28"/>
  <c r="V26" i="28" s="1"/>
  <c r="W47" i="28"/>
  <c r="W36" i="28"/>
  <c r="U36" i="28"/>
  <c r="V36" i="28" s="1"/>
  <c r="W35" i="28"/>
  <c r="W34" i="28"/>
  <c r="U34" i="28"/>
  <c r="V34" i="28" s="1"/>
  <c r="W33" i="28"/>
  <c r="T33" i="28"/>
  <c r="U33" i="28" s="1"/>
  <c r="V33" i="28" s="1"/>
  <c r="X33" i="28" s="1"/>
  <c r="K128" i="36" s="1"/>
  <c r="W32" i="28"/>
  <c r="W31" i="28"/>
  <c r="W30" i="28"/>
  <c r="O19" i="28"/>
  <c r="M19" i="28"/>
  <c r="N19" i="28" s="1"/>
  <c r="P19" i="28" s="1"/>
  <c r="O15" i="28"/>
  <c r="O9" i="28"/>
  <c r="O11" i="28"/>
  <c r="O21" i="28"/>
  <c r="O17" i="28"/>
  <c r="O13" i="28"/>
  <c r="O8" i="28"/>
  <c r="L22" i="28"/>
  <c r="M22" i="28" s="1"/>
  <c r="N22" i="28" s="1"/>
  <c r="O22" i="28"/>
  <c r="O20" i="28"/>
  <c r="O18" i="28"/>
  <c r="M18" i="28"/>
  <c r="N18" i="28" s="1"/>
  <c r="P18" i="28" s="1"/>
  <c r="L15" i="28"/>
  <c r="M15" i="28" s="1"/>
  <c r="N15" i="28" s="1"/>
  <c r="P15" i="28" s="1"/>
  <c r="K110" i="36" s="1"/>
  <c r="L10" i="28"/>
  <c r="M10" i="28" s="1"/>
  <c r="N10" i="28" s="1"/>
  <c r="P10" i="28" s="1"/>
  <c r="K105" i="36" s="1"/>
  <c r="L9" i="28"/>
  <c r="M9" i="28" s="1"/>
  <c r="N9" i="28" s="1"/>
  <c r="P9" i="28" s="1"/>
  <c r="K104" i="36" s="1"/>
  <c r="L11" i="28"/>
  <c r="M11" i="28" s="1"/>
  <c r="N11" i="28" s="1"/>
  <c r="P11" i="28" s="1"/>
  <c r="K106" i="36" s="1"/>
  <c r="L16" i="28"/>
  <c r="M16" i="28" s="1"/>
  <c r="N16" i="28" s="1"/>
  <c r="P16" i="28" s="1"/>
  <c r="K111" i="36" s="1"/>
  <c r="L12" i="28"/>
  <c r="M12" i="28" s="1"/>
  <c r="N12" i="28" s="1"/>
  <c r="P12" i="28" s="1"/>
  <c r="K107" i="36" s="1"/>
  <c r="L14" i="28"/>
  <c r="M14" i="28" s="1"/>
  <c r="N14" i="28" s="1"/>
  <c r="P14" i="28" s="1"/>
  <c r="K109" i="36" s="1"/>
  <c r="L21" i="28"/>
  <c r="M21" i="28" s="1"/>
  <c r="N21" i="28" s="1"/>
  <c r="P21" i="28" s="1"/>
  <c r="K116" i="36" s="1"/>
  <c r="L13" i="28"/>
  <c r="M13" i="28" s="1"/>
  <c r="N13" i="28" s="1"/>
  <c r="P13" i="28" s="1"/>
  <c r="K108" i="36" s="1"/>
  <c r="L8" i="28"/>
  <c r="K516" i="36" l="1"/>
  <c r="K113" i="36"/>
  <c r="K205" i="36"/>
  <c r="K509" i="36"/>
  <c r="K508" i="36"/>
  <c r="K507" i="36"/>
  <c r="K506" i="36"/>
  <c r="K505" i="36"/>
  <c r="K504" i="36"/>
  <c r="A16" i="10"/>
  <c r="B17" i="10"/>
  <c r="K112" i="36"/>
  <c r="K115" i="36"/>
  <c r="M2" i="30"/>
  <c r="M2" i="23"/>
  <c r="U2" i="30"/>
  <c r="U2" i="23"/>
  <c r="A505" i="10"/>
  <c r="B506" i="10"/>
  <c r="AC2" i="23"/>
  <c r="M2" i="32"/>
  <c r="P62" i="32" s="1"/>
  <c r="K357" i="36" s="1"/>
  <c r="X48" i="30"/>
  <c r="K243" i="36" s="1"/>
  <c r="M2" i="34"/>
  <c r="P28" i="34" s="1"/>
  <c r="K423" i="36" s="1"/>
  <c r="P32" i="32"/>
  <c r="K327" i="36" s="1"/>
  <c r="P31" i="32"/>
  <c r="K326" i="36" s="1"/>
  <c r="U2" i="32"/>
  <c r="X56" i="32" s="1"/>
  <c r="K351" i="36" s="1"/>
  <c r="P44" i="30"/>
  <c r="K239" i="36" s="1"/>
  <c r="P43" i="30"/>
  <c r="K238" i="36" s="1"/>
  <c r="P42" i="30"/>
  <c r="K237" i="36" s="1"/>
  <c r="P47" i="30"/>
  <c r="K242" i="36" s="1"/>
  <c r="P46" i="30"/>
  <c r="K241" i="36" s="1"/>
  <c r="P45" i="30"/>
  <c r="K240" i="36" s="1"/>
  <c r="X74" i="30"/>
  <c r="K269" i="36" s="1"/>
  <c r="X75" i="30"/>
  <c r="K270" i="36" s="1"/>
  <c r="X72" i="30"/>
  <c r="K267" i="36" s="1"/>
  <c r="X73" i="30"/>
  <c r="K268" i="36" s="1"/>
  <c r="X70" i="30"/>
  <c r="K265" i="36" s="1"/>
  <c r="X71" i="30"/>
  <c r="K266" i="36" s="1"/>
  <c r="M8" i="28"/>
  <c r="N8" i="28" s="1"/>
  <c r="P8" i="28" s="1"/>
  <c r="K103" i="36" s="1"/>
  <c r="U2" i="28"/>
  <c r="F4" i="14"/>
  <c r="A4" i="14"/>
  <c r="I3" i="13"/>
  <c r="F3" i="13"/>
  <c r="C13" i="22"/>
  <c r="C14" i="22"/>
  <c r="C15" i="22"/>
  <c r="C16" i="22"/>
  <c r="C17" i="22"/>
  <c r="C18" i="22"/>
  <c r="C12" i="22"/>
  <c r="A17" i="10" l="1"/>
  <c r="B18" i="10"/>
  <c r="A506" i="10"/>
  <c r="B507" i="10"/>
  <c r="X96" i="28"/>
  <c r="K191" i="36" s="1"/>
  <c r="X99" i="28"/>
  <c r="K194" i="36" s="1"/>
  <c r="P30" i="34"/>
  <c r="K425" i="36" s="1"/>
  <c r="P29" i="34"/>
  <c r="K424" i="36" s="1"/>
  <c r="X61" i="32"/>
  <c r="K356" i="36" s="1"/>
  <c r="X60" i="32"/>
  <c r="K355" i="36" s="1"/>
  <c r="X59" i="32"/>
  <c r="K354" i="36" s="1"/>
  <c r="X58" i="32"/>
  <c r="K353" i="36" s="1"/>
  <c r="X57" i="32"/>
  <c r="K352" i="36" s="1"/>
  <c r="X94" i="28"/>
  <c r="K189" i="36" s="1"/>
  <c r="X95" i="28"/>
  <c r="K190" i="36" s="1"/>
  <c r="X92" i="28"/>
  <c r="K187" i="36" s="1"/>
  <c r="X93" i="28"/>
  <c r="K188" i="36" s="1"/>
  <c r="X90" i="28"/>
  <c r="K185" i="36" s="1"/>
  <c r="X91" i="28"/>
  <c r="K186" i="36" s="1"/>
  <c r="A18" i="10" l="1"/>
  <c r="B19" i="10"/>
  <c r="B508" i="10"/>
  <c r="A507" i="10"/>
  <c r="W8" i="28"/>
  <c r="V8" i="28"/>
  <c r="A19" i="10" l="1"/>
  <c r="B20" i="10"/>
  <c r="A508" i="10"/>
  <c r="B509" i="10"/>
  <c r="A20" i="10" l="1"/>
  <c r="B21" i="10"/>
  <c r="B510" i="10"/>
  <c r="A509" i="10"/>
  <c r="J53" i="28"/>
  <c r="J49" i="28"/>
  <c r="J45" i="28"/>
  <c r="J41" i="28"/>
  <c r="J37" i="28"/>
  <c r="J33" i="28"/>
  <c r="J29" i="28"/>
  <c r="J25" i="28"/>
  <c r="J56" i="28"/>
  <c r="J52" i="28"/>
  <c r="J48" i="28"/>
  <c r="J44" i="28"/>
  <c r="J40" i="28"/>
  <c r="J36" i="28"/>
  <c r="J32" i="28"/>
  <c r="J28" i="28"/>
  <c r="J24" i="28"/>
  <c r="J55" i="28"/>
  <c r="J51" i="28"/>
  <c r="J47" i="28"/>
  <c r="J43" i="28"/>
  <c r="J39" i="28"/>
  <c r="J35" i="28"/>
  <c r="J31" i="28"/>
  <c r="J27" i="28"/>
  <c r="J23" i="28"/>
  <c r="J54" i="28"/>
  <c r="J50" i="28"/>
  <c r="J46" i="28"/>
  <c r="J42" i="28"/>
  <c r="J38" i="28"/>
  <c r="J34" i="28"/>
  <c r="J30" i="28"/>
  <c r="J26" i="28"/>
  <c r="B22" i="10" l="1"/>
  <c r="A21" i="10"/>
  <c r="A510" i="10"/>
  <c r="B511" i="10"/>
  <c r="K63" i="28"/>
  <c r="J158" i="36" s="1"/>
  <c r="K64" i="28"/>
  <c r="J159" i="36" s="1"/>
  <c r="K62" i="28"/>
  <c r="J157" i="36" s="1"/>
  <c r="K58" i="28"/>
  <c r="J153" i="36" s="1"/>
  <c r="K59" i="28"/>
  <c r="J154" i="36" s="1"/>
  <c r="K60" i="28"/>
  <c r="J155" i="36" s="1"/>
  <c r="K61" i="28"/>
  <c r="J156" i="36" s="1"/>
  <c r="K57" i="28"/>
  <c r="J152" i="36" s="1"/>
  <c r="K30" i="28"/>
  <c r="J125" i="36" s="1"/>
  <c r="L30" i="28"/>
  <c r="K38" i="28"/>
  <c r="J133" i="36" s="1"/>
  <c r="L38" i="28"/>
  <c r="K46" i="28"/>
  <c r="J141" i="36" s="1"/>
  <c r="L46" i="28"/>
  <c r="K54" i="28"/>
  <c r="L35" i="28"/>
  <c r="K35" i="28"/>
  <c r="J130" i="36" s="1"/>
  <c r="L43" i="28"/>
  <c r="K43" i="28"/>
  <c r="J138" i="36" s="1"/>
  <c r="K51" i="28"/>
  <c r="K32" i="28"/>
  <c r="J127" i="36" s="1"/>
  <c r="L32" i="28"/>
  <c r="K40" i="28"/>
  <c r="J135" i="36" s="1"/>
  <c r="L40" i="28"/>
  <c r="K48" i="28"/>
  <c r="K56" i="28"/>
  <c r="L37" i="28"/>
  <c r="K37" i="28"/>
  <c r="J132" i="36" s="1"/>
  <c r="L45" i="28"/>
  <c r="K45" i="28"/>
  <c r="J140" i="36" s="1"/>
  <c r="K53" i="28"/>
  <c r="K34" i="28"/>
  <c r="J129" i="36" s="1"/>
  <c r="L34" i="28"/>
  <c r="K42" i="28"/>
  <c r="J137" i="36" s="1"/>
  <c r="L42" i="28"/>
  <c r="K50" i="28"/>
  <c r="L31" i="28"/>
  <c r="K31" i="28"/>
  <c r="J126" i="36" s="1"/>
  <c r="L39" i="28"/>
  <c r="K39" i="28"/>
  <c r="J134" i="36" s="1"/>
  <c r="L47" i="28"/>
  <c r="K47" i="28"/>
  <c r="J142" i="36" s="1"/>
  <c r="K55" i="28"/>
  <c r="K36" i="28"/>
  <c r="J131" i="36" s="1"/>
  <c r="L36" i="28"/>
  <c r="K44" i="28"/>
  <c r="J139" i="36" s="1"/>
  <c r="L44" i="28"/>
  <c r="K52" i="28"/>
  <c r="L33" i="28"/>
  <c r="K33" i="28"/>
  <c r="J128" i="36" s="1"/>
  <c r="L41" i="28"/>
  <c r="K41" i="28"/>
  <c r="J136" i="36" s="1"/>
  <c r="K49" i="28"/>
  <c r="K29" i="28"/>
  <c r="K28" i="28"/>
  <c r="K27" i="28"/>
  <c r="K26" i="28"/>
  <c r="J121" i="36" s="1"/>
  <c r="K25" i="28"/>
  <c r="J120" i="36" s="1"/>
  <c r="K24" i="28"/>
  <c r="K23" i="28"/>
  <c r="B23" i="10" l="1"/>
  <c r="A22" i="10"/>
  <c r="B512" i="10"/>
  <c r="A511" i="10"/>
  <c r="O24" i="28"/>
  <c r="J119" i="36"/>
  <c r="O28" i="28"/>
  <c r="J123" i="36"/>
  <c r="L49" i="28"/>
  <c r="M49" i="28" s="1"/>
  <c r="N49" i="28" s="1"/>
  <c r="P49" i="28" s="1"/>
  <c r="K144" i="36" s="1"/>
  <c r="J144" i="36"/>
  <c r="L55" i="28"/>
  <c r="M55" i="28" s="1"/>
  <c r="N55" i="28" s="1"/>
  <c r="P55" i="28" s="1"/>
  <c r="K150" i="36" s="1"/>
  <c r="J150" i="36"/>
  <c r="L53" i="28"/>
  <c r="M53" i="28" s="1"/>
  <c r="N53" i="28" s="1"/>
  <c r="P53" i="28" s="1"/>
  <c r="K148" i="36" s="1"/>
  <c r="J148" i="36"/>
  <c r="L48" i="28"/>
  <c r="M48" i="28" s="1"/>
  <c r="N48" i="28" s="1"/>
  <c r="P48" i="28" s="1"/>
  <c r="K143" i="36" s="1"/>
  <c r="J143" i="36"/>
  <c r="L54" i="28"/>
  <c r="M54" i="28" s="1"/>
  <c r="N54" i="28" s="1"/>
  <c r="P54" i="28" s="1"/>
  <c r="K149" i="36" s="1"/>
  <c r="J149" i="36"/>
  <c r="O23" i="28"/>
  <c r="J118" i="36"/>
  <c r="O27" i="28"/>
  <c r="J122" i="36"/>
  <c r="O29" i="28"/>
  <c r="J124" i="36"/>
  <c r="L52" i="28"/>
  <c r="M52" i="28" s="1"/>
  <c r="N52" i="28" s="1"/>
  <c r="P52" i="28" s="1"/>
  <c r="K147" i="36" s="1"/>
  <c r="J147" i="36"/>
  <c r="L50" i="28"/>
  <c r="M50" i="28" s="1"/>
  <c r="N50" i="28" s="1"/>
  <c r="P50" i="28" s="1"/>
  <c r="K145" i="36" s="1"/>
  <c r="J145" i="36"/>
  <c r="L56" i="28"/>
  <c r="M56" i="28" s="1"/>
  <c r="N56" i="28" s="1"/>
  <c r="P56" i="28" s="1"/>
  <c r="K151" i="36" s="1"/>
  <c r="J151" i="36"/>
  <c r="L51" i="28"/>
  <c r="M51" i="28" s="1"/>
  <c r="N51" i="28" s="1"/>
  <c r="P51" i="28" s="1"/>
  <c r="K146" i="36" s="1"/>
  <c r="J146" i="36"/>
  <c r="L63" i="28"/>
  <c r="M63" i="28" s="1"/>
  <c r="N63" i="28" s="1"/>
  <c r="P63" i="28" s="1"/>
  <c r="K158" i="36" s="1"/>
  <c r="O63" i="28"/>
  <c r="O64" i="28"/>
  <c r="L64" i="28"/>
  <c r="M64" i="28" s="1"/>
  <c r="N64" i="28" s="1"/>
  <c r="P64" i="28" s="1"/>
  <c r="K159" i="36" s="1"/>
  <c r="L57" i="28"/>
  <c r="M57" i="28" s="1"/>
  <c r="N57" i="28" s="1"/>
  <c r="P57" i="28" s="1"/>
  <c r="K152" i="36" s="1"/>
  <c r="O57" i="28"/>
  <c r="L60" i="28"/>
  <c r="M60" i="28" s="1"/>
  <c r="N60" i="28" s="1"/>
  <c r="P60" i="28" s="1"/>
  <c r="K155" i="36" s="1"/>
  <c r="O60" i="28"/>
  <c r="L58" i="28"/>
  <c r="M58" i="28" s="1"/>
  <c r="N58" i="28" s="1"/>
  <c r="P58" i="28" s="1"/>
  <c r="K153" i="36" s="1"/>
  <c r="O58" i="28"/>
  <c r="L61" i="28"/>
  <c r="M61" i="28" s="1"/>
  <c r="N61" i="28" s="1"/>
  <c r="P61" i="28" s="1"/>
  <c r="K156" i="36" s="1"/>
  <c r="O61" i="28"/>
  <c r="L59" i="28"/>
  <c r="M59" i="28" s="1"/>
  <c r="N59" i="28" s="1"/>
  <c r="P59" i="28" s="1"/>
  <c r="K154" i="36" s="1"/>
  <c r="O59" i="28"/>
  <c r="L62" i="28"/>
  <c r="M62" i="28" s="1"/>
  <c r="N62" i="28" s="1"/>
  <c r="P62" i="28" s="1"/>
  <c r="K157" i="36" s="1"/>
  <c r="O62" i="28"/>
  <c r="L26" i="28"/>
  <c r="M26" i="28" s="1"/>
  <c r="N26" i="28" s="1"/>
  <c r="O26" i="28"/>
  <c r="O49" i="28"/>
  <c r="O55" i="28"/>
  <c r="O39" i="28"/>
  <c r="M39" i="28"/>
  <c r="N39" i="28" s="1"/>
  <c r="O31" i="28"/>
  <c r="M31" i="28"/>
  <c r="N31" i="28" s="1"/>
  <c r="O53" i="28"/>
  <c r="O45" i="28"/>
  <c r="M45" i="28"/>
  <c r="N45" i="28" s="1"/>
  <c r="O37" i="28"/>
  <c r="M37" i="28"/>
  <c r="N37" i="28" s="1"/>
  <c r="O51" i="28"/>
  <c r="O35" i="28"/>
  <c r="M35" i="28"/>
  <c r="N35" i="28" s="1"/>
  <c r="L25" i="28"/>
  <c r="M25" i="28" s="1"/>
  <c r="N25" i="28" s="1"/>
  <c r="P25" i="28" s="1"/>
  <c r="K120" i="36" s="1"/>
  <c r="O25" i="28"/>
  <c r="O52" i="28"/>
  <c r="O44" i="28"/>
  <c r="M44" i="28"/>
  <c r="N44" i="28" s="1"/>
  <c r="O36" i="28"/>
  <c r="M36" i="28"/>
  <c r="N36" i="28" s="1"/>
  <c r="O50" i="28"/>
  <c r="O42" i="28"/>
  <c r="M42" i="28"/>
  <c r="N42" i="28" s="1"/>
  <c r="O34" i="28"/>
  <c r="M34" i="28"/>
  <c r="N34" i="28" s="1"/>
  <c r="O56" i="28"/>
  <c r="O48" i="28"/>
  <c r="O40" i="28"/>
  <c r="M40" i="28"/>
  <c r="N40" i="28" s="1"/>
  <c r="O32" i="28"/>
  <c r="M32" i="28"/>
  <c r="N32" i="28" s="1"/>
  <c r="O46" i="28"/>
  <c r="M46" i="28"/>
  <c r="N46" i="28" s="1"/>
  <c r="O38" i="28"/>
  <c r="M38" i="28"/>
  <c r="N38" i="28" s="1"/>
  <c r="O30" i="28"/>
  <c r="M30" i="28"/>
  <c r="N30" i="28" s="1"/>
  <c r="O41" i="28"/>
  <c r="M41" i="28"/>
  <c r="N41" i="28" s="1"/>
  <c r="O33" i="28"/>
  <c r="M33" i="28"/>
  <c r="N33" i="28" s="1"/>
  <c r="O47" i="28"/>
  <c r="M47" i="28"/>
  <c r="N47" i="28" s="1"/>
  <c r="O43" i="28"/>
  <c r="M43" i="28"/>
  <c r="N43" i="28" s="1"/>
  <c r="O54" i="28"/>
  <c r="L29" i="28"/>
  <c r="M29" i="28" s="1"/>
  <c r="N29" i="28" s="1"/>
  <c r="P29" i="28" s="1"/>
  <c r="K124" i="36" s="1"/>
  <c r="L28" i="28"/>
  <c r="M28" i="28" s="1"/>
  <c r="N28" i="28" s="1"/>
  <c r="L27" i="28"/>
  <c r="M27" i="28" s="1"/>
  <c r="N27" i="28" s="1"/>
  <c r="L24" i="28"/>
  <c r="M24" i="28" s="1"/>
  <c r="N24" i="28" s="1"/>
  <c r="P24" i="28" s="1"/>
  <c r="K119" i="36" s="1"/>
  <c r="L23" i="28"/>
  <c r="A23" i="10" l="1"/>
  <c r="B24" i="10"/>
  <c r="B513" i="10"/>
  <c r="A512" i="10"/>
  <c r="M2" i="28"/>
  <c r="P67" i="28" s="1"/>
  <c r="K162" i="36" s="1"/>
  <c r="P22" i="28"/>
  <c r="K117" i="36" s="1"/>
  <c r="M23" i="28"/>
  <c r="N23" i="28" s="1"/>
  <c r="P23" i="28" s="1"/>
  <c r="K118" i="36" s="1"/>
  <c r="A24" i="10" l="1"/>
  <c r="B25" i="10"/>
  <c r="A513" i="10"/>
  <c r="B514" i="10"/>
  <c r="P65" i="28"/>
  <c r="K160" i="36" s="1"/>
  <c r="P66" i="28"/>
  <c r="K161" i="36" s="1"/>
  <c r="P28" i="28"/>
  <c r="K123" i="36" s="1"/>
  <c r="P26" i="28"/>
  <c r="K121" i="36" s="1"/>
  <c r="P27" i="28"/>
  <c r="K122" i="36" s="1"/>
  <c r="A25" i="10" l="1"/>
  <c r="B26" i="10"/>
  <c r="B515" i="10"/>
  <c r="A514" i="10"/>
  <c r="A26" i="10" l="1"/>
  <c r="B27" i="10"/>
  <c r="B516" i="10"/>
  <c r="A515" i="10"/>
  <c r="B28" i="10" l="1"/>
  <c r="A27" i="10"/>
  <c r="A516" i="10"/>
  <c r="B517" i="10"/>
  <c r="B29" i="10" l="1"/>
  <c r="A28" i="10"/>
  <c r="B518" i="10"/>
  <c r="A517" i="10"/>
  <c r="X36" i="28"/>
  <c r="K131" i="36" s="1"/>
  <c r="X19" i="28"/>
  <c r="K114" i="36" s="1"/>
  <c r="X34" i="28"/>
  <c r="K129" i="36" s="1"/>
  <c r="X35" i="28"/>
  <c r="K130" i="36" s="1"/>
  <c r="A29" i="10" l="1"/>
  <c r="B30" i="10"/>
  <c r="B519" i="10"/>
  <c r="A518" i="10"/>
  <c r="A30" i="10" l="1"/>
  <c r="B31" i="10"/>
  <c r="B520" i="10"/>
  <c r="A519" i="10"/>
  <c r="A31" i="10" l="1"/>
  <c r="B32" i="10"/>
  <c r="A520" i="10"/>
  <c r="B521" i="10"/>
  <c r="B33" i="10" l="1"/>
  <c r="A32" i="10"/>
  <c r="A521" i="10"/>
  <c r="B522" i="10"/>
  <c r="A7" i="13"/>
  <c r="K7" i="13" s="1"/>
  <c r="A33" i="10" l="1"/>
  <c r="B34" i="10"/>
  <c r="A522" i="10"/>
  <c r="B523" i="10"/>
  <c r="AB7" i="13"/>
  <c r="AB6" i="13" s="1"/>
  <c r="S2" i="14" s="1"/>
  <c r="T2" i="14" s="1"/>
  <c r="AA7" i="13"/>
  <c r="AA6" i="13" s="1"/>
  <c r="K2" i="14" s="1"/>
  <c r="L2" i="14" s="1"/>
  <c r="H8" i="14"/>
  <c r="AF8" i="14" s="1"/>
  <c r="H9" i="14"/>
  <c r="I7" i="13"/>
  <c r="G7" i="13"/>
  <c r="AD7" i="13" s="1"/>
  <c r="J7" i="13"/>
  <c r="H7" i="13"/>
  <c r="A34" i="10" l="1"/>
  <c r="B35" i="10"/>
  <c r="A523" i="10"/>
  <c r="B524" i="10"/>
  <c r="Z9" i="14"/>
  <c r="AF9" i="14"/>
  <c r="R9" i="14"/>
  <c r="J9" i="14"/>
  <c r="Z8" i="14"/>
  <c r="X8" i="14"/>
  <c r="R8" i="14"/>
  <c r="J8" i="14"/>
  <c r="K16" i="14" s="1"/>
  <c r="I3" i="36"/>
  <c r="G8" i="14"/>
  <c r="G3" i="36" s="1"/>
  <c r="G9" i="14"/>
  <c r="G4" i="36" s="1"/>
  <c r="F8" i="14"/>
  <c r="F3" i="36" s="1"/>
  <c r="F9" i="14"/>
  <c r="F4" i="36" s="1"/>
  <c r="E8" i="14"/>
  <c r="E3" i="36" s="1"/>
  <c r="E9" i="14"/>
  <c r="E4" i="36" s="1"/>
  <c r="D8" i="14"/>
  <c r="D9" i="14"/>
  <c r="I4" i="36"/>
  <c r="O16" i="14" l="1"/>
  <c r="S18" i="14"/>
  <c r="S12" i="14"/>
  <c r="L16" i="14"/>
  <c r="M16" i="14" s="1"/>
  <c r="N16" i="14" s="1"/>
  <c r="P16" i="14" s="1"/>
  <c r="A35" i="10"/>
  <c r="B36" i="10"/>
  <c r="A524" i="10"/>
  <c r="B525" i="10"/>
  <c r="AL8" i="14"/>
  <c r="AL9" i="14"/>
  <c r="K19" i="14"/>
  <c r="J14" i="36" s="1"/>
  <c r="K51" i="14"/>
  <c r="J46" i="36" s="1"/>
  <c r="K39" i="14"/>
  <c r="J34" i="36" s="1"/>
  <c r="K26" i="14"/>
  <c r="J21" i="36" s="1"/>
  <c r="K68" i="14"/>
  <c r="J63" i="36" s="1"/>
  <c r="K47" i="14"/>
  <c r="J42" i="36" s="1"/>
  <c r="K20" i="14"/>
  <c r="J15" i="36" s="1"/>
  <c r="K17" i="14"/>
  <c r="J12" i="36" s="1"/>
  <c r="K34" i="14"/>
  <c r="J29" i="36" s="1"/>
  <c r="K18" i="14"/>
  <c r="J13" i="36" s="1"/>
  <c r="K12" i="14"/>
  <c r="J7" i="36" s="1"/>
  <c r="K72" i="14"/>
  <c r="J67" i="36" s="1"/>
  <c r="K77" i="14"/>
  <c r="J72" i="36" s="1"/>
  <c r="K73" i="14"/>
  <c r="J68" i="36" s="1"/>
  <c r="K31" i="14"/>
  <c r="J26" i="36" s="1"/>
  <c r="K30" i="14"/>
  <c r="J25" i="36" s="1"/>
  <c r="K58" i="14"/>
  <c r="J53" i="36" s="1"/>
  <c r="K59" i="14"/>
  <c r="J54" i="36" s="1"/>
  <c r="K43" i="14"/>
  <c r="J38" i="36" s="1"/>
  <c r="K66" i="14"/>
  <c r="J61" i="36" s="1"/>
  <c r="K52" i="14"/>
  <c r="J47" i="36" s="1"/>
  <c r="K13" i="14"/>
  <c r="J8" i="36" s="1"/>
  <c r="K49" i="14"/>
  <c r="J44" i="36" s="1"/>
  <c r="K11" i="14"/>
  <c r="J6" i="36" s="1"/>
  <c r="K10" i="14"/>
  <c r="J5" i="36" s="1"/>
  <c r="AB9" i="14"/>
  <c r="AA9" i="14"/>
  <c r="S63" i="14"/>
  <c r="J58" i="36" s="1"/>
  <c r="S44" i="14"/>
  <c r="J39" i="36" s="1"/>
  <c r="S41" i="14"/>
  <c r="J36" i="36" s="1"/>
  <c r="S28" i="14"/>
  <c r="J23" i="36" s="1"/>
  <c r="S75" i="14"/>
  <c r="J70" i="36" s="1"/>
  <c r="S74" i="14"/>
  <c r="J69" i="36" s="1"/>
  <c r="S69" i="14"/>
  <c r="J64" i="36" s="1"/>
  <c r="S61" i="14"/>
  <c r="J56" i="36" s="1"/>
  <c r="S42" i="14"/>
  <c r="J37" i="36" s="1"/>
  <c r="S29" i="14"/>
  <c r="J24" i="36" s="1"/>
  <c r="S15" i="14"/>
  <c r="J10" i="36" s="1"/>
  <c r="S48" i="14"/>
  <c r="J43" i="36" s="1"/>
  <c r="S54" i="14"/>
  <c r="J49" i="36" s="1"/>
  <c r="S56" i="14"/>
  <c r="J51" i="36" s="1"/>
  <c r="S21" i="14"/>
  <c r="J16" i="36" s="1"/>
  <c r="S14" i="14"/>
  <c r="J9" i="36" s="1"/>
  <c r="S32" i="14"/>
  <c r="J27" i="36" s="1"/>
  <c r="S62" i="14"/>
  <c r="J57" i="36" s="1"/>
  <c r="S16" i="14"/>
  <c r="J11" i="36" s="1"/>
  <c r="S57" i="14"/>
  <c r="J52" i="36" s="1"/>
  <c r="S53" i="14"/>
  <c r="J48" i="36" s="1"/>
  <c r="S45" i="14"/>
  <c r="J40" i="36" s="1"/>
  <c r="S27" i="14"/>
  <c r="J22" i="36" s="1"/>
  <c r="S23" i="14"/>
  <c r="J18" i="36" s="1"/>
  <c r="S33" i="14"/>
  <c r="J28" i="36" s="1"/>
  <c r="S25" i="14"/>
  <c r="J20" i="36" s="1"/>
  <c r="S67" i="14"/>
  <c r="J62" i="36" s="1"/>
  <c r="S70" i="14"/>
  <c r="J65" i="36" s="1"/>
  <c r="S71" i="14"/>
  <c r="J66" i="36" s="1"/>
  <c r="S38" i="14"/>
  <c r="J33" i="36" s="1"/>
  <c r="S22" i="14"/>
  <c r="J17" i="36" s="1"/>
  <c r="S40" i="14"/>
  <c r="J35" i="36" s="1"/>
  <c r="S55" i="14"/>
  <c r="J50" i="36" s="1"/>
  <c r="S36" i="14"/>
  <c r="J31" i="36" s="1"/>
  <c r="S24" i="14"/>
  <c r="J19" i="36" s="1"/>
  <c r="S35" i="14"/>
  <c r="J30" i="36" s="1"/>
  <c r="S60" i="14"/>
  <c r="J55" i="36" s="1"/>
  <c r="S65" i="14"/>
  <c r="J60" i="36" s="1"/>
  <c r="S50" i="14"/>
  <c r="J45" i="36" s="1"/>
  <c r="S64" i="14"/>
  <c r="J59" i="36" s="1"/>
  <c r="S37" i="14"/>
  <c r="J32" i="36" s="1"/>
  <c r="S46" i="14"/>
  <c r="J41" i="36" s="1"/>
  <c r="AB8" i="14"/>
  <c r="AA95" i="14"/>
  <c r="J90" i="36" s="1"/>
  <c r="AA94" i="14"/>
  <c r="J89" i="36" s="1"/>
  <c r="AA98" i="14"/>
  <c r="J93" i="36" s="1"/>
  <c r="AA91" i="14"/>
  <c r="J86" i="36" s="1"/>
  <c r="AA93" i="14"/>
  <c r="J88" i="36" s="1"/>
  <c r="AA96" i="14"/>
  <c r="J91" i="36" s="1"/>
  <c r="AA97" i="14"/>
  <c r="J92" i="36" s="1"/>
  <c r="AA92" i="14"/>
  <c r="J87" i="36" s="1"/>
  <c r="AA99" i="14"/>
  <c r="J94" i="36" s="1"/>
  <c r="AA90" i="14"/>
  <c r="J85" i="36" s="1"/>
  <c r="AA88" i="14"/>
  <c r="J83" i="36" s="1"/>
  <c r="AA89" i="14"/>
  <c r="J84" i="36" s="1"/>
  <c r="AA100" i="14"/>
  <c r="J95" i="36" s="1"/>
  <c r="K9" i="14"/>
  <c r="L9" i="14" s="1"/>
  <c r="S9" i="14"/>
  <c r="T9" i="14" s="1"/>
  <c r="U9" i="14" s="1"/>
  <c r="K8" i="14"/>
  <c r="AA8" i="14"/>
  <c r="T8" i="14"/>
  <c r="S8" i="14"/>
  <c r="D3" i="36"/>
  <c r="C3" i="36" s="1"/>
  <c r="H3" i="36" s="1"/>
  <c r="D4" i="36"/>
  <c r="C4" i="36" s="1"/>
  <c r="H4" i="36" s="1"/>
  <c r="T12" i="14" l="1"/>
  <c r="W12" i="14"/>
  <c r="U12" i="14"/>
  <c r="V12" i="14" s="1"/>
  <c r="X12" i="14" s="1"/>
  <c r="W18" i="14"/>
  <c r="T18" i="14"/>
  <c r="U18" i="14" s="1"/>
  <c r="V18" i="14" s="1"/>
  <c r="X18" i="14" s="1"/>
  <c r="A36" i="10"/>
  <c r="B37" i="10"/>
  <c r="A525" i="10"/>
  <c r="B526" i="10"/>
  <c r="J4" i="36"/>
  <c r="O8" i="14"/>
  <c r="J3" i="36"/>
  <c r="AE9" i="13"/>
  <c r="AE11" i="13"/>
  <c r="AE13" i="13"/>
  <c r="AE15" i="13"/>
  <c r="AE17" i="13"/>
  <c r="AE19" i="13"/>
  <c r="AE21" i="13"/>
  <c r="AE23" i="13"/>
  <c r="AE25" i="13"/>
  <c r="AE27" i="13"/>
  <c r="AE29" i="13"/>
  <c r="AE31" i="13"/>
  <c r="AE33" i="13"/>
  <c r="AE35" i="13"/>
  <c r="AE37" i="13"/>
  <c r="AE39" i="13"/>
  <c r="AE41" i="13"/>
  <c r="AE43" i="13"/>
  <c r="AE45" i="13"/>
  <c r="AE47" i="13"/>
  <c r="AE49" i="13"/>
  <c r="AE51" i="13"/>
  <c r="AE53" i="13"/>
  <c r="AE55" i="13"/>
  <c r="AE57" i="13"/>
  <c r="AE59" i="13"/>
  <c r="AE61" i="13"/>
  <c r="AE63" i="13"/>
  <c r="AE65" i="13"/>
  <c r="AE67" i="13"/>
  <c r="AE69" i="13"/>
  <c r="AE71" i="13"/>
  <c r="AE73" i="13"/>
  <c r="AE75" i="13"/>
  <c r="AE77" i="13"/>
  <c r="AE79" i="13"/>
  <c r="AE81" i="13"/>
  <c r="AE83" i="13"/>
  <c r="AE8" i="13"/>
  <c r="AE10" i="13"/>
  <c r="AE12" i="13"/>
  <c r="AE14" i="13"/>
  <c r="AE16" i="13"/>
  <c r="AE18" i="13"/>
  <c r="AE20" i="13"/>
  <c r="AE22" i="13"/>
  <c r="AE24" i="13"/>
  <c r="AE26" i="13"/>
  <c r="AE28" i="13"/>
  <c r="AE30" i="13"/>
  <c r="AE32" i="13"/>
  <c r="AE34" i="13"/>
  <c r="AE36" i="13"/>
  <c r="AE38" i="13"/>
  <c r="AE40" i="13"/>
  <c r="AE42" i="13"/>
  <c r="AE44" i="13"/>
  <c r="AE46" i="13"/>
  <c r="AE48" i="13"/>
  <c r="AE50" i="13"/>
  <c r="AE52" i="13"/>
  <c r="AE54" i="13"/>
  <c r="AE56" i="13"/>
  <c r="AE58" i="13"/>
  <c r="AE60" i="13"/>
  <c r="AE62" i="13"/>
  <c r="AE64" i="13"/>
  <c r="AE66" i="13"/>
  <c r="AE68" i="13"/>
  <c r="AE70" i="13"/>
  <c r="AE72" i="13"/>
  <c r="AE74" i="13"/>
  <c r="AE76" i="13"/>
  <c r="AE78" i="13"/>
  <c r="AE80" i="13"/>
  <c r="AE82" i="13"/>
  <c r="AE7" i="13"/>
  <c r="AE84" i="13"/>
  <c r="AD7" i="26"/>
  <c r="AD42" i="26"/>
  <c r="AD46" i="26"/>
  <c r="AD50" i="26"/>
  <c r="AD53" i="26"/>
  <c r="AD58" i="26"/>
  <c r="AD63" i="26"/>
  <c r="AD67" i="26"/>
  <c r="AD71" i="26"/>
  <c r="AD75" i="26"/>
  <c r="AD79" i="26"/>
  <c r="AD84" i="26"/>
  <c r="AD88" i="26"/>
  <c r="AD92" i="26"/>
  <c r="AD96" i="26"/>
  <c r="AD100" i="26"/>
  <c r="AD104" i="26"/>
  <c r="AD8" i="26"/>
  <c r="AD10" i="26"/>
  <c r="AD12" i="26"/>
  <c r="AD14" i="26"/>
  <c r="AD16" i="26"/>
  <c r="AD18" i="26"/>
  <c r="AD20" i="26"/>
  <c r="AD22" i="26"/>
  <c r="AD24" i="26"/>
  <c r="AD26" i="26"/>
  <c r="AD28" i="26"/>
  <c r="AD30" i="26"/>
  <c r="AD32" i="26"/>
  <c r="AD34" i="26"/>
  <c r="AD36" i="26"/>
  <c r="AD38" i="26"/>
  <c r="AD41" i="26"/>
  <c r="AD45" i="26"/>
  <c r="AD49" i="26"/>
  <c r="AD54" i="26"/>
  <c r="AD57" i="26"/>
  <c r="AD60" i="26"/>
  <c r="AD65" i="26"/>
  <c r="AD68" i="26"/>
  <c r="AD72" i="26"/>
  <c r="AD76" i="26"/>
  <c r="AD80" i="26"/>
  <c r="AD83" i="26"/>
  <c r="AD87" i="26"/>
  <c r="AD91" i="26"/>
  <c r="AD95" i="26"/>
  <c r="AD99" i="26"/>
  <c r="AD103" i="26"/>
  <c r="AE87" i="13"/>
  <c r="AE95" i="13"/>
  <c r="AE103" i="13"/>
  <c r="AE92" i="13"/>
  <c r="AE100" i="13"/>
  <c r="AE85" i="13"/>
  <c r="AE93" i="13"/>
  <c r="AE101" i="13"/>
  <c r="AE86" i="13"/>
  <c r="AE94" i="13"/>
  <c r="AE102" i="13"/>
  <c r="AD39" i="26"/>
  <c r="AD44" i="26"/>
  <c r="AD48" i="26"/>
  <c r="AD51" i="26"/>
  <c r="AD56" i="26"/>
  <c r="AD61" i="26"/>
  <c r="AD64" i="26"/>
  <c r="AD69" i="26"/>
  <c r="AD73" i="26"/>
  <c r="AD77" i="26"/>
  <c r="AD82" i="26"/>
  <c r="AD86" i="26"/>
  <c r="AD90" i="26"/>
  <c r="AD94" i="26"/>
  <c r="AD98" i="26"/>
  <c r="AD102" i="26"/>
  <c r="AD106" i="26"/>
  <c r="AD9" i="26"/>
  <c r="AD11" i="26"/>
  <c r="AD13" i="26"/>
  <c r="AD15" i="26"/>
  <c r="AD17" i="26"/>
  <c r="AD19" i="26"/>
  <c r="AD21" i="26"/>
  <c r="AD23" i="26"/>
  <c r="AD25" i="26"/>
  <c r="AD27" i="26"/>
  <c r="AD29" i="26"/>
  <c r="AD31" i="26"/>
  <c r="AD33" i="26"/>
  <c r="AD35" i="26"/>
  <c r="AD37" i="26"/>
  <c r="AD40" i="26"/>
  <c r="AD43" i="26"/>
  <c r="AD47" i="26"/>
  <c r="AD52" i="26"/>
  <c r="AD55" i="26"/>
  <c r="AD59" i="26"/>
  <c r="AD62" i="26"/>
  <c r="AD66" i="26"/>
  <c r="AD70" i="26"/>
  <c r="AD74" i="26"/>
  <c r="AD78" i="26"/>
  <c r="AD81" i="26"/>
  <c r="AD85" i="26"/>
  <c r="AD89" i="26"/>
  <c r="AD93" i="26"/>
  <c r="AD97" i="26"/>
  <c r="AD101" i="26"/>
  <c r="AD105" i="26"/>
  <c r="AE91" i="13"/>
  <c r="AE99" i="13"/>
  <c r="AE88" i="13"/>
  <c r="AE96" i="13"/>
  <c r="AE104" i="13"/>
  <c r="AE89" i="13"/>
  <c r="AE97" i="13"/>
  <c r="AE105" i="13"/>
  <c r="AE90" i="13"/>
  <c r="AE98" i="13"/>
  <c r="AE106" i="13"/>
  <c r="L8" i="14"/>
  <c r="M8" i="14" s="1"/>
  <c r="N8" i="14" s="1"/>
  <c r="P8" i="14" s="1"/>
  <c r="K3" i="36" s="1"/>
  <c r="AE100" i="14"/>
  <c r="AB100" i="14"/>
  <c r="AC100" i="14" s="1"/>
  <c r="AD100" i="14" s="1"/>
  <c r="AF100" i="14" s="1"/>
  <c r="K95" i="36" s="1"/>
  <c r="AE88" i="14"/>
  <c r="AB88" i="14"/>
  <c r="AE99" i="14"/>
  <c r="AB99" i="14"/>
  <c r="AC99" i="14" s="1"/>
  <c r="AD99" i="14" s="1"/>
  <c r="AF99" i="14" s="1"/>
  <c r="K94" i="36" s="1"/>
  <c r="AE97" i="14"/>
  <c r="AB97" i="14"/>
  <c r="AC97" i="14" s="1"/>
  <c r="AD97" i="14" s="1"/>
  <c r="AF97" i="14" s="1"/>
  <c r="K92" i="36" s="1"/>
  <c r="AE93" i="14"/>
  <c r="AB93" i="14"/>
  <c r="AC93" i="14" s="1"/>
  <c r="AD93" i="14" s="1"/>
  <c r="AF93" i="14" s="1"/>
  <c r="K88" i="36" s="1"/>
  <c r="AE98" i="14"/>
  <c r="AB98" i="14"/>
  <c r="AC98" i="14" s="1"/>
  <c r="AD98" i="14" s="1"/>
  <c r="AF98" i="14" s="1"/>
  <c r="K93" i="36" s="1"/>
  <c r="AB95" i="14"/>
  <c r="AC95" i="14" s="1"/>
  <c r="AD95" i="14" s="1"/>
  <c r="AF95" i="14" s="1"/>
  <c r="K90" i="36" s="1"/>
  <c r="AE95" i="14"/>
  <c r="T46" i="14"/>
  <c r="U46" i="14" s="1"/>
  <c r="V46" i="14" s="1"/>
  <c r="X46" i="14" s="1"/>
  <c r="K41" i="36" s="1"/>
  <c r="W46" i="14"/>
  <c r="T64" i="14"/>
  <c r="U64" i="14" s="1"/>
  <c r="V64" i="14" s="1"/>
  <c r="X64" i="14" s="1"/>
  <c r="K59" i="36" s="1"/>
  <c r="W64" i="14"/>
  <c r="T65" i="14"/>
  <c r="U65" i="14" s="1"/>
  <c r="V65" i="14" s="1"/>
  <c r="X65" i="14" s="1"/>
  <c r="K60" i="36" s="1"/>
  <c r="W65" i="14"/>
  <c r="T35" i="14"/>
  <c r="U35" i="14" s="1"/>
  <c r="V35" i="14" s="1"/>
  <c r="X35" i="14" s="1"/>
  <c r="K30" i="36" s="1"/>
  <c r="W35" i="14"/>
  <c r="T36" i="14"/>
  <c r="U36" i="14" s="1"/>
  <c r="V36" i="14" s="1"/>
  <c r="X36" i="14" s="1"/>
  <c r="K31" i="36" s="1"/>
  <c r="W36" i="14"/>
  <c r="T40" i="14"/>
  <c r="U40" i="14" s="1"/>
  <c r="V40" i="14" s="1"/>
  <c r="X40" i="14" s="1"/>
  <c r="K35" i="36" s="1"/>
  <c r="W40" i="14"/>
  <c r="T38" i="14"/>
  <c r="U38" i="14" s="1"/>
  <c r="V38" i="14" s="1"/>
  <c r="X38" i="14" s="1"/>
  <c r="K33" i="36" s="1"/>
  <c r="W38" i="14"/>
  <c r="W70" i="14"/>
  <c r="T70" i="14"/>
  <c r="U70" i="14" s="1"/>
  <c r="V70" i="14" s="1"/>
  <c r="X70" i="14" s="1"/>
  <c r="K65" i="36" s="1"/>
  <c r="T25" i="14"/>
  <c r="U25" i="14" s="1"/>
  <c r="V25" i="14" s="1"/>
  <c r="X25" i="14" s="1"/>
  <c r="K20" i="36" s="1"/>
  <c r="W25" i="14"/>
  <c r="T23" i="14"/>
  <c r="U23" i="14" s="1"/>
  <c r="V23" i="14" s="1"/>
  <c r="X23" i="14" s="1"/>
  <c r="K18" i="36" s="1"/>
  <c r="W23" i="14"/>
  <c r="T45" i="14"/>
  <c r="U45" i="14" s="1"/>
  <c r="V45" i="14" s="1"/>
  <c r="X45" i="14" s="1"/>
  <c r="K40" i="36" s="1"/>
  <c r="W45" i="14"/>
  <c r="T57" i="14"/>
  <c r="U57" i="14" s="1"/>
  <c r="V57" i="14" s="1"/>
  <c r="X57" i="14" s="1"/>
  <c r="K52" i="36" s="1"/>
  <c r="W57" i="14"/>
  <c r="T62" i="14"/>
  <c r="U62" i="14" s="1"/>
  <c r="V62" i="14" s="1"/>
  <c r="X62" i="14" s="1"/>
  <c r="K57" i="36" s="1"/>
  <c r="W62" i="14"/>
  <c r="T14" i="14"/>
  <c r="U14" i="14" s="1"/>
  <c r="V14" i="14" s="1"/>
  <c r="X14" i="14" s="1"/>
  <c r="K9" i="36" s="1"/>
  <c r="W14" i="14"/>
  <c r="W56" i="14"/>
  <c r="T56" i="14"/>
  <c r="U56" i="14" s="1"/>
  <c r="V56" i="14" s="1"/>
  <c r="X56" i="14" s="1"/>
  <c r="K51" i="36" s="1"/>
  <c r="W48" i="14"/>
  <c r="T48" i="14"/>
  <c r="U48" i="14" s="1"/>
  <c r="V48" i="14" s="1"/>
  <c r="X48" i="14" s="1"/>
  <c r="K43" i="36" s="1"/>
  <c r="T29" i="14"/>
  <c r="U29" i="14" s="1"/>
  <c r="V29" i="14" s="1"/>
  <c r="X29" i="14" s="1"/>
  <c r="K24" i="36" s="1"/>
  <c r="W29" i="14"/>
  <c r="T61" i="14"/>
  <c r="U61" i="14" s="1"/>
  <c r="V61" i="14" s="1"/>
  <c r="X61" i="14" s="1"/>
  <c r="K56" i="36" s="1"/>
  <c r="W61" i="14"/>
  <c r="T74" i="14"/>
  <c r="U74" i="14" s="1"/>
  <c r="V74" i="14" s="1"/>
  <c r="X74" i="14" s="1"/>
  <c r="K69" i="36" s="1"/>
  <c r="W74" i="14"/>
  <c r="T28" i="14"/>
  <c r="U28" i="14" s="1"/>
  <c r="V28" i="14" s="1"/>
  <c r="X28" i="14" s="1"/>
  <c r="K23" i="36" s="1"/>
  <c r="W28" i="14"/>
  <c r="T44" i="14"/>
  <c r="U44" i="14" s="1"/>
  <c r="V44" i="14" s="1"/>
  <c r="X44" i="14" s="1"/>
  <c r="K39" i="36" s="1"/>
  <c r="W44" i="14"/>
  <c r="AE9" i="14"/>
  <c r="AC9" i="14"/>
  <c r="AD9" i="14" s="1"/>
  <c r="O10" i="14"/>
  <c r="L10" i="14"/>
  <c r="M10" i="14" s="1"/>
  <c r="N10" i="14" s="1"/>
  <c r="P10" i="14" s="1"/>
  <c r="K5" i="36" s="1"/>
  <c r="L49" i="14"/>
  <c r="M49" i="14" s="1"/>
  <c r="N49" i="14" s="1"/>
  <c r="P49" i="14" s="1"/>
  <c r="K44" i="36" s="1"/>
  <c r="O49" i="14"/>
  <c r="O52" i="14"/>
  <c r="L52" i="14"/>
  <c r="M52" i="14" s="1"/>
  <c r="N52" i="14" s="1"/>
  <c r="P52" i="14" s="1"/>
  <c r="K47" i="36" s="1"/>
  <c r="L43" i="14"/>
  <c r="M43" i="14" s="1"/>
  <c r="N43" i="14" s="1"/>
  <c r="P43" i="14" s="1"/>
  <c r="K38" i="36" s="1"/>
  <c r="O43" i="14"/>
  <c r="L58" i="14"/>
  <c r="M58" i="14" s="1"/>
  <c r="N58" i="14" s="1"/>
  <c r="P58" i="14" s="1"/>
  <c r="K53" i="36" s="1"/>
  <c r="O58" i="14"/>
  <c r="L31" i="14"/>
  <c r="M31" i="14" s="1"/>
  <c r="N31" i="14" s="1"/>
  <c r="P31" i="14" s="1"/>
  <c r="K26" i="36" s="1"/>
  <c r="O31" i="14"/>
  <c r="L77" i="14"/>
  <c r="M77" i="14" s="1"/>
  <c r="N77" i="14" s="1"/>
  <c r="P77" i="14" s="1"/>
  <c r="K72" i="36" s="1"/>
  <c r="O77" i="14"/>
  <c r="L12" i="14"/>
  <c r="M12" i="14" s="1"/>
  <c r="N12" i="14" s="1"/>
  <c r="P12" i="14" s="1"/>
  <c r="K7" i="36" s="1"/>
  <c r="O12" i="14"/>
  <c r="L34" i="14"/>
  <c r="M34" i="14" s="1"/>
  <c r="N34" i="14" s="1"/>
  <c r="P34" i="14" s="1"/>
  <c r="K29" i="36" s="1"/>
  <c r="O34" i="14"/>
  <c r="L20" i="14"/>
  <c r="M20" i="14" s="1"/>
  <c r="N20" i="14" s="1"/>
  <c r="P20" i="14" s="1"/>
  <c r="K15" i="36" s="1"/>
  <c r="O20" i="14"/>
  <c r="O68" i="14"/>
  <c r="L68" i="14"/>
  <c r="M68" i="14" s="1"/>
  <c r="N68" i="14" s="1"/>
  <c r="P68" i="14" s="1"/>
  <c r="K63" i="36" s="1"/>
  <c r="L39" i="14"/>
  <c r="M39" i="14" s="1"/>
  <c r="N39" i="14" s="1"/>
  <c r="P39" i="14" s="1"/>
  <c r="K34" i="36" s="1"/>
  <c r="O39" i="14"/>
  <c r="L19" i="14"/>
  <c r="M19" i="14" s="1"/>
  <c r="N19" i="14" s="1"/>
  <c r="P19" i="14" s="1"/>
  <c r="K14" i="36" s="1"/>
  <c r="O19" i="14"/>
  <c r="AB89" i="14"/>
  <c r="AC89" i="14" s="1"/>
  <c r="AD89" i="14" s="1"/>
  <c r="AF89" i="14" s="1"/>
  <c r="K84" i="36" s="1"/>
  <c r="AE89" i="14"/>
  <c r="AE90" i="14"/>
  <c r="AB90" i="14"/>
  <c r="AC90" i="14" s="1"/>
  <c r="AD90" i="14" s="1"/>
  <c r="AF90" i="14" s="1"/>
  <c r="K85" i="36" s="1"/>
  <c r="AE92" i="14"/>
  <c r="AB92" i="14"/>
  <c r="AC92" i="14" s="1"/>
  <c r="AD92" i="14" s="1"/>
  <c r="AF92" i="14" s="1"/>
  <c r="K87" i="36" s="1"/>
  <c r="AE96" i="14"/>
  <c r="AB96" i="14"/>
  <c r="AC96" i="14" s="1"/>
  <c r="AD96" i="14" s="1"/>
  <c r="AF96" i="14" s="1"/>
  <c r="K91" i="36" s="1"/>
  <c r="AE91" i="14"/>
  <c r="AB91" i="14"/>
  <c r="AC91" i="14" s="1"/>
  <c r="AD91" i="14" s="1"/>
  <c r="AF91" i="14" s="1"/>
  <c r="K86" i="36" s="1"/>
  <c r="AE94" i="14"/>
  <c r="AB94" i="14"/>
  <c r="AC94" i="14" s="1"/>
  <c r="AD94" i="14" s="1"/>
  <c r="AF94" i="14" s="1"/>
  <c r="K89" i="36" s="1"/>
  <c r="T37" i="14"/>
  <c r="U37" i="14" s="1"/>
  <c r="V37" i="14" s="1"/>
  <c r="X37" i="14" s="1"/>
  <c r="K32" i="36" s="1"/>
  <c r="W37" i="14"/>
  <c r="W50" i="14"/>
  <c r="T50" i="14"/>
  <c r="U50" i="14" s="1"/>
  <c r="V50" i="14" s="1"/>
  <c r="X50" i="14" s="1"/>
  <c r="K45" i="36" s="1"/>
  <c r="T60" i="14"/>
  <c r="U60" i="14" s="1"/>
  <c r="V60" i="14" s="1"/>
  <c r="X60" i="14" s="1"/>
  <c r="K55" i="36" s="1"/>
  <c r="W60" i="14"/>
  <c r="T24" i="14"/>
  <c r="U24" i="14" s="1"/>
  <c r="V24" i="14" s="1"/>
  <c r="X24" i="14" s="1"/>
  <c r="K19" i="36" s="1"/>
  <c r="W24" i="14"/>
  <c r="T55" i="14"/>
  <c r="U55" i="14" s="1"/>
  <c r="V55" i="14" s="1"/>
  <c r="X55" i="14" s="1"/>
  <c r="K50" i="36" s="1"/>
  <c r="W55" i="14"/>
  <c r="T22" i="14"/>
  <c r="U22" i="14" s="1"/>
  <c r="V22" i="14" s="1"/>
  <c r="X22" i="14" s="1"/>
  <c r="K17" i="36" s="1"/>
  <c r="W22" i="14"/>
  <c r="W71" i="14"/>
  <c r="T71" i="14"/>
  <c r="U71" i="14" s="1"/>
  <c r="V71" i="14" s="1"/>
  <c r="X71" i="14" s="1"/>
  <c r="K66" i="36" s="1"/>
  <c r="W67" i="14"/>
  <c r="T67" i="14"/>
  <c r="U67" i="14" s="1"/>
  <c r="V67" i="14" s="1"/>
  <c r="X67" i="14" s="1"/>
  <c r="K62" i="36" s="1"/>
  <c r="T33" i="14"/>
  <c r="U33" i="14" s="1"/>
  <c r="V33" i="14" s="1"/>
  <c r="X33" i="14" s="1"/>
  <c r="K28" i="36" s="1"/>
  <c r="W33" i="14"/>
  <c r="T27" i="14"/>
  <c r="U27" i="14" s="1"/>
  <c r="V27" i="14" s="1"/>
  <c r="X27" i="14" s="1"/>
  <c r="K22" i="36" s="1"/>
  <c r="W27" i="14"/>
  <c r="W53" i="14"/>
  <c r="T53" i="14"/>
  <c r="U53" i="14" s="1"/>
  <c r="V53" i="14" s="1"/>
  <c r="X53" i="14" s="1"/>
  <c r="K48" i="36" s="1"/>
  <c r="T16" i="14"/>
  <c r="U16" i="14" s="1"/>
  <c r="V16" i="14" s="1"/>
  <c r="X16" i="14" s="1"/>
  <c r="K11" i="36" s="1"/>
  <c r="W16" i="14"/>
  <c r="T32" i="14"/>
  <c r="U32" i="14" s="1"/>
  <c r="V32" i="14" s="1"/>
  <c r="X32" i="14" s="1"/>
  <c r="K27" i="36" s="1"/>
  <c r="W32" i="14"/>
  <c r="T21" i="14"/>
  <c r="U21" i="14" s="1"/>
  <c r="V21" i="14" s="1"/>
  <c r="X21" i="14" s="1"/>
  <c r="K16" i="36" s="1"/>
  <c r="W21" i="14"/>
  <c r="W54" i="14"/>
  <c r="T54" i="14"/>
  <c r="U54" i="14" s="1"/>
  <c r="V54" i="14" s="1"/>
  <c r="X54" i="14" s="1"/>
  <c r="K49" i="36" s="1"/>
  <c r="T15" i="14"/>
  <c r="U15" i="14" s="1"/>
  <c r="V15" i="14" s="1"/>
  <c r="X15" i="14" s="1"/>
  <c r="K10" i="36" s="1"/>
  <c r="W15" i="14"/>
  <c r="T42" i="14"/>
  <c r="U42" i="14" s="1"/>
  <c r="V42" i="14" s="1"/>
  <c r="X42" i="14" s="1"/>
  <c r="K37" i="36" s="1"/>
  <c r="W42" i="14"/>
  <c r="T69" i="14"/>
  <c r="U69" i="14" s="1"/>
  <c r="V69" i="14" s="1"/>
  <c r="X69" i="14" s="1"/>
  <c r="K64" i="36" s="1"/>
  <c r="W69" i="14"/>
  <c r="T75" i="14"/>
  <c r="U75" i="14" s="1"/>
  <c r="V75" i="14" s="1"/>
  <c r="X75" i="14" s="1"/>
  <c r="K70" i="36" s="1"/>
  <c r="W75" i="14"/>
  <c r="T41" i="14"/>
  <c r="U41" i="14" s="1"/>
  <c r="V41" i="14" s="1"/>
  <c r="X41" i="14" s="1"/>
  <c r="K36" i="36" s="1"/>
  <c r="W41" i="14"/>
  <c r="T63" i="14"/>
  <c r="U63" i="14" s="1"/>
  <c r="V63" i="14" s="1"/>
  <c r="X63" i="14" s="1"/>
  <c r="K58" i="36" s="1"/>
  <c r="W63" i="14"/>
  <c r="L11" i="14"/>
  <c r="M11" i="14" s="1"/>
  <c r="N11" i="14" s="1"/>
  <c r="P11" i="14" s="1"/>
  <c r="K6" i="36" s="1"/>
  <c r="O11" i="14"/>
  <c r="L13" i="14"/>
  <c r="M13" i="14" s="1"/>
  <c r="N13" i="14" s="1"/>
  <c r="P13" i="14" s="1"/>
  <c r="K8" i="36" s="1"/>
  <c r="O13" i="14"/>
  <c r="O66" i="14"/>
  <c r="L66" i="14"/>
  <c r="M66" i="14" s="1"/>
  <c r="N66" i="14" s="1"/>
  <c r="P66" i="14" s="1"/>
  <c r="K61" i="36" s="1"/>
  <c r="L59" i="14"/>
  <c r="M59" i="14" s="1"/>
  <c r="N59" i="14" s="1"/>
  <c r="P59" i="14" s="1"/>
  <c r="K54" i="36" s="1"/>
  <c r="O59" i="14"/>
  <c r="L30" i="14"/>
  <c r="M30" i="14" s="1"/>
  <c r="N30" i="14" s="1"/>
  <c r="P30" i="14" s="1"/>
  <c r="K25" i="36" s="1"/>
  <c r="O30" i="14"/>
  <c r="O73" i="14"/>
  <c r="L73" i="14"/>
  <c r="M73" i="14" s="1"/>
  <c r="N73" i="14" s="1"/>
  <c r="P73" i="14" s="1"/>
  <c r="K68" i="36" s="1"/>
  <c r="L72" i="14"/>
  <c r="M72" i="14" s="1"/>
  <c r="N72" i="14" s="1"/>
  <c r="P72" i="14" s="1"/>
  <c r="K67" i="36" s="1"/>
  <c r="O72" i="14"/>
  <c r="L18" i="14"/>
  <c r="M18" i="14" s="1"/>
  <c r="N18" i="14" s="1"/>
  <c r="P18" i="14" s="1"/>
  <c r="O18" i="14"/>
  <c r="L17" i="14"/>
  <c r="M17" i="14" s="1"/>
  <c r="N17" i="14" s="1"/>
  <c r="P17" i="14" s="1"/>
  <c r="K12" i="36" s="1"/>
  <c r="O17" i="14"/>
  <c r="L47" i="14"/>
  <c r="M47" i="14" s="1"/>
  <c r="N47" i="14" s="1"/>
  <c r="P47" i="14" s="1"/>
  <c r="K42" i="36" s="1"/>
  <c r="O47" i="14"/>
  <c r="L26" i="14"/>
  <c r="M26" i="14" s="1"/>
  <c r="N26" i="14" s="1"/>
  <c r="P26" i="14" s="1"/>
  <c r="K21" i="36" s="1"/>
  <c r="O26" i="14"/>
  <c r="L51" i="14"/>
  <c r="M51" i="14" s="1"/>
  <c r="N51" i="14" s="1"/>
  <c r="P51" i="14" s="1"/>
  <c r="K46" i="36" s="1"/>
  <c r="O51" i="14"/>
  <c r="M9" i="14"/>
  <c r="N9" i="14" s="1"/>
  <c r="P9" i="14" s="1"/>
  <c r="W9" i="14"/>
  <c r="V9" i="14"/>
  <c r="X9" i="14" s="1"/>
  <c r="O9" i="14"/>
  <c r="AE8" i="14"/>
  <c r="AC8" i="14"/>
  <c r="AD8" i="14" s="1"/>
  <c r="U8" i="14"/>
  <c r="V8" i="14" s="1"/>
  <c r="W8" i="14"/>
  <c r="K13" i="36" l="1"/>
  <c r="K4" i="36"/>
  <c r="A37" i="10"/>
  <c r="B38" i="10"/>
  <c r="A526" i="10"/>
  <c r="B527" i="10"/>
  <c r="M2" i="14"/>
  <c r="P87" i="14" s="1"/>
  <c r="K82" i="36" s="1"/>
  <c r="U2" i="14"/>
  <c r="X84" i="14" s="1"/>
  <c r="K79" i="36" s="1"/>
  <c r="AC88" i="14"/>
  <c r="AD88" i="14" s="1"/>
  <c r="AF88" i="14" s="1"/>
  <c r="K83" i="36" s="1"/>
  <c r="AC2" i="14"/>
  <c r="P82" i="14"/>
  <c r="K77" i="36" s="1"/>
  <c r="A38" i="10" l="1"/>
  <c r="B39" i="10"/>
  <c r="B528" i="10"/>
  <c r="A527" i="10"/>
  <c r="X83" i="14"/>
  <c r="K78" i="36" s="1"/>
  <c r="X78" i="14"/>
  <c r="K73" i="36" s="1"/>
  <c r="X85" i="14"/>
  <c r="K80" i="36" s="1"/>
  <c r="X76" i="14"/>
  <c r="K71" i="36" s="1"/>
  <c r="X79" i="14"/>
  <c r="K74" i="36" s="1"/>
  <c r="P80" i="14"/>
  <c r="K75" i="36" s="1"/>
  <c r="P81" i="14"/>
  <c r="K76" i="36" s="1"/>
  <c r="P86" i="14"/>
  <c r="K81" i="36" s="1"/>
  <c r="AF102" i="14"/>
  <c r="K97" i="36" s="1"/>
  <c r="AF105" i="14"/>
  <c r="K100" i="36" s="1"/>
  <c r="AF103" i="14"/>
  <c r="K98" i="36" s="1"/>
  <c r="AF101" i="14"/>
  <c r="K96" i="36" s="1"/>
  <c r="AF106" i="14"/>
  <c r="K101" i="36" s="1"/>
  <c r="AF104" i="14"/>
  <c r="K99" i="36" s="1"/>
  <c r="A39" i="10" l="1"/>
  <c r="B40" i="10"/>
  <c r="A528" i="10"/>
  <c r="B529" i="10"/>
  <c r="A40" i="10" l="1"/>
  <c r="B41" i="10"/>
  <c r="B530" i="10"/>
  <c r="A529" i="10"/>
  <c r="A41" i="10" l="1"/>
  <c r="B42" i="10"/>
  <c r="A530" i="10"/>
  <c r="B531" i="10"/>
  <c r="A42" i="10" l="1"/>
  <c r="B43" i="10"/>
  <c r="A531" i="10"/>
  <c r="B532" i="10"/>
  <c r="A43" i="10" l="1"/>
  <c r="B44" i="10"/>
  <c r="A532" i="10"/>
  <c r="B533" i="10"/>
  <c r="A44" i="10" l="1"/>
  <c r="B45" i="10"/>
  <c r="A533" i="10"/>
  <c r="B534" i="10"/>
  <c r="A45" i="10" l="1"/>
  <c r="B46" i="10"/>
  <c r="A534" i="10"/>
  <c r="B535" i="10"/>
  <c r="A46" i="10" l="1"/>
  <c r="B47" i="10"/>
  <c r="A535" i="10"/>
  <c r="B536" i="10"/>
  <c r="A47" i="10" l="1"/>
  <c r="B48" i="10"/>
  <c r="A536" i="10"/>
  <c r="B537" i="10"/>
  <c r="A48" i="10" l="1"/>
  <c r="B49" i="10"/>
  <c r="A537" i="10"/>
  <c r="B538" i="10"/>
  <c r="A49" i="10" l="1"/>
  <c r="B50" i="10"/>
  <c r="A538" i="10"/>
  <c r="B539" i="10"/>
  <c r="A50" i="10" l="1"/>
  <c r="B51" i="10"/>
  <c r="B540" i="10"/>
  <c r="A539" i="10"/>
  <c r="A51" i="10" l="1"/>
  <c r="B52" i="10"/>
  <c r="A540" i="10"/>
  <c r="B541" i="10"/>
  <c r="B53" i="10" l="1"/>
  <c r="A52" i="10"/>
  <c r="A541" i="10"/>
  <c r="B542" i="10"/>
  <c r="A53" i="10" l="1"/>
  <c r="B54" i="10"/>
  <c r="B543" i="10"/>
  <c r="A542" i="10"/>
  <c r="B55" i="10" l="1"/>
  <c r="A54" i="10"/>
  <c r="B544" i="10"/>
  <c r="A543" i="10"/>
  <c r="A55" i="10" l="1"/>
  <c r="B56" i="10"/>
  <c r="B545" i="10"/>
  <c r="A544" i="10"/>
  <c r="A56" i="10" l="1"/>
  <c r="B57" i="10"/>
  <c r="A545" i="10"/>
  <c r="B546" i="10"/>
  <c r="B58" i="10" l="1"/>
  <c r="A57" i="10"/>
  <c r="A546" i="10"/>
  <c r="B547" i="10"/>
  <c r="B59" i="10" l="1"/>
  <c r="A58" i="10"/>
  <c r="B548" i="10"/>
  <c r="A547" i="10"/>
  <c r="B60" i="10" l="1"/>
  <c r="A59" i="10"/>
  <c r="B549" i="10"/>
  <c r="A548" i="10"/>
  <c r="A60" i="10" l="1"/>
  <c r="B61" i="10"/>
  <c r="B550" i="10"/>
  <c r="A549" i="10"/>
  <c r="B62" i="10" l="1"/>
  <c r="A61" i="10"/>
  <c r="B551" i="10"/>
  <c r="A550" i="10"/>
  <c r="B63" i="10" l="1"/>
  <c r="A62" i="10"/>
  <c r="B552" i="10"/>
  <c r="A551" i="10"/>
  <c r="A63" i="10" l="1"/>
  <c r="B64" i="10"/>
  <c r="B553" i="10"/>
  <c r="A552" i="10"/>
  <c r="B65" i="10" l="1"/>
  <c r="A64" i="10"/>
  <c r="A553" i="10"/>
  <c r="B554" i="10"/>
  <c r="A65" i="10" l="1"/>
  <c r="B66" i="10"/>
  <c r="B555" i="10"/>
  <c r="A554" i="10"/>
  <c r="B67" i="10" l="1"/>
  <c r="A66" i="10"/>
  <c r="A555" i="10"/>
  <c r="B556" i="10"/>
  <c r="A67" i="10" l="1"/>
  <c r="B68" i="10"/>
  <c r="A556" i="10"/>
  <c r="B557" i="10"/>
  <c r="A68" i="10" l="1"/>
  <c r="B69" i="10"/>
  <c r="A557" i="10"/>
  <c r="B558" i="10"/>
  <c r="B70" i="10" l="1"/>
  <c r="A69" i="10"/>
  <c r="A558" i="10"/>
  <c r="B559" i="10"/>
  <c r="B71" i="10" l="1"/>
  <c r="A70" i="10"/>
  <c r="A559" i="10"/>
  <c r="B560" i="10"/>
  <c r="A71" i="10" l="1"/>
  <c r="B72" i="10"/>
  <c r="A560" i="10"/>
  <c r="B561" i="10"/>
  <c r="A72" i="10" l="1"/>
  <c r="B73" i="10"/>
  <c r="A561" i="10"/>
  <c r="B562" i="10"/>
  <c r="A73" i="10" l="1"/>
  <c r="B74" i="10"/>
  <c r="B563" i="10"/>
  <c r="A562" i="10"/>
  <c r="B75" i="10" l="1"/>
  <c r="A74" i="10"/>
  <c r="A563" i="10"/>
  <c r="B564" i="10"/>
  <c r="A75" i="10" l="1"/>
  <c r="B76" i="10"/>
  <c r="B565" i="10"/>
  <c r="A564" i="10"/>
  <c r="B77" i="10" l="1"/>
  <c r="A76" i="10"/>
  <c r="B566" i="10"/>
  <c r="A565" i="10"/>
  <c r="A77" i="10" l="1"/>
  <c r="B78" i="10"/>
  <c r="B567" i="10"/>
  <c r="A566" i="10"/>
  <c r="A78" i="10" l="1"/>
  <c r="B79" i="10"/>
  <c r="A567" i="10"/>
  <c r="B568" i="10"/>
  <c r="A79" i="10" l="1"/>
  <c r="B80" i="10"/>
  <c r="B569" i="10"/>
  <c r="A568" i="10"/>
  <c r="A80" i="10" l="1"/>
  <c r="B81" i="10"/>
  <c r="A569" i="10"/>
  <c r="B570" i="10"/>
  <c r="A81" i="10" l="1"/>
  <c r="B82" i="10"/>
  <c r="B571" i="10"/>
  <c r="A570" i="10"/>
  <c r="A82" i="10" l="1"/>
  <c r="B83" i="10"/>
  <c r="A571" i="10"/>
  <c r="B572" i="10"/>
  <c r="A83" i="10" l="1"/>
  <c r="B84" i="10"/>
  <c r="B573" i="10"/>
  <c r="A572" i="10"/>
  <c r="A84" i="10" l="1"/>
  <c r="B85" i="10"/>
  <c r="B574" i="10"/>
  <c r="A573" i="10"/>
  <c r="A85" i="10" l="1"/>
  <c r="B86" i="10"/>
  <c r="B575" i="10"/>
  <c r="A574" i="10"/>
  <c r="A86" i="10" l="1"/>
  <c r="B87" i="10"/>
  <c r="B576" i="10"/>
  <c r="A575" i="10"/>
  <c r="A87" i="10" l="1"/>
  <c r="B88" i="10"/>
  <c r="B577" i="10"/>
  <c r="A576" i="10"/>
  <c r="A88" i="10" l="1"/>
  <c r="B89" i="10"/>
  <c r="A577" i="10"/>
  <c r="B578" i="10"/>
  <c r="B90" i="10" l="1"/>
  <c r="A89" i="10"/>
  <c r="A578" i="10"/>
  <c r="B579" i="10"/>
  <c r="A90" i="10" l="1"/>
  <c r="B91" i="10"/>
  <c r="A579" i="10"/>
  <c r="B580" i="10"/>
  <c r="B92" i="10" l="1"/>
  <c r="A91" i="10"/>
  <c r="A580" i="10"/>
  <c r="B581" i="10"/>
  <c r="A92" i="10" l="1"/>
  <c r="B93" i="10"/>
  <c r="A581" i="10"/>
  <c r="B582" i="10"/>
  <c r="B94" i="10" l="1"/>
  <c r="A93" i="10"/>
  <c r="B583" i="10"/>
  <c r="A582" i="10"/>
  <c r="A94" i="10" l="1"/>
  <c r="B95" i="10"/>
  <c r="B584" i="10"/>
  <c r="A583" i="10"/>
  <c r="A95" i="10" l="1"/>
  <c r="B96" i="10"/>
  <c r="A584" i="10"/>
  <c r="B585" i="10"/>
  <c r="A96" i="10" l="1"/>
  <c r="B97" i="10"/>
  <c r="A585" i="10"/>
  <c r="B586" i="10"/>
  <c r="A97" i="10" l="1"/>
  <c r="B98" i="10"/>
  <c r="B587" i="10"/>
  <c r="A586" i="10"/>
  <c r="A98" i="10" l="1"/>
  <c r="B99" i="10"/>
  <c r="B588" i="10"/>
  <c r="A587" i="10"/>
  <c r="B100" i="10" l="1"/>
  <c r="A99" i="10"/>
  <c r="B589" i="10"/>
  <c r="A588" i="10"/>
  <c r="A100" i="10" l="1"/>
  <c r="B101" i="10"/>
  <c r="B590" i="10"/>
  <c r="A589" i="10"/>
  <c r="A101" i="10" l="1"/>
  <c r="B102" i="10"/>
  <c r="B591" i="10"/>
  <c r="A590" i="10"/>
  <c r="A102" i="10" l="1"/>
  <c r="B103" i="10"/>
  <c r="A591" i="10"/>
  <c r="B592" i="10"/>
  <c r="A103" i="10" l="1"/>
  <c r="B104" i="10"/>
  <c r="A592" i="10"/>
  <c r="B593" i="10"/>
  <c r="A104" i="10" l="1"/>
  <c r="B105" i="10"/>
  <c r="B594" i="10"/>
  <c r="A593" i="10"/>
  <c r="A105" i="10" l="1"/>
  <c r="B106" i="10"/>
  <c r="B595" i="10"/>
  <c r="A594" i="10"/>
  <c r="A106" i="10" l="1"/>
  <c r="B107" i="10"/>
  <c r="A595" i="10"/>
  <c r="B596" i="10"/>
  <c r="A107" i="10" l="1"/>
  <c r="B108" i="10"/>
  <c r="A596" i="10"/>
  <c r="B597" i="10"/>
  <c r="A108" i="10" l="1"/>
  <c r="B109" i="10"/>
  <c r="B598" i="10"/>
  <c r="A597" i="10"/>
  <c r="A109" i="10" l="1"/>
  <c r="B110" i="10"/>
  <c r="B599" i="10"/>
  <c r="A598" i="10"/>
  <c r="A110" i="10" l="1"/>
  <c r="B111" i="10"/>
  <c r="A599" i="10"/>
  <c r="B600" i="10"/>
  <c r="A111" i="10" l="1"/>
  <c r="B112" i="10"/>
  <c r="B601" i="10"/>
  <c r="A600" i="10"/>
  <c r="A112" i="10" l="1"/>
  <c r="B113" i="10"/>
  <c r="B602" i="10"/>
  <c r="A601" i="10"/>
  <c r="A113" i="10" l="1"/>
  <c r="B114" i="10"/>
  <c r="B603" i="10"/>
  <c r="A602" i="10"/>
  <c r="A114" i="10" l="1"/>
  <c r="B115" i="10"/>
  <c r="A603" i="10"/>
  <c r="B604" i="10"/>
  <c r="A115" i="10" l="1"/>
  <c r="B116" i="10"/>
  <c r="A604" i="10"/>
  <c r="B605" i="10"/>
  <c r="A116" i="10" l="1"/>
  <c r="B117" i="10"/>
  <c r="A605" i="10"/>
  <c r="B606" i="10"/>
  <c r="A117" i="10" l="1"/>
  <c r="B118" i="10"/>
  <c r="B607" i="10"/>
  <c r="A606" i="10"/>
  <c r="A118" i="10" l="1"/>
  <c r="B119" i="10"/>
  <c r="A607" i="10"/>
  <c r="B608" i="10"/>
  <c r="A119" i="10" l="1"/>
  <c r="B120" i="10"/>
  <c r="A608" i="10"/>
  <c r="B609" i="10"/>
  <c r="A120" i="10" l="1"/>
  <c r="B121" i="10"/>
  <c r="B610" i="10"/>
  <c r="A609" i="10"/>
  <c r="A121" i="10" l="1"/>
  <c r="B122" i="10"/>
  <c r="B611" i="10"/>
  <c r="A610" i="10"/>
  <c r="B123" i="10" l="1"/>
  <c r="A122" i="10"/>
  <c r="B612" i="10"/>
  <c r="A611" i="10"/>
  <c r="A123" i="10" l="1"/>
  <c r="B124" i="10"/>
  <c r="B613" i="10"/>
  <c r="A612" i="10"/>
  <c r="B125" i="10" l="1"/>
  <c r="A124" i="10"/>
  <c r="A613" i="10"/>
  <c r="B614" i="10"/>
  <c r="A125" i="10" l="1"/>
  <c r="B126" i="10"/>
  <c r="B615" i="10"/>
  <c r="A614" i="10"/>
  <c r="A126" i="10" l="1"/>
  <c r="B127" i="10"/>
  <c r="A615" i="10"/>
  <c r="B616" i="10"/>
  <c r="A127" i="10" l="1"/>
  <c r="B128" i="10"/>
  <c r="B617" i="10"/>
  <c r="A616" i="10"/>
  <c r="A128" i="10" l="1"/>
  <c r="B129" i="10"/>
  <c r="A617" i="10"/>
  <c r="B618" i="10"/>
  <c r="B130" i="10" l="1"/>
  <c r="A129" i="10"/>
  <c r="A618" i="10"/>
  <c r="B619" i="10"/>
  <c r="A130" i="10" l="1"/>
  <c r="B131" i="10"/>
  <c r="B620" i="10"/>
  <c r="A619" i="10"/>
  <c r="A131" i="10" l="1"/>
  <c r="B132" i="10"/>
  <c r="B621" i="10"/>
  <c r="A620" i="10"/>
  <c r="A132" i="10" l="1"/>
  <c r="B133" i="10"/>
  <c r="A621" i="10"/>
  <c r="B622" i="10"/>
  <c r="B134" i="10" l="1"/>
  <c r="A133" i="10"/>
  <c r="B623" i="10"/>
  <c r="A622" i="10"/>
  <c r="A134" i="10" l="1"/>
  <c r="B135" i="10"/>
  <c r="B624" i="10"/>
  <c r="A623" i="10"/>
  <c r="A135" i="10" l="1"/>
  <c r="B136" i="10"/>
  <c r="B625" i="10"/>
  <c r="A624" i="10"/>
  <c r="A136" i="10" l="1"/>
  <c r="B137" i="10"/>
  <c r="B626" i="10"/>
  <c r="A625" i="10"/>
  <c r="A137" i="10" l="1"/>
  <c r="B138" i="10"/>
  <c r="B627" i="10"/>
  <c r="A626" i="10"/>
  <c r="B139" i="10" l="1"/>
  <c r="A138" i="10"/>
  <c r="B628" i="10"/>
  <c r="A627" i="10"/>
  <c r="A139" i="10" l="1"/>
  <c r="B140" i="10"/>
  <c r="A628" i="10"/>
  <c r="B629" i="10"/>
  <c r="A140" i="10" l="1"/>
  <c r="B141" i="10"/>
  <c r="A629" i="10"/>
  <c r="B630" i="10"/>
  <c r="A141" i="10" l="1"/>
  <c r="B142" i="10"/>
  <c r="B631" i="10"/>
  <c r="A630" i="10"/>
  <c r="B143" i="10" l="1"/>
  <c r="A142" i="10"/>
  <c r="B632" i="10"/>
  <c r="A631" i="10"/>
  <c r="B144" i="10" l="1"/>
  <c r="A143" i="10"/>
  <c r="B633" i="10"/>
  <c r="A632" i="10"/>
  <c r="B145" i="10" l="1"/>
  <c r="A144" i="10"/>
  <c r="B634" i="10"/>
  <c r="A633" i="10"/>
  <c r="A145" i="10" l="1"/>
  <c r="B146" i="10"/>
  <c r="A634" i="10"/>
  <c r="B635" i="10"/>
  <c r="A146" i="10" l="1"/>
  <c r="B147" i="10"/>
  <c r="A635" i="10"/>
  <c r="B636" i="10"/>
  <c r="A147" i="10" l="1"/>
  <c r="B148" i="10"/>
  <c r="A636" i="10"/>
  <c r="B637" i="10"/>
  <c r="A148" i="10" l="1"/>
  <c r="B149" i="10"/>
  <c r="A637" i="10"/>
  <c r="B638" i="10"/>
  <c r="B150" i="10" l="1"/>
  <c r="A149" i="10"/>
  <c r="B639" i="10"/>
  <c r="A638" i="10"/>
  <c r="B151" i="10" l="1"/>
  <c r="A150" i="10"/>
  <c r="B640" i="10"/>
  <c r="A639" i="10"/>
  <c r="A151" i="10" l="1"/>
  <c r="B152" i="10"/>
  <c r="A640" i="10"/>
  <c r="B641" i="10"/>
  <c r="A152" i="10" l="1"/>
  <c r="B153" i="10"/>
  <c r="B642" i="10"/>
  <c r="A641" i="10"/>
  <c r="B154" i="10" l="1"/>
  <c r="A153" i="10"/>
  <c r="A642" i="10"/>
  <c r="B643" i="10"/>
  <c r="B155" i="10" l="1"/>
  <c r="A154" i="10"/>
  <c r="B644" i="10"/>
  <c r="A643" i="10"/>
  <c r="A155" i="10" l="1"/>
  <c r="B156" i="10"/>
  <c r="A644" i="10"/>
  <c r="B645" i="10"/>
  <c r="A156" i="10" l="1"/>
  <c r="B157" i="10"/>
  <c r="A645" i="10"/>
  <c r="B646" i="10"/>
  <c r="B158" i="10" l="1"/>
  <c r="A157" i="10"/>
  <c r="A646" i="10"/>
  <c r="B647" i="10"/>
  <c r="A158" i="10" l="1"/>
  <c r="B159" i="10"/>
  <c r="B648" i="10"/>
  <c r="A647" i="10"/>
  <c r="B160" i="10" l="1"/>
  <c r="A159" i="10"/>
  <c r="A648" i="10"/>
  <c r="B649" i="10"/>
  <c r="A160" i="10" l="1"/>
  <c r="B161" i="10"/>
  <c r="A649" i="10"/>
  <c r="B650" i="10"/>
  <c r="A161" i="10" l="1"/>
  <c r="B162" i="10"/>
  <c r="A650" i="10"/>
  <c r="B651" i="10"/>
  <c r="B163" i="10" l="1"/>
  <c r="A162" i="10"/>
  <c r="A651" i="10"/>
  <c r="B652" i="10"/>
  <c r="A163" i="10" l="1"/>
  <c r="B164" i="10"/>
  <c r="A652" i="10"/>
  <c r="B653" i="10"/>
  <c r="A164" i="10" l="1"/>
  <c r="B165" i="10"/>
  <c r="A653" i="10"/>
  <c r="B654" i="10"/>
  <c r="B166" i="10" l="1"/>
  <c r="A165" i="10"/>
  <c r="A654" i="10"/>
  <c r="B655" i="10"/>
  <c r="A166" i="10" l="1"/>
  <c r="B167" i="10"/>
  <c r="A655" i="10"/>
  <c r="B656" i="10"/>
  <c r="B168" i="10" l="1"/>
  <c r="A167" i="10"/>
  <c r="A656" i="10"/>
  <c r="B657" i="10"/>
  <c r="B169" i="10" l="1"/>
  <c r="A168" i="10"/>
  <c r="B658" i="10"/>
  <c r="A657" i="10"/>
  <c r="A169" i="10" l="1"/>
  <c r="B170" i="10"/>
  <c r="B659" i="10"/>
  <c r="A658" i="10"/>
  <c r="B171" i="10" l="1"/>
  <c r="A170" i="10"/>
  <c r="B660" i="10"/>
  <c r="A659" i="10"/>
  <c r="B172" i="10" l="1"/>
  <c r="A171" i="10"/>
  <c r="A660" i="10"/>
  <c r="B661" i="10"/>
  <c r="B173" i="10" l="1"/>
  <c r="A172" i="10"/>
  <c r="B662" i="10"/>
  <c r="A661" i="10"/>
  <c r="A173" i="10" l="1"/>
  <c r="B174" i="10"/>
  <c r="B663" i="10"/>
  <c r="A662" i="10"/>
  <c r="A174" i="10" l="1"/>
  <c r="B175" i="10"/>
  <c r="B664" i="10"/>
  <c r="A663" i="10"/>
  <c r="A175" i="10" l="1"/>
  <c r="B176" i="10"/>
  <c r="A664" i="10"/>
  <c r="B665" i="10"/>
  <c r="A176" i="10" l="1"/>
  <c r="B177" i="10"/>
  <c r="B666" i="10"/>
  <c r="A665" i="10"/>
  <c r="B178" i="10" l="1"/>
  <c r="A177" i="10"/>
  <c r="B667" i="10"/>
  <c r="A666" i="10"/>
  <c r="A178" i="10" l="1"/>
  <c r="B179" i="10"/>
  <c r="A667" i="10"/>
  <c r="B668" i="10"/>
  <c r="B180" i="10" l="1"/>
  <c r="A179" i="10"/>
  <c r="A668" i="10"/>
  <c r="B669" i="10"/>
  <c r="B181" i="10" l="1"/>
  <c r="A180" i="10"/>
  <c r="A669" i="10"/>
  <c r="B670" i="10"/>
  <c r="A181" i="10" l="1"/>
  <c r="B182" i="10"/>
  <c r="A670" i="10"/>
  <c r="B671" i="10"/>
  <c r="A182" i="10" l="1"/>
  <c r="B183" i="10"/>
  <c r="A671" i="10"/>
  <c r="B672" i="10"/>
  <c r="A183" i="10" l="1"/>
  <c r="B184" i="10"/>
  <c r="A672" i="10"/>
  <c r="B673" i="10"/>
  <c r="A184" i="10" l="1"/>
  <c r="B185" i="10"/>
  <c r="A673" i="10"/>
  <c r="B674" i="10"/>
  <c r="A185" i="10" l="1"/>
  <c r="B186" i="10"/>
  <c r="B675" i="10"/>
  <c r="A674" i="10"/>
  <c r="B187" i="10" l="1"/>
  <c r="A186" i="10"/>
  <c r="A675" i="10"/>
  <c r="B676" i="10"/>
  <c r="B188" i="10" l="1"/>
  <c r="A187" i="10"/>
  <c r="A676" i="10"/>
  <c r="B677" i="10"/>
  <c r="B189" i="10" l="1"/>
  <c r="A188" i="10"/>
  <c r="A677" i="10"/>
  <c r="B678" i="10"/>
  <c r="A189" i="10" l="1"/>
  <c r="B190" i="10"/>
  <c r="A678" i="10"/>
  <c r="B679" i="10"/>
  <c r="A190" i="10" l="1"/>
  <c r="B191" i="10"/>
  <c r="A679" i="10"/>
  <c r="B680" i="10"/>
  <c r="A191" i="10" l="1"/>
  <c r="B192" i="10"/>
  <c r="A680" i="10"/>
  <c r="B681" i="10"/>
  <c r="A192" i="10" l="1"/>
  <c r="B193" i="10"/>
  <c r="A681" i="10"/>
  <c r="B682" i="10"/>
  <c r="B194" i="10" l="1"/>
  <c r="A193" i="10"/>
  <c r="B683" i="10"/>
  <c r="A682" i="10"/>
  <c r="B195" i="10" l="1"/>
  <c r="A194" i="10"/>
  <c r="A683" i="10"/>
  <c r="B684" i="10"/>
  <c r="A195" i="10" l="1"/>
  <c r="B196" i="10"/>
  <c r="B685" i="10"/>
  <c r="A684" i="10"/>
  <c r="B197" i="10" l="1"/>
  <c r="A196" i="10"/>
  <c r="A685" i="10"/>
  <c r="B686" i="10"/>
  <c r="B198" i="10" l="1"/>
  <c r="A197" i="10"/>
  <c r="A686" i="10"/>
  <c r="B687" i="10"/>
  <c r="B199" i="10" l="1"/>
  <c r="A198" i="10"/>
  <c r="B688" i="10"/>
  <c r="A687" i="10"/>
  <c r="B200" i="10" l="1"/>
  <c r="A199" i="10"/>
  <c r="A688" i="10"/>
  <c r="B689" i="10"/>
  <c r="B201" i="10" l="1"/>
  <c r="A200" i="10"/>
  <c r="A689" i="10"/>
  <c r="B690" i="10"/>
  <c r="B202" i="10" l="1"/>
  <c r="A201" i="10"/>
  <c r="B691" i="10"/>
  <c r="A690" i="10"/>
  <c r="B203" i="10" l="1"/>
  <c r="A202" i="10"/>
  <c r="A691" i="10"/>
  <c r="B692" i="10"/>
  <c r="B204" i="10" l="1"/>
  <c r="A203" i="10"/>
  <c r="A692" i="10"/>
  <c r="B693" i="10"/>
  <c r="B205" i="10" l="1"/>
  <c r="A204" i="10"/>
  <c r="A693" i="10"/>
  <c r="B694" i="10"/>
  <c r="A205" i="10" l="1"/>
  <c r="B206" i="10"/>
  <c r="B695" i="10"/>
  <c r="A694" i="10"/>
  <c r="B207" i="10" l="1"/>
  <c r="A206" i="10"/>
  <c r="B696" i="10"/>
  <c r="A695" i="10"/>
  <c r="A207" i="10" l="1"/>
  <c r="B208" i="10"/>
  <c r="B697" i="10"/>
  <c r="A696" i="10"/>
  <c r="A208" i="10" l="1"/>
  <c r="B209" i="10"/>
  <c r="B698" i="10"/>
  <c r="A697" i="10"/>
  <c r="B210" i="10" l="1"/>
  <c r="A209" i="10"/>
  <c r="A698" i="10"/>
  <c r="B699" i="10"/>
  <c r="A210" i="10" l="1"/>
  <c r="B211" i="10"/>
  <c r="A699" i="10"/>
  <c r="B700" i="10"/>
  <c r="B212" i="10" l="1"/>
  <c r="A211" i="10"/>
  <c r="A700" i="10"/>
  <c r="B701" i="10"/>
  <c r="B213" i="10" l="1"/>
  <c r="A212" i="10"/>
  <c r="A701" i="10"/>
  <c r="B702" i="10"/>
  <c r="B214" i="10" l="1"/>
  <c r="A213" i="10"/>
  <c r="A702" i="10"/>
  <c r="B703" i="10"/>
  <c r="B215" i="10" l="1"/>
  <c r="A214" i="10"/>
  <c r="A703" i="10"/>
  <c r="B704" i="10"/>
  <c r="A215" i="10" l="1"/>
  <c r="B216" i="10"/>
  <c r="B705" i="10"/>
  <c r="A704" i="10"/>
  <c r="A216" i="10" l="1"/>
  <c r="B217" i="10"/>
  <c r="A705" i="10"/>
  <c r="B706" i="10"/>
  <c r="B218" i="10" l="1"/>
  <c r="A217" i="10"/>
  <c r="A706" i="10"/>
  <c r="B707" i="10"/>
  <c r="A218" i="10" l="1"/>
  <c r="B219" i="10"/>
  <c r="B708" i="10"/>
  <c r="A707" i="10"/>
  <c r="B220" i="10" l="1"/>
  <c r="A219" i="10"/>
  <c r="B709" i="10"/>
  <c r="A708" i="10"/>
  <c r="B221" i="10" l="1"/>
  <c r="A220" i="10"/>
  <c r="B710" i="10"/>
  <c r="A709" i="10"/>
  <c r="A221" i="10" l="1"/>
  <c r="B222" i="10"/>
  <c r="B711" i="10"/>
  <c r="A710" i="10"/>
  <c r="A222" i="10" l="1"/>
  <c r="B223" i="10"/>
  <c r="B712" i="10"/>
  <c r="A711" i="10"/>
  <c r="B224" i="10" l="1"/>
  <c r="A223" i="10"/>
  <c r="A712" i="10"/>
  <c r="B713" i="10"/>
  <c r="B225" i="10" l="1"/>
  <c r="A224" i="10"/>
  <c r="A713" i="10"/>
  <c r="B714" i="10"/>
  <c r="A225" i="10" l="1"/>
  <c r="B226" i="10"/>
  <c r="B715" i="10"/>
  <c r="A714" i="10"/>
  <c r="A226" i="10" l="1"/>
  <c r="B227" i="10"/>
  <c r="A715" i="10"/>
  <c r="B716" i="10"/>
  <c r="B228" i="10" l="1"/>
  <c r="A227" i="10"/>
  <c r="B717" i="10"/>
  <c r="A716" i="10"/>
  <c r="B229" i="10" l="1"/>
  <c r="A228" i="10"/>
  <c r="B718" i="10"/>
  <c r="A717" i="10"/>
  <c r="B230" i="10" l="1"/>
  <c r="A229" i="10"/>
  <c r="A718" i="10"/>
  <c r="B719" i="10"/>
  <c r="A230" i="10" l="1"/>
  <c r="B231" i="10"/>
  <c r="B720" i="10"/>
  <c r="A719" i="10"/>
  <c r="A231" i="10" l="1"/>
  <c r="B232" i="10"/>
  <c r="A720" i="10"/>
  <c r="B721" i="10"/>
  <c r="B233" i="10" l="1"/>
  <c r="A232" i="10"/>
  <c r="A721" i="10"/>
  <c r="B722" i="10"/>
  <c r="A233" i="10" l="1"/>
  <c r="B234" i="10"/>
  <c r="A722" i="10"/>
  <c r="B723" i="10"/>
  <c r="B235" i="10" l="1"/>
  <c r="A234" i="10"/>
  <c r="A723" i="10"/>
  <c r="B724" i="10"/>
  <c r="A235" i="10" l="1"/>
  <c r="B236" i="10"/>
  <c r="B725" i="10"/>
  <c r="A724" i="10"/>
  <c r="B237" i="10" l="1"/>
  <c r="A236" i="10"/>
  <c r="B726" i="10"/>
  <c r="A725" i="10"/>
  <c r="A237" i="10" l="1"/>
  <c r="B238" i="10"/>
  <c r="A726" i="10"/>
  <c r="B727" i="10"/>
  <c r="B239" i="10" l="1"/>
  <c r="A238" i="10"/>
  <c r="A727" i="10"/>
  <c r="B728" i="10"/>
  <c r="A239" i="10" l="1"/>
  <c r="B240" i="10"/>
  <c r="A728" i="10"/>
  <c r="B729" i="10"/>
  <c r="A240" i="10" l="1"/>
  <c r="B241" i="10"/>
  <c r="A729" i="10"/>
  <c r="B730" i="10"/>
  <c r="A241" i="10" l="1"/>
  <c r="B242" i="10"/>
  <c r="B731" i="10"/>
  <c r="A730" i="10"/>
  <c r="B243" i="10" l="1"/>
  <c r="A242" i="10"/>
  <c r="A731" i="10"/>
  <c r="B732" i="10"/>
  <c r="A243" i="10" l="1"/>
  <c r="B244" i="10"/>
  <c r="A732" i="10"/>
  <c r="B733" i="10"/>
  <c r="B245" i="10" l="1"/>
  <c r="A244" i="10"/>
  <c r="A733" i="10"/>
  <c r="B734" i="10"/>
  <c r="B246" i="10" l="1"/>
  <c r="A245" i="10"/>
  <c r="B735" i="10"/>
  <c r="A734" i="10"/>
  <c r="B247" i="10" l="1"/>
  <c r="A246" i="10"/>
  <c r="B736" i="10"/>
  <c r="A735" i="10"/>
  <c r="A247" i="10" l="1"/>
  <c r="B248" i="10"/>
  <c r="A736" i="10"/>
  <c r="B737" i="10"/>
  <c r="B249" i="10" l="1"/>
  <c r="A248" i="10"/>
  <c r="B738" i="10"/>
  <c r="A737" i="10"/>
  <c r="B250" i="10" l="1"/>
  <c r="A249" i="10"/>
  <c r="A738" i="10"/>
  <c r="B739" i="10"/>
  <c r="A250" i="10" l="1"/>
  <c r="B251" i="10"/>
  <c r="A739" i="10"/>
  <c r="B740" i="10"/>
  <c r="B252" i="10" l="1"/>
  <c r="A251" i="10"/>
  <c r="A740" i="10"/>
  <c r="B741" i="10"/>
  <c r="B253" i="10" l="1"/>
  <c r="A252" i="10"/>
  <c r="B742" i="10"/>
  <c r="A741" i="10"/>
  <c r="B254" i="10" l="1"/>
  <c r="A253" i="10"/>
  <c r="A742" i="10"/>
  <c r="B743" i="10"/>
  <c r="B255" i="10" l="1"/>
  <c r="A254" i="10"/>
  <c r="A743" i="10"/>
  <c r="B744" i="10"/>
  <c r="B256" i="10" l="1"/>
  <c r="A255" i="10"/>
  <c r="B745" i="10"/>
  <c r="A744" i="10"/>
  <c r="B257" i="10" l="1"/>
  <c r="A256" i="10"/>
  <c r="A745" i="10"/>
  <c r="B746" i="10"/>
  <c r="B258" i="10" l="1"/>
  <c r="A257" i="10"/>
  <c r="A746" i="10"/>
  <c r="B747" i="10"/>
  <c r="B259" i="10" l="1"/>
  <c r="A258" i="10"/>
  <c r="A747" i="10"/>
  <c r="B748" i="10"/>
  <c r="B260" i="10" l="1"/>
  <c r="A259" i="10"/>
  <c r="A748" i="10"/>
  <c r="B749" i="10"/>
  <c r="B261" i="10" l="1"/>
  <c r="A260" i="10"/>
  <c r="A749" i="10"/>
  <c r="B750" i="10"/>
  <c r="B262" i="10" l="1"/>
  <c r="A261" i="10"/>
  <c r="B751" i="10"/>
  <c r="A750" i="10"/>
  <c r="B263" i="10" l="1"/>
  <c r="A262" i="10"/>
  <c r="A751" i="10"/>
  <c r="B752" i="10"/>
  <c r="B264" i="10" l="1"/>
  <c r="A263" i="10"/>
  <c r="A752" i="10"/>
  <c r="B753" i="10"/>
  <c r="B265" i="10" l="1"/>
  <c r="A264" i="10"/>
  <c r="B754" i="10"/>
  <c r="A753" i="10"/>
  <c r="B266" i="10" l="1"/>
  <c r="A265" i="10"/>
  <c r="B755" i="10"/>
  <c r="A754" i="10"/>
  <c r="B267" i="10" l="1"/>
  <c r="A266" i="10"/>
  <c r="B756" i="10"/>
  <c r="A755" i="10"/>
  <c r="B268" i="10" l="1"/>
  <c r="A267" i="10"/>
  <c r="A756" i="10"/>
  <c r="B757" i="10"/>
  <c r="B269" i="10" l="1"/>
  <c r="A268" i="10"/>
  <c r="B758" i="10"/>
  <c r="A757" i="10"/>
  <c r="B270" i="10" l="1"/>
  <c r="A269" i="10"/>
  <c r="B759" i="10"/>
  <c r="A758" i="10"/>
  <c r="B271" i="10" l="1"/>
  <c r="A270" i="10"/>
  <c r="B760" i="10"/>
  <c r="A759" i="10"/>
  <c r="B272" i="10" l="1"/>
  <c r="A271" i="10"/>
  <c r="A760" i="10"/>
  <c r="B761" i="10"/>
  <c r="B273" i="10" l="1"/>
  <c r="A272" i="10"/>
  <c r="A761" i="10"/>
  <c r="B762" i="10"/>
  <c r="A273" i="10" l="1"/>
  <c r="B274" i="10"/>
  <c r="B763" i="10"/>
  <c r="A762" i="10"/>
  <c r="A274" i="10" l="1"/>
  <c r="B275" i="10"/>
  <c r="A763" i="10"/>
  <c r="B764" i="10"/>
  <c r="A275" i="10" l="1"/>
  <c r="B276" i="10"/>
  <c r="B765" i="10"/>
  <c r="A764" i="10"/>
  <c r="B277" i="10" l="1"/>
  <c r="A276" i="10"/>
  <c r="B766" i="10"/>
  <c r="A765" i="10"/>
  <c r="A277" i="10" l="1"/>
  <c r="B278" i="10"/>
  <c r="A766" i="10"/>
  <c r="B767" i="10"/>
  <c r="A278" i="10" l="1"/>
  <c r="B279" i="10"/>
  <c r="B768" i="10"/>
  <c r="A767" i="10"/>
  <c r="A279" i="10" l="1"/>
  <c r="B280" i="10"/>
  <c r="A768" i="10"/>
  <c r="B769" i="10"/>
  <c r="A280" i="10" l="1"/>
  <c r="B281" i="10"/>
  <c r="B770" i="10"/>
  <c r="A769" i="10"/>
  <c r="B282" i="10" l="1"/>
  <c r="A281" i="10"/>
  <c r="A770" i="10"/>
  <c r="B771" i="10"/>
  <c r="B283" i="10" l="1"/>
  <c r="A282" i="10"/>
  <c r="A771" i="10"/>
  <c r="B772" i="10"/>
  <c r="A283" i="10" l="1"/>
  <c r="B284" i="10"/>
  <c r="B773" i="10"/>
  <c r="A772" i="10"/>
  <c r="B285" i="10" l="1"/>
  <c r="A284" i="10"/>
  <c r="B774" i="10"/>
  <c r="A773" i="10"/>
  <c r="B286" i="10" l="1"/>
  <c r="A285" i="10"/>
  <c r="A774" i="10"/>
  <c r="B775" i="10"/>
  <c r="A286" i="10" l="1"/>
  <c r="B287" i="10"/>
  <c r="B776" i="10"/>
  <c r="A775" i="10"/>
  <c r="B288" i="10" l="1"/>
  <c r="A287" i="10"/>
  <c r="A776" i="10"/>
  <c r="B777" i="10"/>
  <c r="B289" i="10" l="1"/>
  <c r="A288" i="10"/>
  <c r="A777" i="10"/>
  <c r="B778" i="10"/>
  <c r="B290" i="10" l="1"/>
  <c r="A289" i="10"/>
  <c r="A778" i="10"/>
  <c r="B779" i="10"/>
  <c r="A290" i="10" l="1"/>
  <c r="B291" i="10"/>
  <c r="A779" i="10"/>
  <c r="B780" i="10"/>
  <c r="A291" i="10" l="1"/>
  <c r="B292" i="10"/>
  <c r="B781" i="10"/>
  <c r="A780" i="10"/>
  <c r="A292" i="10" l="1"/>
  <c r="B293" i="10"/>
  <c r="A781" i="10"/>
  <c r="B782" i="10"/>
  <c r="A293" i="10" l="1"/>
  <c r="B294" i="10"/>
  <c r="B783" i="10"/>
  <c r="A782" i="10"/>
  <c r="A294" i="10" l="1"/>
  <c r="B295" i="10"/>
  <c r="A783" i="10"/>
  <c r="B784" i="10"/>
  <c r="B296" i="10" l="1"/>
  <c r="A295" i="10"/>
  <c r="B785" i="10"/>
  <c r="A784" i="10"/>
  <c r="B297" i="10" l="1"/>
  <c r="A296" i="10"/>
  <c r="A785" i="10"/>
  <c r="B786" i="10"/>
  <c r="B298" i="10" l="1"/>
  <c r="A297" i="10"/>
  <c r="B787" i="10"/>
  <c r="A786" i="10"/>
  <c r="B299" i="10" l="1"/>
  <c r="A298" i="10"/>
  <c r="B788" i="10"/>
  <c r="A787" i="10"/>
  <c r="B300" i="10" l="1"/>
  <c r="A299" i="10"/>
  <c r="A788" i="10"/>
  <c r="B789" i="10"/>
  <c r="B301" i="10" l="1"/>
  <c r="A300" i="10"/>
  <c r="A789" i="10"/>
  <c r="B790" i="10"/>
  <c r="B302" i="10" l="1"/>
  <c r="A301" i="10"/>
  <c r="A790" i="10"/>
  <c r="B791" i="10"/>
  <c r="B303" i="10" l="1"/>
  <c r="A302" i="10"/>
  <c r="B792" i="10"/>
  <c r="A791" i="10"/>
  <c r="B304" i="10" l="1"/>
  <c r="A303" i="10"/>
  <c r="A792" i="10"/>
  <c r="B793" i="10"/>
  <c r="B305" i="10" l="1"/>
  <c r="A304" i="10"/>
  <c r="B794" i="10"/>
  <c r="A793" i="10"/>
  <c r="B306" i="10" l="1"/>
  <c r="A305" i="10"/>
  <c r="A794" i="10"/>
  <c r="B795" i="10"/>
  <c r="A306" i="10" l="1"/>
  <c r="B307" i="10"/>
  <c r="B796" i="10"/>
  <c r="A795" i="10"/>
  <c r="B308" i="10" l="1"/>
  <c r="A307" i="10"/>
  <c r="B797" i="10"/>
  <c r="A796" i="10"/>
  <c r="A308" i="10" l="1"/>
  <c r="B309" i="10"/>
  <c r="B798" i="10"/>
  <c r="A797" i="10"/>
  <c r="A309" i="10" l="1"/>
  <c r="B310" i="10"/>
  <c r="A798" i="10"/>
  <c r="B799" i="10"/>
  <c r="B311" i="10" l="1"/>
  <c r="A310" i="10"/>
  <c r="B800" i="10"/>
  <c r="A799" i="10"/>
  <c r="B312" i="10" l="1"/>
  <c r="A311" i="10"/>
  <c r="A800" i="10"/>
  <c r="B801" i="10"/>
  <c r="B313" i="10" l="1"/>
  <c r="A312" i="10"/>
  <c r="B802" i="10"/>
  <c r="A801" i="10"/>
  <c r="B314" i="10" l="1"/>
  <c r="A313" i="10"/>
  <c r="A802" i="10"/>
  <c r="B803" i="10"/>
  <c r="A314" i="10" l="1"/>
  <c r="B315" i="10"/>
  <c r="B804" i="10"/>
  <c r="A803" i="10"/>
  <c r="A315" i="10" l="1"/>
  <c r="B316" i="10"/>
  <c r="A804" i="10"/>
  <c r="B805" i="10"/>
  <c r="B317" i="10" l="1"/>
  <c r="A316" i="10"/>
  <c r="A805" i="10"/>
  <c r="B806" i="10"/>
  <c r="B318" i="10" l="1"/>
  <c r="A317" i="10"/>
  <c r="A806" i="10"/>
  <c r="B807" i="10"/>
  <c r="B319" i="10" l="1"/>
  <c r="A318" i="10"/>
  <c r="A807" i="10"/>
  <c r="B808" i="10"/>
  <c r="B320" i="10" l="1"/>
  <c r="A319" i="10"/>
  <c r="B809" i="10"/>
  <c r="A808" i="10"/>
  <c r="B321" i="10" l="1"/>
  <c r="A320" i="10"/>
  <c r="A809" i="10"/>
  <c r="B810" i="10"/>
  <c r="A321" i="10" l="1"/>
  <c r="B322" i="10"/>
  <c r="A810" i="10"/>
  <c r="B811" i="10"/>
  <c r="B323" i="10" l="1"/>
  <c r="A322" i="10"/>
  <c r="A811" i="10"/>
  <c r="B812" i="10"/>
  <c r="B324" i="10" l="1"/>
  <c r="A323" i="10"/>
  <c r="A812" i="10"/>
  <c r="B813" i="10"/>
  <c r="A324" i="10" l="1"/>
  <c r="B325" i="10"/>
  <c r="A813" i="10"/>
  <c r="B814" i="10"/>
  <c r="A325" i="10" l="1"/>
  <c r="B326" i="10"/>
  <c r="A814" i="10"/>
  <c r="B815" i="10"/>
  <c r="B327" i="10" l="1"/>
  <c r="A326" i="10"/>
  <c r="B816" i="10"/>
  <c r="A815" i="10"/>
  <c r="A327" i="10" l="1"/>
  <c r="B328" i="10"/>
  <c r="A816" i="10"/>
  <c r="B817" i="10"/>
  <c r="B329" i="10" l="1"/>
  <c r="A328" i="10"/>
  <c r="A817" i="10"/>
  <c r="B818" i="10"/>
  <c r="B330" i="10" l="1"/>
  <c r="A329" i="10"/>
  <c r="B819" i="10"/>
  <c r="A818" i="10"/>
  <c r="A330" i="10" l="1"/>
  <c r="B331" i="10"/>
  <c r="B820" i="10"/>
  <c r="A819" i="10"/>
  <c r="B332" i="10" l="1"/>
  <c r="A331" i="10"/>
  <c r="B821" i="10"/>
  <c r="A820" i="10"/>
  <c r="A332" i="10" l="1"/>
  <c r="B333" i="10"/>
  <c r="A821" i="10"/>
  <c r="B822" i="10"/>
  <c r="B334" i="10" l="1"/>
  <c r="A333" i="10"/>
  <c r="B823" i="10"/>
  <c r="A822" i="10"/>
  <c r="B335" i="10" l="1"/>
  <c r="A334" i="10"/>
  <c r="A823" i="10"/>
  <c r="B824" i="10"/>
  <c r="A335" i="10" l="1"/>
  <c r="B336" i="10"/>
  <c r="A824" i="10"/>
  <c r="B825" i="10"/>
  <c r="A336" i="10" l="1"/>
  <c r="B337" i="10"/>
  <c r="A825" i="10"/>
  <c r="B826" i="10"/>
  <c r="B338" i="10" l="1"/>
  <c r="A337" i="10"/>
  <c r="A826" i="10"/>
  <c r="B827" i="10"/>
  <c r="B339" i="10" l="1"/>
  <c r="A338" i="10"/>
  <c r="B828" i="10"/>
  <c r="A827" i="10"/>
  <c r="B340" i="10" l="1"/>
  <c r="A339" i="10"/>
  <c r="B829" i="10"/>
  <c r="A828" i="10"/>
  <c r="B341" i="10" l="1"/>
  <c r="A340" i="10"/>
  <c r="B830" i="10"/>
  <c r="A829" i="10"/>
  <c r="A341" i="10" l="1"/>
  <c r="B342" i="10"/>
  <c r="A830" i="10"/>
  <c r="B831" i="10"/>
  <c r="B343" i="10" l="1"/>
  <c r="A342" i="10"/>
  <c r="A831" i="10"/>
  <c r="B832" i="10"/>
  <c r="A343" i="10" l="1"/>
  <c r="B344" i="10"/>
  <c r="B833" i="10"/>
  <c r="A832" i="10"/>
  <c r="A344" i="10" l="1"/>
  <c r="B345" i="10"/>
  <c r="A833" i="10"/>
  <c r="B834" i="10"/>
  <c r="B346" i="10" l="1"/>
  <c r="A345" i="10"/>
  <c r="A834" i="10"/>
  <c r="B835" i="10"/>
  <c r="B347" i="10" l="1"/>
  <c r="A346" i="10"/>
  <c r="B836" i="10"/>
  <c r="A835" i="10"/>
  <c r="B348" i="10" l="1"/>
  <c r="A347" i="10"/>
  <c r="A836" i="10"/>
  <c r="B837" i="10"/>
  <c r="B349" i="10" l="1"/>
  <c r="A348" i="10"/>
  <c r="A837" i="10"/>
  <c r="B838" i="10"/>
  <c r="A349" i="10" l="1"/>
  <c r="B350" i="10"/>
  <c r="A838" i="10"/>
  <c r="B839" i="10"/>
  <c r="A350" i="10" l="1"/>
  <c r="B351" i="10"/>
  <c r="A839" i="10"/>
  <c r="B840" i="10"/>
  <c r="A351" i="10" l="1"/>
  <c r="B352" i="10"/>
  <c r="A840" i="10"/>
  <c r="B841" i="10"/>
  <c r="A352" i="10" l="1"/>
  <c r="B353" i="10"/>
  <c r="A841" i="10"/>
  <c r="B842" i="10"/>
  <c r="B354" i="10" l="1"/>
  <c r="A353" i="10"/>
  <c r="B843" i="10"/>
  <c r="A842" i="10"/>
  <c r="B355" i="10" l="1"/>
  <c r="A354" i="10"/>
  <c r="A843" i="10"/>
  <c r="B844" i="10"/>
  <c r="A355" i="10" l="1"/>
  <c r="B356" i="10"/>
  <c r="A844" i="10"/>
  <c r="B845" i="10"/>
  <c r="A356" i="10" l="1"/>
  <c r="B357" i="10"/>
  <c r="B846" i="10"/>
  <c r="A845" i="10"/>
  <c r="B358" i="10" l="1"/>
  <c r="A357" i="10"/>
  <c r="A846" i="10"/>
  <c r="B847" i="10"/>
  <c r="A358" i="10" l="1"/>
  <c r="B359" i="10"/>
  <c r="B848" i="10"/>
  <c r="A847" i="10"/>
  <c r="A359" i="10" l="1"/>
  <c r="B360" i="10"/>
  <c r="A848" i="10"/>
  <c r="B849" i="10"/>
  <c r="A360" i="10" l="1"/>
  <c r="B361" i="10"/>
  <c r="A849" i="10"/>
  <c r="B850" i="10"/>
  <c r="A361" i="10" l="1"/>
  <c r="B362" i="10"/>
  <c r="A850" i="10"/>
  <c r="B851" i="10"/>
  <c r="B363" i="10" l="1"/>
  <c r="A362" i="10"/>
  <c r="B852" i="10"/>
  <c r="A851" i="10"/>
  <c r="B364" i="10" l="1"/>
  <c r="A363" i="10"/>
  <c r="A852" i="10"/>
  <c r="B853" i="10"/>
  <c r="A364" i="10" l="1"/>
  <c r="B365" i="10"/>
  <c r="A853" i="10"/>
  <c r="B854" i="10"/>
  <c r="A365" i="10" l="1"/>
  <c r="B366" i="10"/>
  <c r="A854" i="10"/>
  <c r="B855" i="10"/>
  <c r="B367" i="10" l="1"/>
  <c r="A366" i="10"/>
  <c r="B856" i="10"/>
  <c r="A855" i="10"/>
  <c r="A367" i="10" l="1"/>
  <c r="B368" i="10"/>
  <c r="A856" i="10"/>
  <c r="B857" i="10"/>
  <c r="A368" i="10" l="1"/>
  <c r="B369" i="10"/>
  <c r="B858" i="10"/>
  <c r="A857" i="10"/>
  <c r="A369" i="10" l="1"/>
  <c r="B370" i="10"/>
  <c r="A858" i="10"/>
  <c r="B859" i="10"/>
  <c r="A370" i="10" l="1"/>
  <c r="B371" i="10"/>
  <c r="A859" i="10"/>
  <c r="B860" i="10"/>
  <c r="A371" i="10" l="1"/>
  <c r="B372" i="10"/>
  <c r="A860" i="10"/>
  <c r="B861" i="10"/>
  <c r="B373" i="10" l="1"/>
  <c r="A372" i="10"/>
  <c r="A861" i="10"/>
  <c r="B862" i="10"/>
  <c r="A373" i="10" l="1"/>
  <c r="B374" i="10"/>
  <c r="A862" i="10"/>
  <c r="B863" i="10"/>
  <c r="B375" i="10" l="1"/>
  <c r="A374" i="10"/>
  <c r="A863" i="10"/>
  <c r="B864" i="10"/>
  <c r="B376" i="10" l="1"/>
  <c r="A375" i="10"/>
  <c r="B865" i="10"/>
  <c r="A864" i="10"/>
  <c r="B377" i="10" l="1"/>
  <c r="A376" i="10"/>
  <c r="A865" i="10"/>
  <c r="B866" i="10"/>
  <c r="A377" i="10" l="1"/>
  <c r="B378" i="10"/>
  <c r="A866" i="10"/>
  <c r="B867" i="10"/>
  <c r="A378" i="10" l="1"/>
  <c r="B379" i="10"/>
  <c r="A867" i="10"/>
  <c r="B868" i="10"/>
  <c r="A379" i="10" l="1"/>
  <c r="B380" i="10"/>
  <c r="B869" i="10"/>
  <c r="A868" i="10"/>
  <c r="A380" i="10" l="1"/>
  <c r="B381" i="10"/>
  <c r="A869" i="10"/>
  <c r="B870" i="10"/>
  <c r="B382" i="10" l="1"/>
  <c r="A381" i="10"/>
  <c r="B871" i="10"/>
  <c r="A870" i="10"/>
  <c r="A382" i="10" l="1"/>
  <c r="B383" i="10"/>
  <c r="A871" i="10"/>
  <c r="B872" i="10"/>
  <c r="B384" i="10" l="1"/>
  <c r="A383" i="10"/>
  <c r="A872" i="10"/>
  <c r="B873" i="10"/>
  <c r="A384" i="10" l="1"/>
  <c r="B385" i="10"/>
  <c r="A873" i="10"/>
  <c r="B874" i="10"/>
  <c r="A385" i="10" l="1"/>
  <c r="B386" i="10"/>
  <c r="B875" i="10"/>
  <c r="A874" i="10"/>
  <c r="A386" i="10" l="1"/>
  <c r="B387" i="10"/>
  <c r="A875" i="10"/>
  <c r="B876" i="10"/>
  <c r="A387" i="10" l="1"/>
  <c r="B388" i="10"/>
  <c r="B877" i="10"/>
  <c r="A876" i="10"/>
  <c r="B389" i="10" l="1"/>
  <c r="A388" i="10"/>
  <c r="A877" i="10"/>
  <c r="B878" i="10"/>
  <c r="A389" i="10" l="1"/>
  <c r="B390" i="10"/>
  <c r="A878" i="10"/>
  <c r="B879" i="10"/>
  <c r="A390" i="10" l="1"/>
  <c r="B391" i="10"/>
  <c r="B880" i="10"/>
  <c r="A879" i="10"/>
  <c r="A391" i="10" l="1"/>
  <c r="B392" i="10"/>
  <c r="B881" i="10"/>
  <c r="A880" i="10"/>
  <c r="A392" i="10" l="1"/>
  <c r="B393" i="10"/>
  <c r="B882" i="10"/>
  <c r="A881" i="10"/>
  <c r="A393" i="10" l="1"/>
  <c r="B394" i="10"/>
  <c r="B883" i="10"/>
  <c r="A882" i="10"/>
  <c r="A394" i="10" l="1"/>
  <c r="B395" i="10"/>
  <c r="A883" i="10"/>
  <c r="B884" i="10"/>
  <c r="A395" i="10" l="1"/>
  <c r="B396" i="10"/>
  <c r="B885" i="10"/>
  <c r="A884" i="10"/>
  <c r="A396" i="10" l="1"/>
  <c r="B397" i="10"/>
  <c r="A885" i="10"/>
  <c r="B886" i="10"/>
  <c r="A397" i="10" l="1"/>
  <c r="B398" i="10"/>
  <c r="A886" i="10"/>
  <c r="B887" i="10"/>
  <c r="B399" i="10" l="1"/>
  <c r="A398" i="10"/>
  <c r="B888" i="10"/>
  <c r="A887" i="10"/>
  <c r="B400" i="10" l="1"/>
  <c r="A399" i="10"/>
  <c r="B889" i="10"/>
  <c r="A888" i="10"/>
  <c r="B401" i="10" l="1"/>
  <c r="A400" i="10"/>
  <c r="B890" i="10"/>
  <c r="A889" i="10"/>
  <c r="A401" i="10" l="1"/>
  <c r="B402" i="10"/>
  <c r="B891" i="10"/>
  <c r="A890" i="10"/>
  <c r="B403" i="10" l="1"/>
  <c r="A402" i="10"/>
  <c r="A891" i="10"/>
  <c r="B892" i="10"/>
  <c r="A403" i="10" l="1"/>
  <c r="B404" i="10"/>
  <c r="A892" i="10"/>
  <c r="B893" i="10"/>
  <c r="A404" i="10" l="1"/>
  <c r="B405" i="10"/>
  <c r="B894" i="10"/>
  <c r="A893" i="10"/>
  <c r="B406" i="10" l="1"/>
  <c r="A405" i="10"/>
  <c r="A894" i="10"/>
  <c r="B895" i="10"/>
  <c r="A406" i="10" l="1"/>
  <c r="B407" i="10"/>
  <c r="A895" i="10"/>
  <c r="B896" i="10"/>
  <c r="A407" i="10" l="1"/>
  <c r="B408" i="10"/>
  <c r="B897" i="10"/>
  <c r="A896" i="10"/>
  <c r="A408" i="10" l="1"/>
  <c r="B409" i="10"/>
  <c r="A897" i="10"/>
  <c r="B898" i="10"/>
  <c r="A409" i="10" l="1"/>
  <c r="B410" i="10"/>
  <c r="A898" i="10"/>
  <c r="B899" i="10"/>
  <c r="B411" i="10" l="1"/>
  <c r="A410" i="10"/>
  <c r="B900" i="10"/>
  <c r="A899" i="10"/>
  <c r="A411" i="10" l="1"/>
  <c r="B412" i="10"/>
  <c r="A900" i="10"/>
  <c r="B901" i="10"/>
  <c r="A412" i="10" l="1"/>
  <c r="B413" i="10"/>
  <c r="B902" i="10"/>
  <c r="A901" i="10"/>
  <c r="A413" i="10" l="1"/>
  <c r="B414" i="10"/>
  <c r="A902" i="10"/>
  <c r="B903" i="10"/>
  <c r="B415" i="10" l="1"/>
  <c r="A414" i="10"/>
  <c r="B904" i="10"/>
  <c r="A903" i="10"/>
  <c r="A415" i="10" l="1"/>
  <c r="B416" i="10"/>
  <c r="B905" i="10"/>
  <c r="A904" i="10"/>
  <c r="B417" i="10" l="1"/>
  <c r="A416" i="10"/>
  <c r="A905" i="10"/>
  <c r="B906" i="10"/>
  <c r="B418" i="10" l="1"/>
  <c r="A417" i="10"/>
  <c r="A906" i="10"/>
  <c r="B907" i="10"/>
  <c r="A418" i="10" l="1"/>
  <c r="B419" i="10"/>
  <c r="B908" i="10"/>
  <c r="A907" i="10"/>
  <c r="B420" i="10" l="1"/>
  <c r="A419" i="10"/>
  <c r="A908" i="10"/>
  <c r="B909" i="10"/>
  <c r="A420" i="10" l="1"/>
  <c r="B421" i="10"/>
  <c r="B910" i="10"/>
  <c r="A909" i="10"/>
  <c r="A421" i="10" l="1"/>
  <c r="B422" i="10"/>
  <c r="A910" i="10"/>
  <c r="B911" i="10"/>
  <c r="A422" i="10" l="1"/>
  <c r="B423" i="10"/>
  <c r="B912" i="10"/>
  <c r="A911" i="10"/>
  <c r="A423" i="10" l="1"/>
  <c r="B424" i="10"/>
  <c r="A912" i="10"/>
  <c r="B913" i="10"/>
  <c r="A424" i="10" l="1"/>
  <c r="B425" i="10"/>
  <c r="B914" i="10"/>
  <c r="A913" i="10"/>
  <c r="A425" i="10" l="1"/>
  <c r="B426" i="10"/>
  <c r="A914" i="10"/>
  <c r="B915" i="10"/>
  <c r="A426" i="10" l="1"/>
  <c r="B427" i="10"/>
  <c r="A915" i="10"/>
  <c r="B916" i="10"/>
  <c r="A427" i="10" l="1"/>
  <c r="B428" i="10"/>
  <c r="B917" i="10"/>
  <c r="A916" i="10"/>
  <c r="A428" i="10" l="1"/>
  <c r="B429" i="10"/>
  <c r="A917" i="10"/>
  <c r="B918" i="10"/>
  <c r="B430" i="10" l="1"/>
  <c r="A429" i="10"/>
  <c r="A918" i="10"/>
  <c r="B919" i="10"/>
  <c r="B431" i="10" l="1"/>
  <c r="A430" i="10"/>
  <c r="A919" i="10"/>
  <c r="B920" i="10"/>
  <c r="A431" i="10" l="1"/>
  <c r="B432" i="10"/>
  <c r="B921" i="10"/>
  <c r="A920" i="10"/>
  <c r="B433" i="10" l="1"/>
  <c r="A432" i="10"/>
  <c r="A921" i="10"/>
  <c r="B922" i="10"/>
  <c r="A433" i="10" l="1"/>
  <c r="B434" i="10"/>
  <c r="B923" i="10"/>
  <c r="A922" i="10"/>
  <c r="A434" i="10" l="1"/>
  <c r="B435" i="10"/>
  <c r="B924" i="10"/>
  <c r="A923" i="10"/>
  <c r="B436" i="10" l="1"/>
  <c r="A435" i="10"/>
  <c r="A924" i="10"/>
  <c r="B925" i="10"/>
  <c r="A436" i="10" l="1"/>
  <c r="B437" i="10"/>
  <c r="B926" i="10"/>
  <c r="A925" i="10"/>
  <c r="A437" i="10" l="1"/>
  <c r="B438" i="10"/>
  <c r="A926" i="10"/>
  <c r="B927" i="10"/>
  <c r="A438" i="10" l="1"/>
  <c r="B439" i="10"/>
  <c r="A927" i="10"/>
  <c r="B928" i="10"/>
  <c r="A439" i="10" l="1"/>
  <c r="B440" i="10"/>
  <c r="A928" i="10"/>
  <c r="B929" i="10"/>
  <c r="A440" i="10" l="1"/>
  <c r="B441" i="10"/>
  <c r="A929" i="10"/>
  <c r="B930" i="10"/>
  <c r="A441" i="10" l="1"/>
  <c r="B442" i="10"/>
  <c r="A930" i="10"/>
  <c r="B931" i="10"/>
  <c r="B443" i="10" l="1"/>
  <c r="A442" i="10"/>
  <c r="A931" i="10"/>
  <c r="B932" i="10"/>
  <c r="B444" i="10" l="1"/>
  <c r="A443" i="10"/>
  <c r="B933" i="10"/>
  <c r="A932" i="10"/>
  <c r="A444" i="10" l="1"/>
  <c r="B445" i="10"/>
  <c r="B934" i="10"/>
  <c r="A933" i="10"/>
  <c r="A445" i="10" l="1"/>
  <c r="B446" i="10"/>
  <c r="A934" i="10"/>
  <c r="B935" i="10"/>
  <c r="A446" i="10" l="1"/>
  <c r="B447" i="10"/>
  <c r="A935" i="10"/>
  <c r="B936" i="10"/>
  <c r="A447" i="10" l="1"/>
  <c r="B448" i="10"/>
  <c r="A936" i="10"/>
  <c r="B937" i="10"/>
  <c r="B449" i="10" l="1"/>
  <c r="A448" i="10"/>
  <c r="A937" i="10"/>
  <c r="B938" i="10"/>
  <c r="A449" i="10" l="1"/>
  <c r="B450" i="10"/>
  <c r="B939" i="10"/>
  <c r="A938" i="10"/>
  <c r="B451" i="10" l="1"/>
  <c r="A450" i="10"/>
  <c r="A939" i="10"/>
  <c r="B940" i="10"/>
  <c r="A451" i="10" l="1"/>
  <c r="B452" i="10"/>
  <c r="A940" i="10"/>
  <c r="B941" i="10"/>
  <c r="A452" i="10" l="1"/>
  <c r="B453" i="10"/>
  <c r="A941" i="10"/>
  <c r="B942" i="10"/>
  <c r="B454" i="10" l="1"/>
  <c r="A453" i="10"/>
  <c r="B943" i="10"/>
  <c r="A942" i="10"/>
  <c r="A454" i="10" l="1"/>
  <c r="B455" i="10"/>
  <c r="A943" i="10"/>
  <c r="B944" i="10"/>
  <c r="A455" i="10" l="1"/>
  <c r="B456" i="10"/>
  <c r="A944" i="10"/>
  <c r="B945" i="10"/>
  <c r="B457" i="10" l="1"/>
  <c r="A456" i="10"/>
  <c r="A945" i="10"/>
  <c r="B946" i="10"/>
  <c r="A457" i="10" l="1"/>
  <c r="B458" i="10"/>
  <c r="B947" i="10"/>
  <c r="A946" i="10"/>
  <c r="B459" i="10" l="1"/>
  <c r="A458" i="10"/>
  <c r="B948" i="10"/>
  <c r="A947" i="10"/>
  <c r="A459" i="10" l="1"/>
  <c r="B460" i="10"/>
  <c r="B949" i="10"/>
  <c r="A948" i="10"/>
  <c r="A460" i="10" l="1"/>
  <c r="B461" i="10"/>
  <c r="B950" i="10"/>
  <c r="A949" i="10"/>
  <c r="A461" i="10" l="1"/>
  <c r="B462" i="10"/>
  <c r="B951" i="10"/>
  <c r="A950" i="10"/>
  <c r="A462" i="10" l="1"/>
  <c r="B463" i="10"/>
  <c r="B952" i="10"/>
  <c r="A951" i="10"/>
  <c r="A463" i="10" l="1"/>
  <c r="B464" i="10"/>
  <c r="A952" i="10"/>
  <c r="B953" i="10"/>
  <c r="A464" i="10" l="1"/>
  <c r="B465" i="10"/>
  <c r="A953" i="10"/>
  <c r="B954" i="10"/>
  <c r="B466" i="10" l="1"/>
  <c r="A465" i="10"/>
  <c r="A954" i="10"/>
  <c r="B955" i="10"/>
  <c r="A466" i="10" l="1"/>
  <c r="B467" i="10"/>
  <c r="B956" i="10"/>
  <c r="A955" i="10"/>
  <c r="A467" i="10" l="1"/>
  <c r="B468" i="10"/>
  <c r="B957" i="10"/>
  <c r="A956" i="10"/>
  <c r="B469" i="10" l="1"/>
  <c r="A468" i="10"/>
  <c r="A957" i="10"/>
  <c r="B958" i="10"/>
  <c r="A469" i="10" l="1"/>
  <c r="B470" i="10"/>
  <c r="A958" i="10"/>
  <c r="B959" i="10"/>
  <c r="B471" i="10" l="1"/>
  <c r="A470" i="10"/>
  <c r="B960" i="10"/>
  <c r="A959" i="10"/>
  <c r="B472" i="10" l="1"/>
  <c r="A471" i="10"/>
  <c r="B961" i="10"/>
  <c r="A960" i="10"/>
  <c r="A472" i="10" l="1"/>
  <c r="B473" i="10"/>
  <c r="A961" i="10"/>
  <c r="B962" i="10"/>
  <c r="A473" i="10" l="1"/>
  <c r="B474" i="10"/>
  <c r="B963" i="10"/>
  <c r="A962" i="10"/>
  <c r="B475" i="10" l="1"/>
  <c r="A474" i="10"/>
  <c r="B964" i="10"/>
  <c r="A963" i="10"/>
  <c r="A475" i="10" l="1"/>
  <c r="B476" i="10"/>
  <c r="B965" i="10"/>
  <c r="A964" i="10"/>
  <c r="A476" i="10" l="1"/>
  <c r="B477" i="10"/>
  <c r="A965" i="10"/>
  <c r="B966" i="10"/>
  <c r="A477" i="10" l="1"/>
  <c r="B478" i="10"/>
  <c r="A966" i="10"/>
  <c r="B967" i="10"/>
  <c r="A478" i="10" l="1"/>
  <c r="B479" i="10"/>
  <c r="A967" i="10"/>
  <c r="B968" i="10"/>
  <c r="A479" i="10" l="1"/>
  <c r="B480" i="10"/>
  <c r="B969" i="10"/>
  <c r="A968" i="10"/>
  <c r="A480" i="10" l="1"/>
  <c r="B481" i="10"/>
  <c r="A969" i="10"/>
  <c r="B970" i="10"/>
  <c r="A481" i="10" l="1"/>
  <c r="B482" i="10"/>
  <c r="A970" i="10"/>
  <c r="B971" i="10"/>
  <c r="A482" i="10" l="1"/>
  <c r="B483" i="10"/>
  <c r="B972" i="10"/>
  <c r="A971" i="10"/>
  <c r="A483" i="10" l="1"/>
  <c r="B484" i="10"/>
  <c r="A972" i="10"/>
  <c r="B973" i="10"/>
  <c r="A484" i="10" l="1"/>
  <c r="B485" i="10"/>
  <c r="A973" i="10"/>
  <c r="B974" i="10"/>
  <c r="A485" i="10" l="1"/>
  <c r="B486" i="10"/>
  <c r="A974" i="10"/>
  <c r="B975" i="10"/>
  <c r="A486" i="10" l="1"/>
  <c r="B487" i="10"/>
  <c r="A975" i="10"/>
  <c r="B976" i="10"/>
  <c r="B488" i="10" l="1"/>
  <c r="A487" i="10"/>
  <c r="A976" i="10"/>
  <c r="B977" i="10"/>
  <c r="A488" i="10" l="1"/>
  <c r="B489" i="10"/>
  <c r="A977" i="10"/>
  <c r="B978" i="10"/>
  <c r="A489" i="10" l="1"/>
  <c r="B490" i="10"/>
  <c r="B979" i="10"/>
  <c r="A978" i="10"/>
  <c r="A490" i="10" l="1"/>
  <c r="B491" i="10"/>
  <c r="B980" i="10"/>
  <c r="A979" i="10"/>
  <c r="A491" i="10" l="1"/>
  <c r="B492" i="10"/>
  <c r="A980" i="10"/>
  <c r="B981" i="10"/>
  <c r="A492" i="10" l="1"/>
  <c r="B493" i="10"/>
  <c r="B982" i="10"/>
  <c r="A981" i="10"/>
  <c r="A493" i="10" l="1"/>
  <c r="B494" i="10"/>
  <c r="B983" i="10"/>
  <c r="A982" i="10"/>
  <c r="B495" i="10" l="1"/>
  <c r="A494" i="10"/>
  <c r="A983" i="10"/>
  <c r="B984" i="10"/>
  <c r="B496" i="10" l="1"/>
  <c r="A495" i="10"/>
  <c r="B985" i="10"/>
  <c r="A984" i="10"/>
  <c r="A496" i="10" l="1"/>
  <c r="B497" i="10"/>
  <c r="B986" i="10"/>
  <c r="A985" i="10"/>
  <c r="A497" i="10" l="1"/>
  <c r="B498" i="10"/>
  <c r="A986" i="10"/>
  <c r="B987" i="10"/>
  <c r="A498" i="10" l="1"/>
  <c r="B499" i="10"/>
  <c r="B988" i="10"/>
  <c r="A987" i="10"/>
  <c r="B14" i="24" l="1"/>
  <c r="H14" i="24"/>
  <c r="F14" i="24"/>
  <c r="I14" i="24"/>
  <c r="G16" i="24"/>
  <c r="A499" i="10"/>
  <c r="G15" i="24" s="1"/>
  <c r="C18" i="24"/>
  <c r="H18" i="24"/>
  <c r="E18" i="24"/>
  <c r="I18" i="24"/>
  <c r="F18" i="24"/>
  <c r="B18" i="24"/>
  <c r="D18" i="24"/>
  <c r="G18" i="24"/>
  <c r="B989" i="10"/>
  <c r="A988" i="10"/>
  <c r="G14" i="24" l="1"/>
  <c r="I17" i="24"/>
  <c r="B17" i="24"/>
  <c r="E14" i="24"/>
  <c r="C17" i="24"/>
  <c r="I15" i="24"/>
  <c r="H17" i="24"/>
  <c r="C16" i="24"/>
  <c r="D15" i="24"/>
  <c r="F16" i="24"/>
  <c r="D17" i="24"/>
  <c r="C14" i="24"/>
  <c r="H15" i="24"/>
  <c r="F17" i="24"/>
  <c r="E17" i="24"/>
  <c r="H16" i="24"/>
  <c r="G17" i="24"/>
  <c r="I16" i="24"/>
  <c r="C15" i="24"/>
  <c r="B15" i="24"/>
  <c r="E16" i="24"/>
  <c r="D14" i="24"/>
  <c r="F15" i="24"/>
  <c r="E15" i="24"/>
  <c r="B16" i="24"/>
  <c r="D16" i="24"/>
  <c r="A989" i="10"/>
  <c r="B990" i="10"/>
  <c r="B991" i="10" l="1"/>
  <c r="A990" i="10"/>
  <c r="A991" i="10" l="1"/>
  <c r="B992" i="10"/>
  <c r="A992" i="10" l="1"/>
  <c r="B993" i="10"/>
  <c r="A993" i="10" l="1"/>
  <c r="B994" i="10"/>
  <c r="B995" i="10" l="1"/>
  <c r="A994" i="10"/>
  <c r="A995" i="10" l="1"/>
  <c r="B996" i="10"/>
  <c r="A996" i="10" l="1"/>
  <c r="B997" i="10"/>
  <c r="A997" i="10" l="1"/>
  <c r="B998" i="10"/>
  <c r="B999" i="10" l="1"/>
  <c r="A998" i="10"/>
  <c r="B1000" i="10" l="1"/>
  <c r="A999" i="10"/>
  <c r="A1000" i="10" l="1"/>
  <c r="B1001" i="10"/>
  <c r="B1002" i="10" l="1"/>
  <c r="A1001" i="10"/>
  <c r="B1003" i="10" l="1"/>
  <c r="A1002" i="10"/>
  <c r="A1003" i="10" l="1"/>
  <c r="B1004" i="10"/>
  <c r="A1004" i="10" l="1"/>
  <c r="B1005" i="10"/>
  <c r="B1006" i="10" l="1"/>
  <c r="A1005" i="10"/>
  <c r="A1006" i="10" l="1"/>
  <c r="B1007" i="10"/>
  <c r="B1008" i="10" l="1"/>
  <c r="A1007" i="10"/>
  <c r="B1009" i="10" l="1"/>
  <c r="A1008" i="10"/>
  <c r="A1009" i="10" l="1"/>
  <c r="B1010" i="10"/>
  <c r="A1010" i="10" l="1"/>
  <c r="B1011" i="10"/>
  <c r="B1012" i="10" l="1"/>
  <c r="A1011" i="10"/>
  <c r="B1013" i="10" l="1"/>
  <c r="A1012" i="10"/>
  <c r="A1013" i="10" l="1"/>
  <c r="B1014" i="10"/>
  <c r="A1014" i="10" l="1"/>
  <c r="B1015" i="10"/>
  <c r="B1016" i="10" l="1"/>
  <c r="A1015" i="10"/>
  <c r="B1017" i="10" l="1"/>
  <c r="A1016" i="10"/>
  <c r="A1017" i="10" l="1"/>
  <c r="B1018" i="10"/>
  <c r="B1019" i="10" l="1"/>
  <c r="A1018" i="10"/>
  <c r="A1019" i="10" l="1"/>
  <c r="B1020" i="10"/>
  <c r="B1021" i="10" l="1"/>
  <c r="A1020" i="10"/>
  <c r="B1022" i="10" l="1"/>
  <c r="A1021" i="10"/>
  <c r="B1023" i="10" l="1"/>
  <c r="A1022" i="10"/>
  <c r="A1023" i="10" l="1"/>
  <c r="B1024" i="10"/>
  <c r="A1024" i="10" l="1"/>
  <c r="B1025" i="10"/>
  <c r="A1025" i="10" l="1"/>
  <c r="B1026" i="10"/>
  <c r="B1027" i="10" l="1"/>
  <c r="A1026" i="10"/>
  <c r="B1028" i="10" l="1"/>
  <c r="A1027" i="10"/>
  <c r="A1028" i="10" l="1"/>
  <c r="B1029" i="10"/>
  <c r="A1029" i="10" l="1"/>
  <c r="B1030" i="10"/>
  <c r="B1031" i="10" l="1"/>
  <c r="A1030" i="10"/>
  <c r="A1031" i="10" l="1"/>
  <c r="B1032" i="10"/>
  <c r="B1033" i="10" l="1"/>
  <c r="A1032" i="10"/>
  <c r="B1034" i="10" l="1"/>
  <c r="A1033" i="10"/>
  <c r="A1034" i="10" l="1"/>
  <c r="B1035" i="10"/>
  <c r="A1035" i="10" l="1"/>
  <c r="B1036" i="10"/>
  <c r="B1037" i="10" l="1"/>
  <c r="A1036" i="10"/>
  <c r="A1037" i="10" l="1"/>
  <c r="B1038" i="10"/>
  <c r="A1038" i="10" l="1"/>
  <c r="B1039" i="10"/>
  <c r="A1039" i="10" l="1"/>
  <c r="B1040" i="10"/>
  <c r="A1040" i="10" l="1"/>
  <c r="B1041" i="10"/>
  <c r="A1041" i="10" l="1"/>
  <c r="B1042" i="10"/>
  <c r="A1042" i="10" l="1"/>
  <c r="B1043" i="10"/>
  <c r="B1044" i="10" l="1"/>
  <c r="A1043" i="10"/>
  <c r="A1044" i="10" l="1"/>
  <c r="B1045" i="10"/>
  <c r="A1045" i="10" l="1"/>
  <c r="B1046" i="10"/>
  <c r="B1047" i="10" l="1"/>
  <c r="A1046" i="10"/>
  <c r="A1047" i="10" l="1"/>
  <c r="B1048" i="10"/>
  <c r="B1049" i="10" l="1"/>
  <c r="A1048" i="10"/>
  <c r="A1049" i="10" l="1"/>
  <c r="B1050" i="10"/>
  <c r="B1051" i="10" l="1"/>
  <c r="A1050" i="10"/>
  <c r="B1052" i="10" l="1"/>
  <c r="A1051" i="10"/>
  <c r="B1053" i="10" l="1"/>
  <c r="A1052" i="10"/>
  <c r="A1053" i="10" l="1"/>
  <c r="B1054" i="10"/>
  <c r="A1054" i="10" l="1"/>
  <c r="B1055" i="10"/>
  <c r="A1055" i="10" l="1"/>
  <c r="B1056" i="10"/>
  <c r="B1057" i="10" l="1"/>
  <c r="A1056" i="10"/>
  <c r="A1057" i="10" l="1"/>
  <c r="B1058" i="10"/>
  <c r="B1059" i="10" l="1"/>
  <c r="A1058" i="10"/>
  <c r="B1060" i="10" l="1"/>
  <c r="A1059" i="10"/>
  <c r="B1061" i="10" l="1"/>
  <c r="A1060" i="10"/>
  <c r="B1062" i="10" l="1"/>
  <c r="A1061" i="10"/>
  <c r="A1062" i="10" l="1"/>
  <c r="B1063" i="10"/>
  <c r="B1064" i="10" l="1"/>
  <c r="A1063" i="10"/>
  <c r="B1065" i="10" l="1"/>
  <c r="A1064" i="10"/>
  <c r="B1066" i="10" l="1"/>
  <c r="A1065" i="10"/>
  <c r="A1066" i="10" l="1"/>
  <c r="B1067" i="10"/>
  <c r="A1067" i="10" l="1"/>
  <c r="B1068" i="10"/>
  <c r="B1069" i="10" l="1"/>
  <c r="A1068" i="10"/>
  <c r="B1070" i="10" l="1"/>
  <c r="A1069" i="10"/>
  <c r="A1070" i="10" l="1"/>
  <c r="B1071" i="10"/>
  <c r="B1072" i="10" l="1"/>
  <c r="A1071" i="10"/>
  <c r="A1072" i="10" l="1"/>
  <c r="B1073" i="10"/>
  <c r="A1073" i="10" l="1"/>
  <c r="B1074" i="10"/>
  <c r="A1074" i="10" l="1"/>
  <c r="B1075" i="10"/>
  <c r="B1076" i="10" l="1"/>
  <c r="A1075" i="10"/>
  <c r="A1076" i="10" l="1"/>
  <c r="B1077" i="10"/>
  <c r="A1077" i="10" l="1"/>
  <c r="B1078" i="10"/>
  <c r="A1078" i="10" l="1"/>
  <c r="B1079" i="10"/>
  <c r="B1080" i="10" l="1"/>
  <c r="A1079" i="10"/>
  <c r="B1081" i="10" l="1"/>
  <c r="A1080" i="10"/>
  <c r="A1081" i="10" l="1"/>
  <c r="B1082" i="10"/>
  <c r="B1083" i="10" l="1"/>
  <c r="A1082" i="10"/>
  <c r="A1083" i="10" l="1"/>
  <c r="B1084" i="10"/>
  <c r="A1084" i="10" l="1"/>
  <c r="B1085" i="10"/>
  <c r="A1085" i="10" l="1"/>
  <c r="B1086" i="10"/>
  <c r="B1087" i="10" l="1"/>
  <c r="A1086" i="10"/>
  <c r="B1088" i="10" l="1"/>
  <c r="A1087" i="10"/>
  <c r="A1088" i="10" l="1"/>
  <c r="B1089" i="10"/>
  <c r="B1090" i="10" l="1"/>
  <c r="A1089" i="10"/>
  <c r="B1091" i="10" l="1"/>
  <c r="A1090" i="10"/>
  <c r="B1092" i="10" l="1"/>
  <c r="A1091" i="10"/>
  <c r="A1092" i="10" l="1"/>
  <c r="B1093" i="10"/>
  <c r="A1093" i="10" l="1"/>
  <c r="B1094" i="10"/>
  <c r="A1094" i="10" l="1"/>
  <c r="B1095" i="10"/>
  <c r="A1095" i="10" l="1"/>
  <c r="B1096" i="10"/>
  <c r="A1096" i="10" l="1"/>
  <c r="B1097" i="10"/>
  <c r="A1097" i="10" l="1"/>
  <c r="B1098" i="10"/>
  <c r="A1098" i="10" l="1"/>
  <c r="B1099" i="10"/>
  <c r="B1100" i="10" l="1"/>
  <c r="A1099" i="10"/>
  <c r="A1100" i="10" l="1"/>
  <c r="B1101" i="10"/>
  <c r="A1101" i="10" l="1"/>
  <c r="B1102" i="10"/>
  <c r="A1102" i="10" l="1"/>
  <c r="B1103" i="10"/>
  <c r="A1103" i="10" l="1"/>
  <c r="B1104" i="10"/>
  <c r="A1104" i="10" l="1"/>
  <c r="B1105" i="10"/>
  <c r="B1106" i="10" l="1"/>
  <c r="A1105" i="10"/>
  <c r="A1106" i="10" l="1"/>
  <c r="B1107" i="10"/>
  <c r="B1108" i="10" l="1"/>
  <c r="A1107" i="10"/>
  <c r="B1109" i="10" l="1"/>
  <c r="A1108" i="10"/>
  <c r="A1109" i="10" l="1"/>
  <c r="B1110" i="10"/>
  <c r="B1111" i="10" l="1"/>
  <c r="A1110" i="10"/>
  <c r="B1112" i="10" l="1"/>
  <c r="A1111" i="10"/>
  <c r="B1113" i="10" l="1"/>
  <c r="A1112" i="10"/>
  <c r="A1113" i="10" l="1"/>
  <c r="B1114" i="10"/>
  <c r="A1114" i="10" l="1"/>
  <c r="B1115" i="10"/>
  <c r="B1116" i="10" l="1"/>
  <c r="A1115" i="10"/>
  <c r="B1117" i="10" l="1"/>
  <c r="A1116" i="10"/>
  <c r="A1117" i="10" l="1"/>
  <c r="B1118" i="10"/>
  <c r="A1118" i="10" l="1"/>
  <c r="B1119" i="10"/>
  <c r="A1119" i="10" l="1"/>
  <c r="B1120" i="10"/>
  <c r="B1121" i="10" l="1"/>
  <c r="A1120" i="10"/>
  <c r="B1122" i="10" l="1"/>
  <c r="A1121" i="10"/>
  <c r="A1122" i="10" l="1"/>
  <c r="B1123" i="10"/>
  <c r="A1123" i="10" l="1"/>
  <c r="B1124" i="10"/>
  <c r="A1124" i="10" l="1"/>
  <c r="B1125" i="10"/>
  <c r="A1125" i="10" l="1"/>
  <c r="B1126" i="10"/>
  <c r="B1127" i="10" l="1"/>
  <c r="A1126" i="10"/>
  <c r="A1127" i="10" l="1"/>
  <c r="B1128" i="10"/>
  <c r="A1128" i="10" l="1"/>
  <c r="B1129" i="10"/>
  <c r="A1129" i="10" l="1"/>
  <c r="B1130" i="10"/>
  <c r="A1130" i="10" l="1"/>
  <c r="B1131" i="10"/>
  <c r="B1132" i="10" l="1"/>
  <c r="A1131" i="10"/>
  <c r="A1132" i="10" l="1"/>
  <c r="B1133" i="10"/>
  <c r="A1133" i="10" l="1"/>
  <c r="B1134" i="10"/>
  <c r="B1135" i="10" l="1"/>
  <c r="A1134" i="10"/>
  <c r="A1135" i="10" l="1"/>
  <c r="B1136" i="10"/>
  <c r="A1136" i="10" l="1"/>
  <c r="B1137" i="10"/>
  <c r="A1137" i="10" l="1"/>
  <c r="B1138" i="10"/>
  <c r="A1138" i="10" l="1"/>
  <c r="B1139" i="10"/>
  <c r="B1140" i="10" l="1"/>
  <c r="A1139" i="10"/>
  <c r="B1141" i="10" l="1"/>
  <c r="A1140" i="10"/>
  <c r="B1142" i="10" l="1"/>
  <c r="A1141" i="10"/>
  <c r="A1142" i="10" l="1"/>
  <c r="B1143" i="10"/>
  <c r="A1143" i="10" l="1"/>
  <c r="B1144" i="10"/>
  <c r="A1144" i="10" l="1"/>
  <c r="B1145" i="10"/>
  <c r="A1145" i="10" l="1"/>
  <c r="B1146" i="10"/>
  <c r="B1147" i="10" l="1"/>
  <c r="A1146" i="10"/>
  <c r="B1148" i="10" l="1"/>
  <c r="A1147" i="10"/>
  <c r="A1148" i="10" l="1"/>
  <c r="B1149" i="10"/>
  <c r="B1150" i="10" l="1"/>
  <c r="A1149" i="10"/>
  <c r="B1151" i="10" l="1"/>
  <c r="A1150" i="10"/>
  <c r="B1152" i="10" l="1"/>
  <c r="A1151" i="10"/>
  <c r="A1152" i="10" l="1"/>
  <c r="B1153" i="10"/>
  <c r="B1154" i="10" l="1"/>
  <c r="A1153" i="10"/>
  <c r="A1154" i="10" l="1"/>
  <c r="B1155" i="10"/>
  <c r="B1156" i="10" l="1"/>
  <c r="A1155" i="10"/>
  <c r="A1156" i="10" l="1"/>
  <c r="B1157" i="10"/>
  <c r="A1157" i="10" l="1"/>
  <c r="B1158" i="10"/>
  <c r="A1158" i="10" l="1"/>
  <c r="B1159" i="10"/>
  <c r="B1160" i="10" l="1"/>
  <c r="A1159" i="10"/>
  <c r="A1160" i="10" l="1"/>
  <c r="B1161" i="10"/>
  <c r="A1161" i="10" l="1"/>
  <c r="B1162" i="10"/>
  <c r="B1163" i="10" l="1"/>
  <c r="A1162" i="10"/>
  <c r="B1164" i="10" l="1"/>
  <c r="A1163" i="10"/>
  <c r="B1165" i="10" l="1"/>
  <c r="A1164" i="10"/>
  <c r="A1165" i="10" l="1"/>
  <c r="B1166" i="10"/>
  <c r="A1166" i="10" l="1"/>
  <c r="B1167" i="10"/>
  <c r="B1168" i="10" l="1"/>
  <c r="A1167" i="10"/>
  <c r="B1169" i="10" l="1"/>
  <c r="A1168" i="10"/>
  <c r="A1169" i="10" l="1"/>
  <c r="B1170" i="10"/>
  <c r="B1171" i="10" l="1"/>
  <c r="A1170" i="10"/>
  <c r="B1172" i="10" l="1"/>
  <c r="A1171" i="10"/>
  <c r="B1173" i="10" l="1"/>
  <c r="A1172" i="10"/>
  <c r="B1174" i="10" l="1"/>
  <c r="A1173" i="10"/>
  <c r="A1174" i="10" l="1"/>
  <c r="B1175" i="10"/>
  <c r="B1176" i="10" l="1"/>
  <c r="A1175" i="10"/>
  <c r="A1176" i="10" l="1"/>
  <c r="B1177" i="10"/>
  <c r="B1178" i="10" l="1"/>
  <c r="A1177" i="10"/>
  <c r="B1179" i="10" l="1"/>
  <c r="A1178" i="10"/>
  <c r="A1179" i="10" l="1"/>
  <c r="B1180" i="10"/>
  <c r="A1180" i="10" l="1"/>
  <c r="B1181" i="10"/>
  <c r="A1181" i="10" l="1"/>
  <c r="B1182" i="10"/>
  <c r="B1183" i="10" l="1"/>
  <c r="A1182" i="10"/>
  <c r="B1184" i="10" l="1"/>
  <c r="A1183" i="10"/>
  <c r="A1184" i="10" l="1"/>
  <c r="B1185" i="10"/>
  <c r="A1185" i="10" l="1"/>
  <c r="B1186" i="10"/>
  <c r="A1186" i="10" l="1"/>
  <c r="B1187" i="10"/>
  <c r="B1188" i="10" l="1"/>
  <c r="A1187" i="10"/>
  <c r="A1188" i="10" l="1"/>
  <c r="B1189" i="10"/>
  <c r="B1190" i="10" l="1"/>
  <c r="A1189" i="10"/>
  <c r="A1190" i="10" l="1"/>
  <c r="B1191" i="10"/>
  <c r="A1191" i="10" l="1"/>
  <c r="B1192" i="10"/>
  <c r="B1193" i="10" l="1"/>
  <c r="A1192" i="10"/>
  <c r="B1194" i="10" l="1"/>
  <c r="A1193" i="10"/>
  <c r="B1195" i="10" l="1"/>
  <c r="A1194" i="10"/>
  <c r="B1196" i="10" l="1"/>
  <c r="A1195" i="10"/>
  <c r="A1196" i="10" l="1"/>
  <c r="B1197" i="10"/>
  <c r="B1198" i="10" l="1"/>
  <c r="A1197" i="10"/>
  <c r="B1199" i="10" l="1"/>
  <c r="A1198" i="10"/>
  <c r="A1199" i="10" l="1"/>
  <c r="B1200" i="10"/>
  <c r="B1201" i="10" l="1"/>
  <c r="A1200" i="10"/>
  <c r="B1202" i="10" l="1"/>
  <c r="A1201" i="10"/>
  <c r="B1203" i="10" l="1"/>
  <c r="A1202" i="10"/>
  <c r="B1204" i="10" l="1"/>
  <c r="A1203" i="10"/>
  <c r="B1205" i="10" l="1"/>
  <c r="A1204" i="10"/>
  <c r="B1206" i="10" l="1"/>
  <c r="A1205" i="10"/>
  <c r="B1207" i="10" l="1"/>
  <c r="A1206" i="10"/>
  <c r="A1207" i="10" l="1"/>
  <c r="B1208" i="10"/>
  <c r="B1209" i="10" l="1"/>
  <c r="A1208" i="10"/>
  <c r="B1210" i="10" l="1"/>
  <c r="A1209" i="10"/>
  <c r="B1211" i="10" l="1"/>
  <c r="A1210" i="10"/>
  <c r="B1212" i="10" l="1"/>
  <c r="A1211" i="10"/>
  <c r="A1212" i="10" l="1"/>
  <c r="B1213" i="10"/>
  <c r="B1214" i="10" l="1"/>
  <c r="A1213" i="10"/>
  <c r="A1214" i="10" l="1"/>
  <c r="B1215" i="10"/>
  <c r="B1216" i="10" l="1"/>
  <c r="A1215" i="10"/>
  <c r="A1216" i="10" l="1"/>
  <c r="B1217" i="10"/>
  <c r="B1218" i="10" l="1"/>
  <c r="A1217" i="10"/>
  <c r="A1218" i="10" l="1"/>
  <c r="B1219" i="10"/>
  <c r="A1219" i="10" l="1"/>
  <c r="B1220" i="10"/>
  <c r="A1220" i="10" l="1"/>
  <c r="B1221" i="10"/>
  <c r="A1221" i="10" l="1"/>
  <c r="B1222" i="10"/>
  <c r="B1223" i="10" l="1"/>
  <c r="A1222" i="10"/>
  <c r="A1223" i="10" l="1"/>
  <c r="B1224" i="10"/>
  <c r="B1225" i="10" l="1"/>
  <c r="A1224" i="10"/>
  <c r="A1225" i="10" l="1"/>
  <c r="B1226" i="10"/>
  <c r="B1227" i="10" l="1"/>
  <c r="A1226" i="10"/>
  <c r="B1228" i="10" l="1"/>
  <c r="A1227" i="10"/>
  <c r="A1228" i="10" l="1"/>
  <c r="B1229" i="10"/>
  <c r="B1230" i="10" l="1"/>
  <c r="A1229" i="10"/>
  <c r="B1231" i="10" l="1"/>
  <c r="A1230" i="10"/>
  <c r="A1231" i="10" l="1"/>
  <c r="B1232" i="10"/>
  <c r="B1233" i="10" l="1"/>
  <c r="A1232" i="10"/>
  <c r="B1234" i="10" l="1"/>
  <c r="A1233" i="10"/>
  <c r="B1235" i="10" l="1"/>
  <c r="A1234" i="10"/>
  <c r="A1235" i="10" l="1"/>
  <c r="B1236" i="10"/>
  <c r="A1236" i="10" l="1"/>
  <c r="B1237" i="10"/>
  <c r="B1238" i="10" l="1"/>
  <c r="A1237" i="10"/>
  <c r="B1239" i="10" l="1"/>
  <c r="A1238" i="10"/>
  <c r="A1239" i="10" l="1"/>
  <c r="B1240" i="10"/>
  <c r="B1241" i="10" l="1"/>
  <c r="A1240" i="10"/>
  <c r="A1241" i="10" l="1"/>
  <c r="B1242" i="10"/>
  <c r="A1242" i="10" l="1"/>
  <c r="B1243" i="10"/>
  <c r="B1244" i="10" l="1"/>
  <c r="A1243" i="10"/>
  <c r="B1245" i="10" l="1"/>
  <c r="A1244" i="10"/>
  <c r="B1246" i="10" l="1"/>
  <c r="A1245" i="10"/>
  <c r="B1247" i="10" l="1"/>
  <c r="A1246" i="10"/>
  <c r="A1247" i="10" l="1"/>
  <c r="B1248" i="10"/>
  <c r="A1248" i="10" l="1"/>
  <c r="B1249" i="10"/>
  <c r="B1250" i="10" l="1"/>
  <c r="A1249" i="10"/>
  <c r="A1250" i="10" l="1"/>
  <c r="B1251" i="10"/>
  <c r="A1251" i="10" l="1"/>
  <c r="B1252" i="10"/>
  <c r="A1252" i="10" l="1"/>
  <c r="B1253" i="10"/>
  <c r="A1253" i="10" l="1"/>
  <c r="B1254" i="10"/>
  <c r="A1254" i="10" l="1"/>
  <c r="B1255" i="10"/>
  <c r="A1255" i="10" l="1"/>
  <c r="B1256" i="10"/>
  <c r="A1256" i="10" l="1"/>
  <c r="B1257" i="10"/>
  <c r="B1258" i="10" l="1"/>
  <c r="A1257" i="10"/>
  <c r="A1258" i="10" l="1"/>
  <c r="B1259" i="10"/>
  <c r="B1260" i="10" l="1"/>
  <c r="A1259" i="10"/>
  <c r="A1260" i="10" l="1"/>
  <c r="B1261" i="10"/>
  <c r="A1261" i="10" l="1"/>
  <c r="B1262" i="10"/>
  <c r="A1262" i="10" l="1"/>
  <c r="B1263" i="10"/>
  <c r="A1263" i="10" l="1"/>
  <c r="B1264" i="10"/>
  <c r="B1265" i="10" l="1"/>
  <c r="A1264" i="10"/>
  <c r="A1265" i="10" l="1"/>
  <c r="B1266" i="10"/>
  <c r="A1266" i="10" l="1"/>
  <c r="B1267" i="10"/>
  <c r="A1267" i="10" l="1"/>
  <c r="B1268" i="10"/>
  <c r="A1268" i="10" l="1"/>
  <c r="B1269" i="10"/>
  <c r="B1270" i="10" l="1"/>
  <c r="A1269" i="10"/>
  <c r="B1271" i="10" l="1"/>
  <c r="A1270" i="10"/>
  <c r="B1272" i="10" l="1"/>
  <c r="A1271" i="10"/>
  <c r="A1272" i="10" l="1"/>
  <c r="B1273" i="10"/>
  <c r="B1274" i="10" l="1"/>
  <c r="A1273" i="10"/>
  <c r="A1274" i="10" l="1"/>
  <c r="B1275" i="10"/>
  <c r="B1276" i="10" l="1"/>
  <c r="A1275" i="10"/>
  <c r="A1276" i="10" l="1"/>
  <c r="B1277" i="10"/>
  <c r="B1278" i="10" l="1"/>
  <c r="A1277" i="10"/>
  <c r="A1278" i="10" l="1"/>
  <c r="B1279" i="10"/>
  <c r="B1280" i="10" l="1"/>
  <c r="A1279" i="10"/>
  <c r="A1280" i="10" l="1"/>
  <c r="B1281" i="10"/>
  <c r="B1282" i="10" l="1"/>
  <c r="A1281" i="10"/>
  <c r="B1283" i="10" l="1"/>
  <c r="A1282" i="10"/>
  <c r="A1283" i="10" l="1"/>
  <c r="B1284" i="10"/>
  <c r="A1284" i="10" l="1"/>
  <c r="B1285" i="10"/>
  <c r="A1285" i="10" l="1"/>
  <c r="B1286" i="10"/>
  <c r="A1286" i="10" l="1"/>
  <c r="B1287" i="10"/>
  <c r="B1288" i="10" l="1"/>
  <c r="A1287" i="10"/>
  <c r="A1288" i="10" l="1"/>
  <c r="B1289" i="10"/>
  <c r="A1289" i="10" l="1"/>
  <c r="B1290" i="10"/>
  <c r="B1291" i="10" l="1"/>
  <c r="A1290" i="10"/>
  <c r="A1291" i="10" l="1"/>
  <c r="B1292" i="10"/>
  <c r="B1293" i="10" l="1"/>
  <c r="A1292" i="10"/>
  <c r="B1294" i="10" l="1"/>
  <c r="A1293" i="10"/>
  <c r="B1295" i="10" l="1"/>
  <c r="A1294" i="10"/>
  <c r="B1296" i="10" l="1"/>
  <c r="A1295" i="10"/>
  <c r="A1296" i="10" l="1"/>
  <c r="B1297" i="10"/>
  <c r="B1298" i="10" l="1"/>
  <c r="A1297" i="10"/>
  <c r="B1299" i="10" l="1"/>
  <c r="A1298" i="10"/>
  <c r="B1300" i="10" l="1"/>
  <c r="A1299" i="10"/>
  <c r="A1300" i="10" l="1"/>
  <c r="B1301" i="10"/>
  <c r="B1302" i="10" l="1"/>
  <c r="A1301" i="10"/>
  <c r="A1302" i="10" l="1"/>
  <c r="B1303" i="10"/>
  <c r="A1303" i="10" l="1"/>
  <c r="B1304" i="10"/>
  <c r="A1304" i="10" l="1"/>
  <c r="B1305" i="10"/>
  <c r="B1306" i="10" l="1"/>
  <c r="A1305" i="10"/>
  <c r="B1307" i="10" l="1"/>
  <c r="A1306" i="10"/>
  <c r="A1307" i="10" l="1"/>
  <c r="B1308" i="10"/>
  <c r="B1309" i="10" l="1"/>
  <c r="A1308" i="10"/>
  <c r="B1310" i="10" l="1"/>
  <c r="A1309" i="10"/>
  <c r="B1311" i="10" l="1"/>
  <c r="A1310" i="10"/>
  <c r="B1312" i="10" l="1"/>
  <c r="A1311" i="10"/>
  <c r="B1313" i="10" l="1"/>
  <c r="A1312" i="10"/>
  <c r="B1314" i="10" l="1"/>
  <c r="A1313" i="10"/>
  <c r="B1315" i="10" l="1"/>
  <c r="A1314" i="10"/>
  <c r="B1316" i="10" l="1"/>
  <c r="A1315" i="10"/>
  <c r="A1316" i="10" l="1"/>
  <c r="B1317" i="10"/>
  <c r="B1318" i="10" l="1"/>
  <c r="A1317" i="10"/>
  <c r="A1318" i="10" l="1"/>
  <c r="B1319" i="10"/>
  <c r="B1320" i="10" l="1"/>
  <c r="A1319" i="10"/>
  <c r="A1320" i="10" l="1"/>
  <c r="B1321" i="10"/>
  <c r="B1322" i="10" l="1"/>
  <c r="A1321" i="10"/>
  <c r="B1323" i="10" l="1"/>
  <c r="A1322" i="10"/>
  <c r="A1323" i="10" l="1"/>
  <c r="B1324" i="10"/>
  <c r="B1325" i="10" l="1"/>
  <c r="A1324" i="10"/>
  <c r="A1325" i="10" l="1"/>
  <c r="B1326" i="10"/>
  <c r="B1327" i="10" l="1"/>
  <c r="A1326" i="10"/>
  <c r="B1328" i="10" l="1"/>
  <c r="A1327" i="10"/>
  <c r="B1329" i="10" l="1"/>
  <c r="A1328" i="10"/>
  <c r="B1330" i="10" l="1"/>
  <c r="A1329" i="10"/>
  <c r="B1331" i="10" l="1"/>
  <c r="A1330" i="10"/>
  <c r="B1332" i="10" l="1"/>
  <c r="A1331" i="10"/>
  <c r="A1332" i="10" l="1"/>
  <c r="B1333" i="10"/>
  <c r="B1334" i="10" l="1"/>
  <c r="A1333" i="10"/>
  <c r="A1334" i="10" l="1"/>
  <c r="B1335" i="10"/>
  <c r="B1336" i="10" l="1"/>
  <c r="A1335" i="10"/>
  <c r="A1336" i="10" l="1"/>
  <c r="B1337" i="10"/>
  <c r="B1338" i="10" l="1"/>
  <c r="A1337" i="10"/>
  <c r="B1339" i="10" l="1"/>
  <c r="A1338" i="10"/>
  <c r="A1339" i="10" l="1"/>
  <c r="B1340" i="10"/>
  <c r="B1341" i="10" l="1"/>
  <c r="A1340" i="10"/>
  <c r="A1341" i="10" l="1"/>
  <c r="B1342" i="10"/>
  <c r="B1343" i="10" l="1"/>
  <c r="A1342" i="10"/>
  <c r="B1344" i="10" l="1"/>
  <c r="A1343" i="10"/>
  <c r="B1345" i="10" l="1"/>
  <c r="A1344" i="10"/>
  <c r="B1346" i="10" l="1"/>
  <c r="A1345" i="10"/>
  <c r="B1347" i="10" l="1"/>
  <c r="A1346" i="10"/>
  <c r="B1348" i="10" l="1"/>
  <c r="A1347" i="10"/>
  <c r="B1349" i="10" l="1"/>
  <c r="A1348" i="10"/>
  <c r="B1350" i="10" l="1"/>
  <c r="A1349" i="10"/>
  <c r="A1350" i="10" l="1"/>
  <c r="B1351" i="10"/>
  <c r="A1351" i="10" l="1"/>
  <c r="B1352" i="10"/>
  <c r="A1352" i="10" l="1"/>
  <c r="B1353" i="10"/>
  <c r="B1354" i="10" l="1"/>
  <c r="A1353" i="10"/>
  <c r="A1354" i="10" l="1"/>
  <c r="B1355" i="10"/>
  <c r="A1355" i="10" l="1"/>
  <c r="B1356" i="10"/>
  <c r="A1356" i="10" l="1"/>
  <c r="B1357" i="10"/>
  <c r="B1358" i="10" l="1"/>
  <c r="A1357" i="10"/>
  <c r="B1359" i="10" l="1"/>
  <c r="A1358" i="10"/>
  <c r="B1360" i="10" l="1"/>
  <c r="A1359" i="10"/>
  <c r="A1360" i="10" l="1"/>
  <c r="B1361" i="10"/>
  <c r="B1362" i="10" l="1"/>
  <c r="A1361" i="10"/>
  <c r="A1362" i="10" l="1"/>
  <c r="B1363" i="10"/>
  <c r="A1363" i="10" l="1"/>
  <c r="B1364" i="10"/>
  <c r="B1365" i="10" l="1"/>
  <c r="A1364" i="10"/>
  <c r="A1365" i="10" l="1"/>
  <c r="B1366" i="10"/>
  <c r="A1366" i="10" l="1"/>
  <c r="B1367" i="10"/>
  <c r="B1368" i="10" l="1"/>
  <c r="A1367" i="10"/>
  <c r="A1368" i="10" l="1"/>
  <c r="B8" i="24"/>
  <c r="F12" i="24"/>
  <c r="B6" i="24"/>
  <c r="E8" i="24"/>
  <c r="C6" i="24"/>
  <c r="F13" i="24"/>
  <c r="D8" i="24"/>
  <c r="H8" i="24"/>
  <c r="D6" i="24"/>
  <c r="I8" i="24"/>
  <c r="C11" i="24"/>
  <c r="I9" i="24"/>
  <c r="E10" i="24"/>
  <c r="H11" i="24"/>
  <c r="G6" i="24"/>
  <c r="H9" i="24"/>
  <c r="B9" i="24"/>
  <c r="I13" i="24"/>
  <c r="F7" i="24"/>
  <c r="B7" i="24"/>
  <c r="C7" i="24"/>
  <c r="H12" i="24"/>
  <c r="I12" i="24"/>
  <c r="D10" i="24"/>
  <c r="E7" i="24"/>
  <c r="E13" i="24"/>
  <c r="H10" i="24"/>
  <c r="G7" i="24"/>
  <c r="I10" i="24"/>
  <c r="D12" i="24"/>
  <c r="D9" i="24"/>
  <c r="I7" i="24"/>
  <c r="C10" i="24"/>
  <c r="G11" i="24"/>
  <c r="I11" i="24"/>
  <c r="H6" i="24"/>
  <c r="F11" i="24"/>
  <c r="F10" i="24"/>
  <c r="C9" i="24"/>
  <c r="B13" i="24"/>
  <c r="E6" i="24"/>
  <c r="F6" i="24"/>
  <c r="F8" i="24"/>
  <c r="C12" i="24"/>
  <c r="C8" i="24"/>
  <c r="D13" i="24"/>
  <c r="E11" i="24"/>
  <c r="G8" i="24"/>
  <c r="H7" i="24"/>
  <c r="B12" i="24"/>
  <c r="E12" i="24"/>
  <c r="D7" i="24"/>
  <c r="G13" i="24"/>
  <c r="I6" i="24"/>
  <c r="H13" i="24"/>
  <c r="G10" i="24"/>
  <c r="C13" i="24"/>
  <c r="B10" i="24"/>
  <c r="F9" i="24"/>
  <c r="G9" i="24"/>
  <c r="D11" i="24"/>
  <c r="G12" i="24"/>
  <c r="B11" i="24"/>
  <c r="E9" i="24"/>
</calcChain>
</file>

<file path=xl/sharedStrings.xml><?xml version="1.0" encoding="utf-8"?>
<sst xmlns="http://schemas.openxmlformats.org/spreadsheetml/2006/main" count="6325" uniqueCount="1767">
  <si>
    <t>Club</t>
  </si>
  <si>
    <t>Fédération</t>
  </si>
  <si>
    <t>Prénom</t>
  </si>
  <si>
    <t>Dépt</t>
  </si>
  <si>
    <t>UFOLEP</t>
  </si>
  <si>
    <t>ASL Hauteville</t>
  </si>
  <si>
    <t>21</t>
  </si>
  <si>
    <t>3</t>
  </si>
  <si>
    <t>Date de naissance</t>
  </si>
  <si>
    <t>Nom</t>
  </si>
  <si>
    <t>Dossard</t>
  </si>
  <si>
    <t>Categorie</t>
  </si>
  <si>
    <t>Féminime</t>
  </si>
  <si>
    <t>Minime</t>
  </si>
  <si>
    <t>Clat</t>
  </si>
  <si>
    <t>Club organisateur</t>
  </si>
  <si>
    <t>Epreuve</t>
  </si>
  <si>
    <t>Date de l'épreuve</t>
  </si>
  <si>
    <t>Catégorie</t>
  </si>
  <si>
    <t>Longueur du circuit</t>
  </si>
  <si>
    <t>1 / 2</t>
  </si>
  <si>
    <t>4</t>
  </si>
  <si>
    <t>5</t>
  </si>
  <si>
    <t>6</t>
  </si>
  <si>
    <t xml:space="preserve">Nombre de tours </t>
  </si>
  <si>
    <t>Distance à parcourir</t>
  </si>
  <si>
    <t>KM</t>
  </si>
  <si>
    <t>Points</t>
  </si>
  <si>
    <r>
      <t xml:space="preserve">FSGT </t>
    </r>
    <r>
      <rPr>
        <b/>
        <sz val="12"/>
        <rFont val="Arial"/>
        <family val="2"/>
      </rPr>
      <t>1</t>
    </r>
  </si>
  <si>
    <r>
      <t xml:space="preserve">FSGT </t>
    </r>
    <r>
      <rPr>
        <b/>
        <sz val="12"/>
        <rFont val="Arial"/>
        <family val="2"/>
      </rPr>
      <t>2</t>
    </r>
  </si>
  <si>
    <r>
      <t xml:space="preserve">FSGT </t>
    </r>
    <r>
      <rPr>
        <b/>
        <sz val="12"/>
        <rFont val="Arial"/>
        <family val="2"/>
      </rPr>
      <t>3</t>
    </r>
  </si>
  <si>
    <r>
      <t xml:space="preserve">FSGT </t>
    </r>
    <r>
      <rPr>
        <b/>
        <sz val="12"/>
        <rFont val="Arial"/>
        <family val="2"/>
      </rPr>
      <t>5</t>
    </r>
  </si>
  <si>
    <r>
      <t xml:space="preserve">FSGT </t>
    </r>
    <r>
      <rPr>
        <b/>
        <sz val="12"/>
        <rFont val="Arial"/>
        <family val="2"/>
      </rPr>
      <t>6</t>
    </r>
  </si>
  <si>
    <t>N° de licence</t>
  </si>
  <si>
    <t>FSGT</t>
  </si>
  <si>
    <r>
      <rPr>
        <b/>
        <sz val="14"/>
        <rFont val="Arial"/>
        <family val="2"/>
      </rPr>
      <t>1</t>
    </r>
    <r>
      <rPr>
        <sz val="11"/>
        <rFont val="Arial"/>
        <family val="2"/>
      </rPr>
      <t xml:space="preserve"> et </t>
    </r>
    <r>
      <rPr>
        <b/>
        <sz val="14"/>
        <rFont val="Arial"/>
        <family val="2"/>
      </rPr>
      <t>2</t>
    </r>
  </si>
  <si>
    <t>Recherche du numéro de licence</t>
  </si>
  <si>
    <r>
      <t xml:space="preserve">FSGT </t>
    </r>
    <r>
      <rPr>
        <sz val="11"/>
        <color theme="1"/>
        <rFont val="Arial"/>
        <family val="2"/>
      </rPr>
      <t xml:space="preserve"> </t>
    </r>
    <r>
      <rPr>
        <b/>
        <sz val="14"/>
        <color theme="1"/>
        <rFont val="Arial"/>
        <family val="2"/>
      </rPr>
      <t>3</t>
    </r>
  </si>
  <si>
    <r>
      <t xml:space="preserve">FSGT </t>
    </r>
    <r>
      <rPr>
        <b/>
        <sz val="12"/>
        <rFont val="Arial"/>
        <family val="2"/>
      </rPr>
      <t>4</t>
    </r>
  </si>
  <si>
    <r>
      <rPr>
        <b/>
        <sz val="16"/>
        <rFont val="Arial"/>
        <family val="2"/>
      </rPr>
      <t xml:space="preserve">F </t>
    </r>
    <r>
      <rPr>
        <sz val="16"/>
        <rFont val="Arial"/>
        <family val="2"/>
      </rPr>
      <t>-</t>
    </r>
    <r>
      <rPr>
        <b/>
        <sz val="16"/>
        <rFont val="Arial"/>
        <family val="2"/>
      </rPr>
      <t xml:space="preserve"> M</t>
    </r>
  </si>
  <si>
    <t>ACHAT</t>
  </si>
  <si>
    <r>
      <t xml:space="preserve">FSGT </t>
    </r>
    <r>
      <rPr>
        <b/>
        <sz val="12"/>
        <rFont val="Arial"/>
        <family val="2"/>
      </rPr>
      <t>MG</t>
    </r>
  </si>
  <si>
    <r>
      <t xml:space="preserve">FSGT </t>
    </r>
    <r>
      <rPr>
        <b/>
        <sz val="12"/>
        <rFont val="Arial"/>
        <family val="2"/>
      </rPr>
      <t>MF</t>
    </r>
  </si>
  <si>
    <r>
      <rPr>
        <b/>
        <sz val="12"/>
        <rFont val="Arial"/>
        <family val="2"/>
      </rPr>
      <t xml:space="preserve">F </t>
    </r>
    <r>
      <rPr>
        <sz val="12"/>
        <rFont val="Arial"/>
        <family val="2"/>
      </rPr>
      <t>-</t>
    </r>
    <r>
      <rPr>
        <b/>
        <sz val="12"/>
        <rFont val="Arial"/>
        <family val="2"/>
      </rPr>
      <t xml:space="preserve"> M</t>
    </r>
  </si>
  <si>
    <t>AIGON</t>
  </si>
  <si>
    <t>Florent</t>
  </si>
  <si>
    <t>436686</t>
  </si>
  <si>
    <t xml:space="preserve"> </t>
  </si>
  <si>
    <t>F - MG - MF</t>
  </si>
  <si>
    <t>Classement</t>
  </si>
  <si>
    <t>1 et 2</t>
  </si>
  <si>
    <t>F + M</t>
  </si>
  <si>
    <t>1+2</t>
  </si>
  <si>
    <t>F+M</t>
  </si>
  <si>
    <t>Total</t>
  </si>
  <si>
    <r>
      <t xml:space="preserve">FSGT  </t>
    </r>
    <r>
      <rPr>
        <b/>
        <sz val="14"/>
        <color theme="1"/>
        <rFont val="Arial"/>
        <family val="2"/>
      </rPr>
      <t>3</t>
    </r>
  </si>
  <si>
    <r>
      <t xml:space="preserve">FSGT  </t>
    </r>
    <r>
      <rPr>
        <b/>
        <sz val="14"/>
        <color theme="1"/>
        <rFont val="Arial"/>
        <family val="2"/>
      </rPr>
      <t>F</t>
    </r>
  </si>
  <si>
    <r>
      <t xml:space="preserve">FSGT </t>
    </r>
    <r>
      <rPr>
        <b/>
        <sz val="12"/>
        <rFont val="Arial"/>
        <family val="2"/>
      </rPr>
      <t>F</t>
    </r>
  </si>
  <si>
    <r>
      <t xml:space="preserve">FSGT  </t>
    </r>
    <r>
      <rPr>
        <b/>
        <sz val="14"/>
        <color theme="1"/>
        <rFont val="Arial"/>
        <family val="2"/>
      </rPr>
      <t>MG</t>
    </r>
  </si>
  <si>
    <r>
      <t xml:space="preserve">FSGT  </t>
    </r>
    <r>
      <rPr>
        <b/>
        <sz val="14"/>
        <color theme="1"/>
        <rFont val="Arial"/>
        <family val="2"/>
      </rPr>
      <t>MF</t>
    </r>
  </si>
  <si>
    <r>
      <t xml:space="preserve">FSGT  </t>
    </r>
    <r>
      <rPr>
        <b/>
        <sz val="14"/>
        <color theme="1"/>
        <rFont val="Arial"/>
        <family val="2"/>
      </rPr>
      <t>1</t>
    </r>
  </si>
  <si>
    <r>
      <t xml:space="preserve">FSGT  </t>
    </r>
    <r>
      <rPr>
        <b/>
        <sz val="14"/>
        <color theme="1"/>
        <rFont val="Arial"/>
        <family val="2"/>
      </rPr>
      <t>2</t>
    </r>
  </si>
  <si>
    <t>FSGT  4</t>
  </si>
  <si>
    <t>FSGT  5</t>
  </si>
  <si>
    <t>FSGT  6</t>
  </si>
  <si>
    <r>
      <t xml:space="preserve">FSGT  </t>
    </r>
    <r>
      <rPr>
        <b/>
        <sz val="14"/>
        <color theme="1"/>
        <rFont val="Arial"/>
        <family val="2"/>
      </rPr>
      <t>6</t>
    </r>
  </si>
  <si>
    <t>Class 3</t>
  </si>
  <si>
    <t>Class 2</t>
  </si>
  <si>
    <t>Class 4</t>
  </si>
  <si>
    <t>Class 5</t>
  </si>
  <si>
    <t>Class 6</t>
  </si>
  <si>
    <t>Class F</t>
  </si>
  <si>
    <t>Cyril</t>
  </si>
  <si>
    <t>V</t>
  </si>
  <si>
    <t>Chalon CC</t>
  </si>
  <si>
    <t>ALEXANDRE</t>
  </si>
  <si>
    <t>William</t>
  </si>
  <si>
    <t>Louhans</t>
  </si>
  <si>
    <t>ALMEIDA</t>
  </si>
  <si>
    <t>Anne-Marie</t>
  </si>
  <si>
    <t>St-Marcel</t>
  </si>
  <si>
    <t>F</t>
  </si>
  <si>
    <t>SV</t>
  </si>
  <si>
    <t>ALMERAS</t>
  </si>
  <si>
    <t>Charlotte</t>
  </si>
  <si>
    <t>Tournus</t>
  </si>
  <si>
    <t>MF</t>
  </si>
  <si>
    <t>M</t>
  </si>
  <si>
    <t>Luc</t>
  </si>
  <si>
    <t>AMANT</t>
  </si>
  <si>
    <t>Gérard</t>
  </si>
  <si>
    <t>A</t>
  </si>
  <si>
    <t>AMENGUAL</t>
  </si>
  <si>
    <t>Romain</t>
  </si>
  <si>
    <t>Flacé</t>
  </si>
  <si>
    <t>S</t>
  </si>
  <si>
    <t>ANDRE</t>
  </si>
  <si>
    <t>Christian</t>
  </si>
  <si>
    <t>Chalon ASPTT</t>
  </si>
  <si>
    <t>Jean-Luc</t>
  </si>
  <si>
    <t>Autun SC</t>
  </si>
  <si>
    <t>D</t>
  </si>
  <si>
    <t>Lionel</t>
  </si>
  <si>
    <t>Therese</t>
  </si>
  <si>
    <t>ANTOINAT</t>
  </si>
  <si>
    <t>Pascal</t>
  </si>
  <si>
    <t>ARNAUD</t>
  </si>
  <si>
    <t>Nicolas</t>
  </si>
  <si>
    <t>ASDRUBAL</t>
  </si>
  <si>
    <t>François</t>
  </si>
  <si>
    <t>AUBERIVE</t>
  </si>
  <si>
    <t>Jean-Claude</t>
  </si>
  <si>
    <t>Chalon VS</t>
  </si>
  <si>
    <t>AUBOEUF</t>
  </si>
  <si>
    <t>Claude</t>
  </si>
  <si>
    <t>Thierry</t>
  </si>
  <si>
    <t>AUCLERC</t>
  </si>
  <si>
    <t>Carole</t>
  </si>
  <si>
    <t>St-Martin en Br</t>
  </si>
  <si>
    <t>Lucas</t>
  </si>
  <si>
    <t>E</t>
  </si>
  <si>
    <t xml:space="preserve">Nathan </t>
  </si>
  <si>
    <t>J</t>
  </si>
  <si>
    <t>Philippe</t>
  </si>
  <si>
    <t>Léna</t>
  </si>
  <si>
    <t>AUFFRAY</t>
  </si>
  <si>
    <t>Alain</t>
  </si>
  <si>
    <t>Creusot VS</t>
  </si>
  <si>
    <t>AUGAY</t>
  </si>
  <si>
    <t>Jérome</t>
  </si>
  <si>
    <t>Chauffailles</t>
  </si>
  <si>
    <t>AULOY</t>
  </si>
  <si>
    <t>Alex</t>
  </si>
  <si>
    <t xml:space="preserve">Aluze </t>
  </si>
  <si>
    <t>AURENGE</t>
  </si>
  <si>
    <t>Christophe</t>
  </si>
  <si>
    <t>Mercurey</t>
  </si>
  <si>
    <t>Camille</t>
  </si>
  <si>
    <t>Tanya</t>
  </si>
  <si>
    <t>AZAÏS</t>
  </si>
  <si>
    <t>Olivier</t>
  </si>
  <si>
    <t>AZY</t>
  </si>
  <si>
    <t>Mourad</t>
  </si>
  <si>
    <t>Joncy</t>
  </si>
  <si>
    <t>BADEZ</t>
  </si>
  <si>
    <t>BADOUX</t>
  </si>
  <si>
    <t>Georges</t>
  </si>
  <si>
    <t>BAILLY</t>
  </si>
  <si>
    <t xml:space="preserve">Florian </t>
  </si>
  <si>
    <t>Verdun</t>
  </si>
  <si>
    <t>Matthieu</t>
  </si>
  <si>
    <t>BAJARD</t>
  </si>
  <si>
    <t>Patrick</t>
  </si>
  <si>
    <t>BALOUZAT</t>
  </si>
  <si>
    <t>Vél' haut Jura</t>
  </si>
  <si>
    <t>BAQUE</t>
  </si>
  <si>
    <t>BARAULT</t>
  </si>
  <si>
    <t>Matthias</t>
  </si>
  <si>
    <t>BARBIEUX</t>
  </si>
  <si>
    <t>Grégory</t>
  </si>
  <si>
    <t>BARNAY</t>
  </si>
  <si>
    <t>Pierre</t>
  </si>
  <si>
    <t>BARNET</t>
  </si>
  <si>
    <t>Johann</t>
  </si>
  <si>
    <t>BARTHET</t>
  </si>
  <si>
    <t>Anthony</t>
  </si>
  <si>
    <t>BASIN</t>
  </si>
  <si>
    <t>Stéphane</t>
  </si>
  <si>
    <t>Montceau</t>
  </si>
  <si>
    <t>Alexis(cadet)</t>
  </si>
  <si>
    <t>C</t>
  </si>
  <si>
    <t>BASSET</t>
  </si>
  <si>
    <t>Jean-Marc</t>
  </si>
  <si>
    <t>BAUDIN</t>
  </si>
  <si>
    <t>Thibaut</t>
  </si>
  <si>
    <t>MG</t>
  </si>
  <si>
    <t>BAUDON</t>
  </si>
  <si>
    <t>Julien</t>
  </si>
  <si>
    <t>Charolles</t>
  </si>
  <si>
    <t>BAUDOT</t>
  </si>
  <si>
    <t>Quentin(cadet)</t>
  </si>
  <si>
    <t>Paray Cyclisme</t>
  </si>
  <si>
    <t>BAULAND</t>
  </si>
  <si>
    <t>Rémi</t>
  </si>
  <si>
    <t>BAZIN</t>
  </si>
  <si>
    <t>Frédéric</t>
  </si>
  <si>
    <t>BEAUFILS</t>
  </si>
  <si>
    <t>Road Team 71</t>
  </si>
  <si>
    <t>Isabelle</t>
  </si>
  <si>
    <t>BEAUGET</t>
  </si>
  <si>
    <t>Dominique</t>
  </si>
  <si>
    <t>BEAUSOLEIL</t>
  </si>
  <si>
    <t>Laurent</t>
  </si>
  <si>
    <t>Sanvignes</t>
  </si>
  <si>
    <t>BEIRNAERT</t>
  </si>
  <si>
    <t>Mickaël</t>
  </si>
  <si>
    <t>Marcigny</t>
  </si>
  <si>
    <t>BELIOT</t>
  </si>
  <si>
    <t xml:space="preserve">Clara </t>
  </si>
  <si>
    <t>Guillaume(cadet)</t>
  </si>
  <si>
    <t>BEN NATAN</t>
  </si>
  <si>
    <t>Lucien</t>
  </si>
  <si>
    <t>BERENGUER</t>
  </si>
  <si>
    <t>Fernand</t>
  </si>
  <si>
    <t>BERGAMASCKI</t>
  </si>
  <si>
    <t>David</t>
  </si>
  <si>
    <t>BERGER</t>
  </si>
  <si>
    <t>Maxime</t>
  </si>
  <si>
    <t>BERLAND</t>
  </si>
  <si>
    <t>Benoit</t>
  </si>
  <si>
    <t>BERNARD</t>
  </si>
  <si>
    <t>Régis</t>
  </si>
  <si>
    <t>BERNARDOT</t>
  </si>
  <si>
    <t>Boris</t>
  </si>
  <si>
    <t>BERNE</t>
  </si>
  <si>
    <t>BERT</t>
  </si>
  <si>
    <t>Fabien</t>
  </si>
  <si>
    <t>Roger</t>
  </si>
  <si>
    <t>BERTHELIER</t>
  </si>
  <si>
    <t>René</t>
  </si>
  <si>
    <t>BERTHELOT</t>
  </si>
  <si>
    <t>Jacky</t>
  </si>
  <si>
    <t>BERUJON</t>
  </si>
  <si>
    <t>Jean Bernard</t>
  </si>
  <si>
    <t>BESSON</t>
  </si>
  <si>
    <t>Creusot Cyclisme</t>
  </si>
  <si>
    <t>BESSONNAT</t>
  </si>
  <si>
    <t>BIANCO</t>
  </si>
  <si>
    <t>BIBARD</t>
  </si>
  <si>
    <t>Antoine</t>
  </si>
  <si>
    <t>Lambert</t>
  </si>
  <si>
    <t>BIZE</t>
  </si>
  <si>
    <t>Didier</t>
  </si>
  <si>
    <t>BLANCHON</t>
  </si>
  <si>
    <t>Nathan</t>
  </si>
  <si>
    <t>BLONDEAU</t>
  </si>
  <si>
    <t>Armand</t>
  </si>
  <si>
    <t>Jean-Louis</t>
  </si>
  <si>
    <t>BOCA</t>
  </si>
  <si>
    <t>Jean</t>
  </si>
  <si>
    <t>BOEYKENS</t>
  </si>
  <si>
    <t>Stanislas</t>
  </si>
  <si>
    <t>BOISSON</t>
  </si>
  <si>
    <t>BONETAIN</t>
  </si>
  <si>
    <t>Chalon UVC</t>
  </si>
  <si>
    <t>Florantin</t>
  </si>
  <si>
    <t>BONIN</t>
  </si>
  <si>
    <t>Catherine</t>
  </si>
  <si>
    <t>Gilbert</t>
  </si>
  <si>
    <t>Michel</t>
  </si>
  <si>
    <t>Rémy</t>
  </si>
  <si>
    <t>BONNAMOUR</t>
  </si>
  <si>
    <t>André</t>
  </si>
  <si>
    <t>BONNARDOT</t>
  </si>
  <si>
    <t>Martine</t>
  </si>
  <si>
    <t>BONNEFOY</t>
  </si>
  <si>
    <t>Henry</t>
  </si>
  <si>
    <t>BOREY</t>
  </si>
  <si>
    <t>BORNE</t>
  </si>
  <si>
    <t>Jean-François</t>
  </si>
  <si>
    <t>BOSC</t>
  </si>
  <si>
    <t>Laurence</t>
  </si>
  <si>
    <t>Raoul</t>
  </si>
  <si>
    <t>Granges</t>
  </si>
  <si>
    <t>Richard</t>
  </si>
  <si>
    <t>Vanessa</t>
  </si>
  <si>
    <t>BOUARD</t>
  </si>
  <si>
    <t>Laurence(féminine)</t>
  </si>
  <si>
    <t>BOUDIER</t>
  </si>
  <si>
    <t>Anne-Cécile</t>
  </si>
  <si>
    <t>BOUDOT</t>
  </si>
  <si>
    <t>Enzo</t>
  </si>
  <si>
    <t>BOUFLET</t>
  </si>
  <si>
    <t>BOUILHOL</t>
  </si>
  <si>
    <t>Aurélien</t>
  </si>
  <si>
    <t>BOULISSET</t>
  </si>
  <si>
    <t>Buxy</t>
  </si>
  <si>
    <t>BOULLY</t>
  </si>
  <si>
    <t>Kévin</t>
  </si>
  <si>
    <t>BOURCIER</t>
  </si>
  <si>
    <t>Jean-Michel</t>
  </si>
  <si>
    <t>BOURDON</t>
  </si>
  <si>
    <t>Sébastien</t>
  </si>
  <si>
    <t>BOURGEOIS</t>
  </si>
  <si>
    <t>Alexandre</t>
  </si>
  <si>
    <t>Mathieu</t>
  </si>
  <si>
    <t>1*</t>
  </si>
  <si>
    <t>BOURGOIN</t>
  </si>
  <si>
    <t>Brice</t>
  </si>
  <si>
    <t>BOYER</t>
  </si>
  <si>
    <t>Jean Pierre</t>
  </si>
  <si>
    <t>Henri</t>
  </si>
  <si>
    <t>BRACHET</t>
  </si>
  <si>
    <t>BRAILLARD</t>
  </si>
  <si>
    <t>BRAILLON</t>
  </si>
  <si>
    <t>Stéphanie</t>
  </si>
  <si>
    <t>BRAYARD</t>
  </si>
  <si>
    <t>Evan</t>
  </si>
  <si>
    <t>BRELAUD</t>
  </si>
  <si>
    <t>Daniel</t>
  </si>
  <si>
    <t>BRENIAUX</t>
  </si>
  <si>
    <t>BRETIGNY</t>
  </si>
  <si>
    <t>Jean-Paul</t>
  </si>
  <si>
    <t>BREZIAT</t>
  </si>
  <si>
    <t>Paul</t>
  </si>
  <si>
    <t>BRIDAY</t>
  </si>
  <si>
    <t>Patrice</t>
  </si>
  <si>
    <t>BRIOTTET</t>
  </si>
  <si>
    <t>BRUGNON</t>
  </si>
  <si>
    <t>Eric</t>
  </si>
  <si>
    <t>BRUILLOT</t>
  </si>
  <si>
    <t>BRUN</t>
  </si>
  <si>
    <t>Marcel</t>
  </si>
  <si>
    <t>Ecuisses</t>
  </si>
  <si>
    <t>BRUNO</t>
  </si>
  <si>
    <t>Tanguy</t>
  </si>
  <si>
    <t>BRUZZONI</t>
  </si>
  <si>
    <t>Robert</t>
  </si>
  <si>
    <t>BUATOIS</t>
  </si>
  <si>
    <t>Camille(cadette)</t>
  </si>
  <si>
    <t>BUE</t>
  </si>
  <si>
    <t>BURDILLAT</t>
  </si>
  <si>
    <t>BURDIN</t>
  </si>
  <si>
    <t>Serge</t>
  </si>
  <si>
    <t>BURNICHON</t>
  </si>
  <si>
    <t>BURTIN</t>
  </si>
  <si>
    <t>BURY</t>
  </si>
  <si>
    <t>Bernard</t>
  </si>
  <si>
    <t>CAILLON</t>
  </si>
  <si>
    <t>CALONNE</t>
  </si>
  <si>
    <t>CANNARD</t>
  </si>
  <si>
    <t>CANON</t>
  </si>
  <si>
    <t>Victor</t>
  </si>
  <si>
    <t>CARLOT</t>
  </si>
  <si>
    <t>CARTERON</t>
  </si>
  <si>
    <t>Bruno</t>
  </si>
  <si>
    <t>CASASREALES</t>
  </si>
  <si>
    <t>CASCIELLO</t>
  </si>
  <si>
    <t>Geoffrey</t>
  </si>
  <si>
    <t>CECCON</t>
  </si>
  <si>
    <t>CEULEMANS</t>
  </si>
  <si>
    <t>Tom</t>
  </si>
  <si>
    <t>CHALMANDRIER</t>
  </si>
  <si>
    <t>CHAMBION</t>
  </si>
  <si>
    <t>Noël</t>
  </si>
  <si>
    <t>CHAMBREY</t>
  </si>
  <si>
    <t>CHAMPLIAU</t>
  </si>
  <si>
    <t>Gisèle</t>
  </si>
  <si>
    <t>Autun PS</t>
  </si>
  <si>
    <t>CHAMPROMIS</t>
  </si>
  <si>
    <t>Arnaud</t>
  </si>
  <si>
    <t>CHANDET</t>
  </si>
  <si>
    <t>Sylvie</t>
  </si>
  <si>
    <t>CHANUT</t>
  </si>
  <si>
    <t>CHAPELLE</t>
  </si>
  <si>
    <t>CHAPELON</t>
  </si>
  <si>
    <t>Michèle</t>
  </si>
  <si>
    <t>Jean-Philippe</t>
  </si>
  <si>
    <t>CHARLAT</t>
  </si>
  <si>
    <t>CHARLES</t>
  </si>
  <si>
    <t>Fred</t>
  </si>
  <si>
    <t>CHARLEUX</t>
  </si>
  <si>
    <t>Xavier</t>
  </si>
  <si>
    <t>CHARLIQUART</t>
  </si>
  <si>
    <t>Gueugnon</t>
  </si>
  <si>
    <t>CHARLOT</t>
  </si>
  <si>
    <t>Denis</t>
  </si>
  <si>
    <t>Solenne</t>
  </si>
  <si>
    <t>CHARLY</t>
  </si>
  <si>
    <t>Clément</t>
  </si>
  <si>
    <t>CHARRIER</t>
  </si>
  <si>
    <t xml:space="preserve">Benjamin </t>
  </si>
  <si>
    <t>CHARTON</t>
  </si>
  <si>
    <t>CHARVIN</t>
  </si>
  <si>
    <t>CHASSY</t>
  </si>
  <si>
    <t>Jeffrey</t>
  </si>
  <si>
    <t>CHAVANNE</t>
  </si>
  <si>
    <t>CHAVET-BELLOT</t>
  </si>
  <si>
    <t>CHELMINIAK</t>
  </si>
  <si>
    <t>CHEVALIER</t>
  </si>
  <si>
    <t>CHEVENARD</t>
  </si>
  <si>
    <t>CHEVILLARD</t>
  </si>
  <si>
    <t>CHEVREY</t>
  </si>
  <si>
    <t>CHEVROT</t>
  </si>
  <si>
    <t>CHISU</t>
  </si>
  <si>
    <t>Antonio</t>
  </si>
  <si>
    <t>CHOMETTON</t>
  </si>
  <si>
    <t xml:space="preserve">Jordan </t>
  </si>
  <si>
    <t>CIGOLOTTI</t>
  </si>
  <si>
    <t>Fabrice</t>
  </si>
  <si>
    <t>CLEAU</t>
  </si>
  <si>
    <t>CLEMENT</t>
  </si>
  <si>
    <t>Boris(cadet)</t>
  </si>
  <si>
    <t>CLERC</t>
  </si>
  <si>
    <t>Albert</t>
  </si>
  <si>
    <t>COCHARD</t>
  </si>
  <si>
    <t>COEHLO</t>
  </si>
  <si>
    <t>COGNARD</t>
  </si>
  <si>
    <t>COLAUT</t>
  </si>
  <si>
    <t>Lilian(cadet)</t>
  </si>
  <si>
    <t>COLUSSI</t>
  </si>
  <si>
    <t>CORDIER</t>
  </si>
  <si>
    <t>Chantal</t>
  </si>
  <si>
    <t>Jean-Christophe</t>
  </si>
  <si>
    <t>CORNOT</t>
  </si>
  <si>
    <t>CORTOT</t>
  </si>
  <si>
    <t>COSTA</t>
  </si>
  <si>
    <t>COTE</t>
  </si>
  <si>
    <t>Mireille</t>
  </si>
  <si>
    <t>COUCKUYT</t>
  </si>
  <si>
    <t>Marc</t>
  </si>
  <si>
    <t>COUETOUX</t>
  </si>
  <si>
    <t>COULON</t>
  </si>
  <si>
    <t>Antonin</t>
  </si>
  <si>
    <t>COUREAU</t>
  </si>
  <si>
    <t>Laure(féminine)</t>
  </si>
  <si>
    <t>COUSIN</t>
  </si>
  <si>
    <t>Corine</t>
  </si>
  <si>
    <t>CREUZENET</t>
  </si>
  <si>
    <t>CUISSARD</t>
  </si>
  <si>
    <t>CURTIL</t>
  </si>
  <si>
    <t>DA SILVA</t>
  </si>
  <si>
    <t>Manuel</t>
  </si>
  <si>
    <t>Mael(cadet)</t>
  </si>
  <si>
    <t>DALIVA</t>
  </si>
  <si>
    <t>DALY</t>
  </si>
  <si>
    <t>Vincent</t>
  </si>
  <si>
    <t>DANJEAN</t>
  </si>
  <si>
    <t>DARGAUD</t>
  </si>
  <si>
    <t>DAUBAS</t>
  </si>
  <si>
    <t>Jean-Pierre</t>
  </si>
  <si>
    <t>DAUVILLAIRE</t>
  </si>
  <si>
    <t>Pierre Fabien</t>
  </si>
  <si>
    <t>DAVANTURE</t>
  </si>
  <si>
    <t>DAVID</t>
  </si>
  <si>
    <t>DE LAURO</t>
  </si>
  <si>
    <t>Joseph</t>
  </si>
  <si>
    <t>DE SOUSA AZEVEDO</t>
  </si>
  <si>
    <t>Adao</t>
  </si>
  <si>
    <t>DE VECCHI</t>
  </si>
  <si>
    <t>DECERLE UNGARO</t>
  </si>
  <si>
    <t>Guillaume</t>
  </si>
  <si>
    <t>DECERTAINES</t>
  </si>
  <si>
    <t>Gaétan</t>
  </si>
  <si>
    <t>DECOUCHE</t>
  </si>
  <si>
    <t>DEGRANGE</t>
  </si>
  <si>
    <t>DEGUEURCE</t>
  </si>
  <si>
    <t>DELARCHE</t>
  </si>
  <si>
    <t>DELBLOUWE</t>
  </si>
  <si>
    <t>Nadine(F)</t>
  </si>
  <si>
    <t>DELEY</t>
  </si>
  <si>
    <t>DEMANGEL</t>
  </si>
  <si>
    <t>DEMON</t>
  </si>
  <si>
    <t>DEMORTIERE</t>
  </si>
  <si>
    <t>Aude</t>
  </si>
  <si>
    <t>Elisabethe</t>
  </si>
  <si>
    <t>Fabienne</t>
  </si>
  <si>
    <t>DEMOURY</t>
  </si>
  <si>
    <t>Noam(cadet)</t>
  </si>
  <si>
    <t>DEPERIERS</t>
  </si>
  <si>
    <t>Francis</t>
  </si>
  <si>
    <t>DEPLANQUE</t>
  </si>
  <si>
    <t>Alexis</t>
  </si>
  <si>
    <t>DERANGERE</t>
  </si>
  <si>
    <t>DERESSE</t>
  </si>
  <si>
    <t>DESBAT</t>
  </si>
  <si>
    <t>DESBOIS</t>
  </si>
  <si>
    <t>DESBOTTES</t>
  </si>
  <si>
    <t>DESBROSSES</t>
  </si>
  <si>
    <t>Yves</t>
  </si>
  <si>
    <t>DESMARIS</t>
  </si>
  <si>
    <t>DESPLACES</t>
  </si>
  <si>
    <t>DEVERCHERE</t>
  </si>
  <si>
    <t>Loic</t>
  </si>
  <si>
    <t xml:space="preserve">Marie </t>
  </si>
  <si>
    <t>Mylène(cadette)</t>
  </si>
  <si>
    <t>Séverine</t>
  </si>
  <si>
    <t>Robin</t>
  </si>
  <si>
    <t>DEVEYER</t>
  </si>
  <si>
    <t>Sandy</t>
  </si>
  <si>
    <t>DEVILLARD</t>
  </si>
  <si>
    <t>DI CENTA</t>
  </si>
  <si>
    <t>Yvan</t>
  </si>
  <si>
    <t>DION</t>
  </si>
  <si>
    <t>Benjamin</t>
  </si>
  <si>
    <t>Maxence(cadet)</t>
  </si>
  <si>
    <t>DONZEL</t>
  </si>
  <si>
    <t>Roland</t>
  </si>
  <si>
    <t>DORNIER</t>
  </si>
  <si>
    <t>DOS SANTOS</t>
  </si>
  <si>
    <t>Enzo(cadet)</t>
  </si>
  <si>
    <t>Thomas</t>
  </si>
  <si>
    <t>DOUBLOT</t>
  </si>
  <si>
    <t>Ludovic</t>
  </si>
  <si>
    <t>DOUCHE</t>
  </si>
  <si>
    <t>DOUGNY</t>
  </si>
  <si>
    <t>DRILLIEN</t>
  </si>
  <si>
    <t>DRUET</t>
  </si>
  <si>
    <t>DUBOIS</t>
  </si>
  <si>
    <t>DUCAROUGE</t>
  </si>
  <si>
    <t>DUCARRE</t>
  </si>
  <si>
    <t>Lois</t>
  </si>
  <si>
    <t>DUCERF</t>
  </si>
  <si>
    <t>DUCHESNE</t>
  </si>
  <si>
    <t>DUCOTE</t>
  </si>
  <si>
    <t>Sophie</t>
  </si>
  <si>
    <t>DUCRET</t>
  </si>
  <si>
    <t>DUFOSSE</t>
  </si>
  <si>
    <t>DUFOUR</t>
  </si>
  <si>
    <t>DULAURENT</t>
  </si>
  <si>
    <t>Jean Claude</t>
  </si>
  <si>
    <t>DUMONT</t>
  </si>
  <si>
    <t>Gervais</t>
  </si>
  <si>
    <t>DUMONTEL</t>
  </si>
  <si>
    <t>Jérôme</t>
  </si>
  <si>
    <t>Julie</t>
  </si>
  <si>
    <t>DUMORTIER</t>
  </si>
  <si>
    <t>DUNOYER</t>
  </si>
  <si>
    <t>Grégorie</t>
  </si>
  <si>
    <t>DUPARD</t>
  </si>
  <si>
    <t>DUPONT</t>
  </si>
  <si>
    <t>DURAND</t>
  </si>
  <si>
    <t>Charly</t>
  </si>
  <si>
    <t>Guy</t>
  </si>
  <si>
    <t xml:space="preserve">Pierre-Louis </t>
  </si>
  <si>
    <t>Agathe</t>
  </si>
  <si>
    <t>DURY</t>
  </si>
  <si>
    <t>Emmanuel</t>
  </si>
  <si>
    <t>DUVERNAY</t>
  </si>
  <si>
    <t>DYON</t>
  </si>
  <si>
    <t>EHRHOLD</t>
  </si>
  <si>
    <t>EMORINE</t>
  </si>
  <si>
    <t>ESCUTENAIRE</t>
  </si>
  <si>
    <t>Maurice</t>
  </si>
  <si>
    <t>ETIEVANT</t>
  </si>
  <si>
    <t>EUVRARD</t>
  </si>
  <si>
    <t>Camille(cadet)</t>
  </si>
  <si>
    <t>EYRIGNIOUX</t>
  </si>
  <si>
    <t>Corentin</t>
  </si>
  <si>
    <t>FAIVRE</t>
  </si>
  <si>
    <t>FAMY</t>
  </si>
  <si>
    <t>FARES</t>
  </si>
  <si>
    <t>Karim</t>
  </si>
  <si>
    <t>FATTIER</t>
  </si>
  <si>
    <t>Méline</t>
  </si>
  <si>
    <t>FAU</t>
  </si>
  <si>
    <t>FAUVERNIER</t>
  </si>
  <si>
    <t>FAVIER</t>
  </si>
  <si>
    <t>FAYRAC</t>
  </si>
  <si>
    <t>FAZIO</t>
  </si>
  <si>
    <t>Saverio</t>
  </si>
  <si>
    <t>FEBVRE</t>
  </si>
  <si>
    <t>FERNANDEZ</t>
  </si>
  <si>
    <t>Emilio</t>
  </si>
  <si>
    <t>FICHET</t>
  </si>
  <si>
    <t>FIERRO</t>
  </si>
  <si>
    <t>FLACHOT</t>
  </si>
  <si>
    <t>FLAMIER</t>
  </si>
  <si>
    <t>Norbert</t>
  </si>
  <si>
    <t>FLATTOT</t>
  </si>
  <si>
    <t>FLECHE</t>
  </si>
  <si>
    <t>FLEURY</t>
  </si>
  <si>
    <t>Cyrille</t>
  </si>
  <si>
    <t>FOREST</t>
  </si>
  <si>
    <t>FOUILLOUX</t>
  </si>
  <si>
    <t>FOURNERAY</t>
  </si>
  <si>
    <t>FRASSANITO</t>
  </si>
  <si>
    <t>FUSTER</t>
  </si>
  <si>
    <t>Louis</t>
  </si>
  <si>
    <t>Sandrine(F)</t>
  </si>
  <si>
    <t>GABERT</t>
  </si>
  <si>
    <t>GAILLARD</t>
  </si>
  <si>
    <t>GALLAND</t>
  </si>
  <si>
    <t>GALLET</t>
  </si>
  <si>
    <t>GANDRE</t>
  </si>
  <si>
    <t>GARCIA</t>
  </si>
  <si>
    <t>Ascension (F)</t>
  </si>
  <si>
    <t>GAUDILLIERE</t>
  </si>
  <si>
    <t>GAUTHERON</t>
  </si>
  <si>
    <t>GAUTHEY</t>
  </si>
  <si>
    <t>Océane(cadette)</t>
  </si>
  <si>
    <t>GAUTHIER</t>
  </si>
  <si>
    <t>Cléa(cadette)</t>
  </si>
  <si>
    <t>GENELOT</t>
  </si>
  <si>
    <t>GENETET</t>
  </si>
  <si>
    <t>GENETIER</t>
  </si>
  <si>
    <t>Laura(F)</t>
  </si>
  <si>
    <t>GEOFFROY</t>
  </si>
  <si>
    <t>GERLAUD</t>
  </si>
  <si>
    <t>GERRITSEN</t>
  </si>
  <si>
    <t>Edwin</t>
  </si>
  <si>
    <t>GIBERT</t>
  </si>
  <si>
    <t>GIEN</t>
  </si>
  <si>
    <t>Sarah(F)</t>
  </si>
  <si>
    <t>GILARES</t>
  </si>
  <si>
    <t>GILLOT</t>
  </si>
  <si>
    <t>Raymond</t>
  </si>
  <si>
    <t>GIRARD</t>
  </si>
  <si>
    <t>GIRARDON</t>
  </si>
  <si>
    <t>GIRAUD-CARRIER</t>
  </si>
  <si>
    <t>Ewen(cadet)</t>
  </si>
  <si>
    <t>GIROUD</t>
  </si>
  <si>
    <t>GIVRY</t>
  </si>
  <si>
    <t>GLONIN</t>
  </si>
  <si>
    <t xml:space="preserve">Corantin </t>
  </si>
  <si>
    <t>Flora(cadette)</t>
  </si>
  <si>
    <t>Florian</t>
  </si>
  <si>
    <t>Nadège</t>
  </si>
  <si>
    <t>Lubin</t>
  </si>
  <si>
    <t>GOIN</t>
  </si>
  <si>
    <t>Jacqueline</t>
  </si>
  <si>
    <t>GONIN</t>
  </si>
  <si>
    <t>GONNEAUD</t>
  </si>
  <si>
    <t>GOSTOMSKI</t>
  </si>
  <si>
    <t>Edouard</t>
  </si>
  <si>
    <t>GOUARD</t>
  </si>
  <si>
    <t>GOURAT</t>
  </si>
  <si>
    <t>GOURGIN</t>
  </si>
  <si>
    <t>GRAPIN</t>
  </si>
  <si>
    <t>Laeticia</t>
  </si>
  <si>
    <t>GRIFFON</t>
  </si>
  <si>
    <t>GRIMARD</t>
  </si>
  <si>
    <t>Emmanuelle(F)</t>
  </si>
  <si>
    <t>GRIVAULT</t>
  </si>
  <si>
    <t>GROS</t>
  </si>
  <si>
    <t>Jérémy</t>
  </si>
  <si>
    <t>GROSJEAN</t>
  </si>
  <si>
    <t xml:space="preserve">Emilien </t>
  </si>
  <si>
    <t>GROUGON</t>
  </si>
  <si>
    <t>Valentin(cadet)</t>
  </si>
  <si>
    <t>GRUNER</t>
  </si>
  <si>
    <t>GUDEFIN</t>
  </si>
  <si>
    <t>GUEDES</t>
  </si>
  <si>
    <t>Sérafin</t>
  </si>
  <si>
    <t>GUERIN</t>
  </si>
  <si>
    <t>Yael(cadet)</t>
  </si>
  <si>
    <t>Erwan</t>
  </si>
  <si>
    <t>GUERRIN</t>
  </si>
  <si>
    <t>GUICHARD</t>
  </si>
  <si>
    <t>Arthur</t>
  </si>
  <si>
    <t>GUIGUE</t>
  </si>
  <si>
    <t>Joël</t>
  </si>
  <si>
    <t>Jordi</t>
  </si>
  <si>
    <t>GUILBERT</t>
  </si>
  <si>
    <t>GUILLARD</t>
  </si>
  <si>
    <t>GUILLET</t>
  </si>
  <si>
    <t>Gabriel Louison</t>
  </si>
  <si>
    <t>Jessica</t>
  </si>
  <si>
    <t>Batiste(cadet)</t>
  </si>
  <si>
    <t>GUYON</t>
  </si>
  <si>
    <t>HARDY</t>
  </si>
  <si>
    <t>HAUDEBINE</t>
  </si>
  <si>
    <t>HEBERT</t>
  </si>
  <si>
    <t>Gilles</t>
  </si>
  <si>
    <t>HEGO</t>
  </si>
  <si>
    <t>Jean-Marie</t>
  </si>
  <si>
    <t>HELIAS</t>
  </si>
  <si>
    <t>HENNI</t>
  </si>
  <si>
    <t>Mohamed</t>
  </si>
  <si>
    <t>Noureddine</t>
  </si>
  <si>
    <t>HENON</t>
  </si>
  <si>
    <t>HEULOT</t>
  </si>
  <si>
    <t>HONORE</t>
  </si>
  <si>
    <t>Jean-Baptiste</t>
  </si>
  <si>
    <t>HOUGUET</t>
  </si>
  <si>
    <t>Corto(cadet)</t>
  </si>
  <si>
    <t>HOUPLINE</t>
  </si>
  <si>
    <t>HUOT</t>
  </si>
  <si>
    <t>HURET</t>
  </si>
  <si>
    <t>JALLET</t>
  </si>
  <si>
    <t>Wendy</t>
  </si>
  <si>
    <t>JAMBON</t>
  </si>
  <si>
    <t>JANSSENS</t>
  </si>
  <si>
    <t>JARROUSSE</t>
  </si>
  <si>
    <t>JEANNIN</t>
  </si>
  <si>
    <t>JEANNOT</t>
  </si>
  <si>
    <t>Honoré</t>
  </si>
  <si>
    <t>JENLINSKI</t>
  </si>
  <si>
    <t>JOB</t>
  </si>
  <si>
    <t>Damien</t>
  </si>
  <si>
    <t>Hervé</t>
  </si>
  <si>
    <t>JOBLOT</t>
  </si>
  <si>
    <t>12/30/2018</t>
  </si>
  <si>
    <t>Lucas(cadet)</t>
  </si>
  <si>
    <t>JOBY</t>
  </si>
  <si>
    <t>JOLIVET</t>
  </si>
  <si>
    <t>JOLIVOT</t>
  </si>
  <si>
    <t>Laure</t>
  </si>
  <si>
    <t>JOLY</t>
  </si>
  <si>
    <t>Simon</t>
  </si>
  <si>
    <t>Cédric</t>
  </si>
  <si>
    <t>JOMAIN</t>
  </si>
  <si>
    <t>JOUANNE</t>
  </si>
  <si>
    <t>Emmy(F)</t>
  </si>
  <si>
    <t>JURIN</t>
  </si>
  <si>
    <t>Jean-Sébastien</t>
  </si>
  <si>
    <t>KANEL</t>
  </si>
  <si>
    <t>KERHERVE</t>
  </si>
  <si>
    <t>KOCZANSKI</t>
  </si>
  <si>
    <t>KRYSIECKI</t>
  </si>
  <si>
    <t>LAC</t>
  </si>
  <si>
    <t>LAMALLE</t>
  </si>
  <si>
    <t>LAMETERY</t>
  </si>
  <si>
    <t>LANDRE</t>
  </si>
  <si>
    <t>Antonin(cadet)</t>
  </si>
  <si>
    <t>LANOIX</t>
  </si>
  <si>
    <t>LANORE</t>
  </si>
  <si>
    <t>LAREURE</t>
  </si>
  <si>
    <t>Marlène</t>
  </si>
  <si>
    <t>LARROZE</t>
  </si>
  <si>
    <t>Jordan</t>
  </si>
  <si>
    <t>LARTAUT</t>
  </si>
  <si>
    <t>LARUE</t>
  </si>
  <si>
    <t>LATRECHE</t>
  </si>
  <si>
    <t>LAURENTI</t>
  </si>
  <si>
    <t>LAUTISSIER</t>
  </si>
  <si>
    <t>LECLERC</t>
  </si>
  <si>
    <t>LECUELLE</t>
  </si>
  <si>
    <t>LEDAIN</t>
  </si>
  <si>
    <t>LEDUC</t>
  </si>
  <si>
    <t>LEFEVRE</t>
  </si>
  <si>
    <t>Ismahen</t>
  </si>
  <si>
    <t>LEFORT</t>
  </si>
  <si>
    <t>LEFRANC</t>
  </si>
  <si>
    <t>LEGER</t>
  </si>
  <si>
    <t>Thomas-Pierre</t>
  </si>
  <si>
    <t>LEGROS</t>
  </si>
  <si>
    <t>LEMAITRE</t>
  </si>
  <si>
    <t>Jean-Jacques</t>
  </si>
  <si>
    <t>LESAGE</t>
  </si>
  <si>
    <t>LESNE</t>
  </si>
  <si>
    <t>Delphine</t>
  </si>
  <si>
    <t>LETIENNE</t>
  </si>
  <si>
    <t>LEVET</t>
  </si>
  <si>
    <t>LIEVRE</t>
  </si>
  <si>
    <t>LIMOGE</t>
  </si>
  <si>
    <t>LINARES</t>
  </si>
  <si>
    <t>LOGEROT</t>
  </si>
  <si>
    <t>LOMBARD</t>
  </si>
  <si>
    <t>LONJARET</t>
  </si>
  <si>
    <t>Christine(F)</t>
  </si>
  <si>
    <t>Jean-Yves</t>
  </si>
  <si>
    <t>LOPEZ</t>
  </si>
  <si>
    <t>LORENZON</t>
  </si>
  <si>
    <t>Gauthier</t>
  </si>
  <si>
    <t>LOUIS</t>
  </si>
  <si>
    <t>LUSSIER</t>
  </si>
  <si>
    <t>MABILLOT</t>
  </si>
  <si>
    <t>MACHURET</t>
  </si>
  <si>
    <t>MACIASZEK</t>
  </si>
  <si>
    <t>MAGNIEN</t>
  </si>
  <si>
    <t>MAIKHAF</t>
  </si>
  <si>
    <t>Ahmed</t>
  </si>
  <si>
    <t>MAILLOT</t>
  </si>
  <si>
    <t>Corinne</t>
  </si>
  <si>
    <t>MAJEWSKI</t>
  </si>
  <si>
    <t>Michal</t>
  </si>
  <si>
    <t>MANGEMATIN</t>
  </si>
  <si>
    <t>MANIÈRE</t>
  </si>
  <si>
    <t>Florant</t>
  </si>
  <si>
    <t>MARCHETTI</t>
  </si>
  <si>
    <t>Mario</t>
  </si>
  <si>
    <t>MARECHAL</t>
  </si>
  <si>
    <t>MARET</t>
  </si>
  <si>
    <t>MARICHY</t>
  </si>
  <si>
    <t>Valérie</t>
  </si>
  <si>
    <t>MARQUIS</t>
  </si>
  <si>
    <t>MARTINAT</t>
  </si>
  <si>
    <t>MARTINS</t>
  </si>
  <si>
    <t>José</t>
  </si>
  <si>
    <t>MASA</t>
  </si>
  <si>
    <t>Elliot</t>
  </si>
  <si>
    <t>Sylvain</t>
  </si>
  <si>
    <t>MASSON</t>
  </si>
  <si>
    <t>Alix</t>
  </si>
  <si>
    <t>MAZOYER</t>
  </si>
  <si>
    <t>MAZOYER-CASARTELLI</t>
  </si>
  <si>
    <t>Brigitte</t>
  </si>
  <si>
    <t>MAZUE</t>
  </si>
  <si>
    <t>MELONI</t>
  </si>
  <si>
    <t>Giovanni</t>
  </si>
  <si>
    <t>MENAND</t>
  </si>
  <si>
    <t>Marie(cadette)</t>
  </si>
  <si>
    <t>MERLE</t>
  </si>
  <si>
    <t>Joëlle</t>
  </si>
  <si>
    <t>METHY</t>
  </si>
  <si>
    <t>METZ</t>
  </si>
  <si>
    <t>MEULIEN</t>
  </si>
  <si>
    <t>Mathilde</t>
  </si>
  <si>
    <t>MEUNIER</t>
  </si>
  <si>
    <t>Louis(cadet)</t>
  </si>
  <si>
    <t>MICHALEC</t>
  </si>
  <si>
    <t>MICHAUD</t>
  </si>
  <si>
    <t>Nicole</t>
  </si>
  <si>
    <t>MICHAUDET</t>
  </si>
  <si>
    <t>MICHEL</t>
  </si>
  <si>
    <t>MICHELIN</t>
  </si>
  <si>
    <t>Bertrand</t>
  </si>
  <si>
    <t>Danièle</t>
  </si>
  <si>
    <t>MIGUET</t>
  </si>
  <si>
    <t>Simone</t>
  </si>
  <si>
    <t>MOINE</t>
  </si>
  <si>
    <t>MOIROUX-SAHRAOUI</t>
  </si>
  <si>
    <t>Ayrton</t>
  </si>
  <si>
    <t>MOISSON</t>
  </si>
  <si>
    <t>MOISSONNIER</t>
  </si>
  <si>
    <t>MOLINOT</t>
  </si>
  <si>
    <t>Antoine(cadet)</t>
  </si>
  <si>
    <t>MONJOTIN</t>
  </si>
  <si>
    <t>MONNERET</t>
  </si>
  <si>
    <t>MONNERY</t>
  </si>
  <si>
    <t>MONTANGE</t>
  </si>
  <si>
    <t>MORAIS</t>
  </si>
  <si>
    <t>MORETTI</t>
  </si>
  <si>
    <t>Gérald</t>
  </si>
  <si>
    <t>Walter</t>
  </si>
  <si>
    <t>MORIN</t>
  </si>
  <si>
    <t>MORLOT</t>
  </si>
  <si>
    <t>MOUTRILLE</t>
  </si>
  <si>
    <t>MOUZON</t>
  </si>
  <si>
    <t>Léa</t>
  </si>
  <si>
    <t>MULLER</t>
  </si>
  <si>
    <t>MURTIN</t>
  </si>
  <si>
    <t>NARDIN</t>
  </si>
  <si>
    <t>NECTOUX</t>
  </si>
  <si>
    <t>NEIGER</t>
  </si>
  <si>
    <t>NETO</t>
  </si>
  <si>
    <t>Fernando</t>
  </si>
  <si>
    <t>NICOLLE</t>
  </si>
  <si>
    <t>NIGAUD</t>
  </si>
  <si>
    <t>NOBLET</t>
  </si>
  <si>
    <t>NOLY</t>
  </si>
  <si>
    <t>Fabienne(F)</t>
  </si>
  <si>
    <t>NOYER</t>
  </si>
  <si>
    <t>Thibault</t>
  </si>
  <si>
    <t>NUGUE</t>
  </si>
  <si>
    <t>NUGUES</t>
  </si>
  <si>
    <t>Tramayes</t>
  </si>
  <si>
    <t>OLIVIER</t>
  </si>
  <si>
    <t>Quentin</t>
  </si>
  <si>
    <t>OUDOT</t>
  </si>
  <si>
    <t>PACQUEAU</t>
  </si>
  <si>
    <t>PACQUELET</t>
  </si>
  <si>
    <t>PAGE</t>
  </si>
  <si>
    <t>Hugo(cadet)</t>
  </si>
  <si>
    <t>PAITRY</t>
  </si>
  <si>
    <t>Maryan</t>
  </si>
  <si>
    <t>PALADINO</t>
  </si>
  <si>
    <t>Angelo</t>
  </si>
  <si>
    <t>PALUMBO</t>
  </si>
  <si>
    <t>Giulio</t>
  </si>
  <si>
    <t>PANZA</t>
  </si>
  <si>
    <t>PARA</t>
  </si>
  <si>
    <t>Vincent(cadet)</t>
  </si>
  <si>
    <t>PARISOT</t>
  </si>
  <si>
    <t>PASCAL</t>
  </si>
  <si>
    <t>Mathis(cadet)</t>
  </si>
  <si>
    <t>PASSOT</t>
  </si>
  <si>
    <t>PAULIN</t>
  </si>
  <si>
    <t>PAYEBIEN</t>
  </si>
  <si>
    <t>PEGAZ</t>
  </si>
  <si>
    <t>Muriel</t>
  </si>
  <si>
    <t>PEGON</t>
  </si>
  <si>
    <t>PEIGNE</t>
  </si>
  <si>
    <t>PELLETIER</t>
  </si>
  <si>
    <t>PERCHERON</t>
  </si>
  <si>
    <t>PEREIRA</t>
  </si>
  <si>
    <t>PERI</t>
  </si>
  <si>
    <t>PERNOT</t>
  </si>
  <si>
    <t>Yvette</t>
  </si>
  <si>
    <t>PERRET</t>
  </si>
  <si>
    <t>PERRIN</t>
  </si>
  <si>
    <t>PERROUX</t>
  </si>
  <si>
    <t>PERRUSSON</t>
  </si>
  <si>
    <t>Franck</t>
  </si>
  <si>
    <t>PERTUISOT</t>
  </si>
  <si>
    <t>PESSIN</t>
  </si>
  <si>
    <t>PHILIBERT</t>
  </si>
  <si>
    <t>PICARD</t>
  </si>
  <si>
    <t>Odette(F)</t>
  </si>
  <si>
    <t>PICHARD</t>
  </si>
  <si>
    <t>PICHET</t>
  </si>
  <si>
    <t>PIERRE</t>
  </si>
  <si>
    <t>PIESSET</t>
  </si>
  <si>
    <t>PIETRE</t>
  </si>
  <si>
    <t>PIFFAUT</t>
  </si>
  <si>
    <t>PILLOT</t>
  </si>
  <si>
    <t>PINDON</t>
  </si>
  <si>
    <t>PIQUET</t>
  </si>
  <si>
    <t>PIRAT</t>
  </si>
  <si>
    <t>PLATET</t>
  </si>
  <si>
    <t>PLATHEY</t>
  </si>
  <si>
    <t>PLISSON</t>
  </si>
  <si>
    <t>POCHERON</t>
  </si>
  <si>
    <t>Jules</t>
  </si>
  <si>
    <t>POIREL</t>
  </si>
  <si>
    <t>POIROT</t>
  </si>
  <si>
    <t>Estéban</t>
  </si>
  <si>
    <t>POLOCE</t>
  </si>
  <si>
    <t>POMPANON</t>
  </si>
  <si>
    <t>Margot</t>
  </si>
  <si>
    <t>PONCET</t>
  </si>
  <si>
    <t>POULAIN</t>
  </si>
  <si>
    <t>PREAUX</t>
  </si>
  <si>
    <t>PRECHEUR</t>
  </si>
  <si>
    <t>PREFOT</t>
  </si>
  <si>
    <t>Henri-Michel</t>
  </si>
  <si>
    <t>PRIOR</t>
  </si>
  <si>
    <t>Suzy(F)</t>
  </si>
  <si>
    <t>PRONCHERY</t>
  </si>
  <si>
    <t>PROST</t>
  </si>
  <si>
    <t>PROTHIAU</t>
  </si>
  <si>
    <t>Madeleine(F)</t>
  </si>
  <si>
    <t>PROVILLARD</t>
  </si>
  <si>
    <t>PRUDON</t>
  </si>
  <si>
    <t>PUZENAT</t>
  </si>
  <si>
    <t>QUINTILLA-LOPEZ</t>
  </si>
  <si>
    <t>QUOY</t>
  </si>
  <si>
    <t>Patricia</t>
  </si>
  <si>
    <t>RABUT</t>
  </si>
  <si>
    <t>RAGAINE</t>
  </si>
  <si>
    <t>Dimitri</t>
  </si>
  <si>
    <t>Mathéo</t>
  </si>
  <si>
    <t>RAGOT</t>
  </si>
  <si>
    <t>RASTOUR</t>
  </si>
  <si>
    <t>RATEAU</t>
  </si>
  <si>
    <t>RAUT</t>
  </si>
  <si>
    <t>RAYMOND</t>
  </si>
  <si>
    <t>REBILLARD</t>
  </si>
  <si>
    <t>REGNAULT</t>
  </si>
  <si>
    <t>Sandrine</t>
  </si>
  <si>
    <t>Baptiste</t>
  </si>
  <si>
    <t>RETHORE</t>
  </si>
  <si>
    <t>REY</t>
  </si>
  <si>
    <t>RIBOLLET</t>
  </si>
  <si>
    <t>RICHARD</t>
  </si>
  <si>
    <t>RICO</t>
  </si>
  <si>
    <t>Amélie</t>
  </si>
  <si>
    <t>RIGAUD</t>
  </si>
  <si>
    <t>RIGOMIER</t>
  </si>
  <si>
    <t>RIZET</t>
  </si>
  <si>
    <t>Lilian</t>
  </si>
  <si>
    <t>ROBERT</t>
  </si>
  <si>
    <t>ROBINSON</t>
  </si>
  <si>
    <t>Susan</t>
  </si>
  <si>
    <t>ROCHET</t>
  </si>
  <si>
    <t>RODET</t>
  </si>
  <si>
    <t>RODRIGUES</t>
  </si>
  <si>
    <t xml:space="preserve">Aurélie </t>
  </si>
  <si>
    <t>ROLLET</t>
  </si>
  <si>
    <t>ROUCHON</t>
  </si>
  <si>
    <t>ROUSSEAUX</t>
  </si>
  <si>
    <t>ROUSSELOT-PAILLEY</t>
  </si>
  <si>
    <t>ROUSSET</t>
  </si>
  <si>
    <t>ROUSSOT</t>
  </si>
  <si>
    <t>ROUX</t>
  </si>
  <si>
    <t>ROY</t>
  </si>
  <si>
    <t>Nathali</t>
  </si>
  <si>
    <t>ROYER</t>
  </si>
  <si>
    <t>RYON</t>
  </si>
  <si>
    <t>SABRE</t>
  </si>
  <si>
    <t>SANCHEZ</t>
  </si>
  <si>
    <t>SAUNIER</t>
  </si>
  <si>
    <t>SEGUIN</t>
  </si>
  <si>
    <t>SEURRE</t>
  </si>
  <si>
    <t>SIDOTI</t>
  </si>
  <si>
    <t>SIGUENZA</t>
  </si>
  <si>
    <t>SIMEON</t>
  </si>
  <si>
    <t>SIMONET</t>
  </si>
  <si>
    <t>SKADZIEN</t>
  </si>
  <si>
    <t>Victor(cadet)</t>
  </si>
  <si>
    <t>SKLADZIEN</t>
  </si>
  <si>
    <t>SPADOLA</t>
  </si>
  <si>
    <t>SUCHET</t>
  </si>
  <si>
    <t>Yoann</t>
  </si>
  <si>
    <t>SYRE</t>
  </si>
  <si>
    <t>TABARY</t>
  </si>
  <si>
    <t>Annie</t>
  </si>
  <si>
    <t>Ciprien(cadet)</t>
  </si>
  <si>
    <t>TALMARD</t>
  </si>
  <si>
    <t>TALPIN</t>
  </si>
  <si>
    <t>TATRAUX</t>
  </si>
  <si>
    <t>TERVILLE</t>
  </si>
  <si>
    <t>TEUBEN</t>
  </si>
  <si>
    <t>Ton</t>
  </si>
  <si>
    <t>THEVENET</t>
  </si>
  <si>
    <t>THIBAUDIN</t>
  </si>
  <si>
    <t>THIBERT</t>
  </si>
  <si>
    <t>THIBLIER</t>
  </si>
  <si>
    <t>Bastien(cadet)</t>
  </si>
  <si>
    <t xml:space="preserve">THIBLIER </t>
  </si>
  <si>
    <t>THIEBAULT</t>
  </si>
  <si>
    <t>Sylvette</t>
  </si>
  <si>
    <t>THIMON</t>
  </si>
  <si>
    <t>THURET</t>
  </si>
  <si>
    <t>Jonathan</t>
  </si>
  <si>
    <t>TILLIER</t>
  </si>
  <si>
    <t>TINGA</t>
  </si>
  <si>
    <t>TISSOT</t>
  </si>
  <si>
    <t>TONNEAU</t>
  </si>
  <si>
    <t>TOSOLINI</t>
  </si>
  <si>
    <t>Olivia(cadette)</t>
  </si>
  <si>
    <t>TRANCHANT</t>
  </si>
  <si>
    <t>Yannick</t>
  </si>
  <si>
    <t>TREMEAUX</t>
  </si>
  <si>
    <t>TROLAT</t>
  </si>
  <si>
    <t>TRONTIN</t>
  </si>
  <si>
    <t>TROUILLET</t>
  </si>
  <si>
    <t>Geneviève</t>
  </si>
  <si>
    <t>TRUTT</t>
  </si>
  <si>
    <t>Lucette</t>
  </si>
  <si>
    <t>URSULET</t>
  </si>
  <si>
    <t>Erick</t>
  </si>
  <si>
    <t>VAILLER</t>
  </si>
  <si>
    <t>VALLOT</t>
  </si>
  <si>
    <t>VARIOT</t>
  </si>
  <si>
    <t>VASSOS</t>
  </si>
  <si>
    <t>VAUCHER</t>
  </si>
  <si>
    <t>VEDELE</t>
  </si>
  <si>
    <t>Casimir</t>
  </si>
  <si>
    <t>VERNE</t>
  </si>
  <si>
    <t>VERNUSSE</t>
  </si>
  <si>
    <t>VERRIEN</t>
  </si>
  <si>
    <t>Louison(cadet)</t>
  </si>
  <si>
    <t>VIAU</t>
  </si>
  <si>
    <t>VILLERMAUX</t>
  </si>
  <si>
    <t>VILLEROT</t>
  </si>
  <si>
    <t>VINCENT</t>
  </si>
  <si>
    <t>VITONE</t>
  </si>
  <si>
    <t>VOUILLON</t>
  </si>
  <si>
    <t>VUITTON</t>
  </si>
  <si>
    <t>WURTH</t>
  </si>
  <si>
    <t>ZACCHIA</t>
  </si>
  <si>
    <t>Jocelyne</t>
  </si>
  <si>
    <t>Tony</t>
  </si>
  <si>
    <t>ZECCHINO-CASAGRANDE</t>
  </si>
  <si>
    <t>Emma</t>
  </si>
  <si>
    <t>ZOCCOLANTE</t>
  </si>
  <si>
    <t>Céline</t>
  </si>
  <si>
    <t>ZOKOU</t>
  </si>
  <si>
    <t>Sidney</t>
  </si>
  <si>
    <t>ZUCCALLI</t>
  </si>
  <si>
    <t>ALSINA</t>
  </si>
  <si>
    <t>Mirebeau SC</t>
  </si>
  <si>
    <t>501239</t>
  </si>
  <si>
    <t>ALVAREZ</t>
  </si>
  <si>
    <t>VC Trévoux</t>
  </si>
  <si>
    <t>01</t>
  </si>
  <si>
    <t>55588040</t>
  </si>
  <si>
    <t>ANGLERAND</t>
  </si>
  <si>
    <t>Bourg Ain Cyclisme</t>
  </si>
  <si>
    <t>55751481</t>
  </si>
  <si>
    <t>ANIA ASENJO</t>
  </si>
  <si>
    <t>Miguel</t>
  </si>
  <si>
    <t>ECO Villeurbannais</t>
  </si>
  <si>
    <t>69</t>
  </si>
  <si>
    <t>55599792</t>
  </si>
  <si>
    <t>AROLES</t>
  </si>
  <si>
    <t>UC Digoin</t>
  </si>
  <si>
    <t>71</t>
  </si>
  <si>
    <t>071_96271285</t>
  </si>
  <si>
    <t>ARTHAUD</t>
  </si>
  <si>
    <t>Team Vélopuissance</t>
  </si>
  <si>
    <t>42</t>
  </si>
  <si>
    <t>445233</t>
  </si>
  <si>
    <t>AURIAC</t>
  </si>
  <si>
    <t>EC Saulonnaise</t>
  </si>
  <si>
    <t>309897</t>
  </si>
  <si>
    <t>BACCINI</t>
  </si>
  <si>
    <t>VC Bourgoin Jailleu</t>
  </si>
  <si>
    <t>38</t>
  </si>
  <si>
    <t>038_51227056</t>
  </si>
  <si>
    <t>BADEY</t>
  </si>
  <si>
    <t>St Denis Cyclisme</t>
  </si>
  <si>
    <t>239635</t>
  </si>
  <si>
    <t>55632392</t>
  </si>
  <si>
    <t>BALLUFFIER</t>
  </si>
  <si>
    <t>SKI Club FSGT</t>
  </si>
  <si>
    <t>74</t>
  </si>
  <si>
    <t>55717293</t>
  </si>
  <si>
    <t>Joévin</t>
  </si>
  <si>
    <t>55720633</t>
  </si>
  <si>
    <t>BARBET</t>
  </si>
  <si>
    <t xml:space="preserve">ASL Hauteville </t>
  </si>
  <si>
    <t>231102</t>
  </si>
  <si>
    <t>BARDAY</t>
  </si>
  <si>
    <t xml:space="preserve">VL Feillens </t>
  </si>
  <si>
    <t>55586257</t>
  </si>
  <si>
    <t>BARON</t>
  </si>
  <si>
    <t>55579535</t>
  </si>
  <si>
    <t>BARON (cadette)</t>
  </si>
  <si>
    <t>Fanny</t>
  </si>
  <si>
    <t>55709094</t>
  </si>
  <si>
    <t>BARSKI</t>
  </si>
  <si>
    <t>GO Costellois</t>
  </si>
  <si>
    <t>03</t>
  </si>
  <si>
    <t>235020</t>
  </si>
  <si>
    <t>BARTHELEMY</t>
  </si>
  <si>
    <t>Jacques</t>
  </si>
  <si>
    <t>AC Francheleins</t>
  </si>
  <si>
    <t>55583962</t>
  </si>
  <si>
    <t>55583950</t>
  </si>
  <si>
    <t>BATHIE</t>
  </si>
  <si>
    <t>Pro Team Shop</t>
  </si>
  <si>
    <t>236967</t>
  </si>
  <si>
    <t>BATTIN</t>
  </si>
  <si>
    <t>VC Villefranche Beaujolais</t>
  </si>
  <si>
    <t>154991</t>
  </si>
  <si>
    <t>BAYON</t>
  </si>
  <si>
    <t>CR4C Roanne</t>
  </si>
  <si>
    <t>140511</t>
  </si>
  <si>
    <t>BEAUDRAN</t>
  </si>
  <si>
    <t>Stephan</t>
  </si>
  <si>
    <t>Dynamic Vélo Riorgeois</t>
  </si>
  <si>
    <t>55753627</t>
  </si>
  <si>
    <t>BEAULATON</t>
  </si>
  <si>
    <t>VC Lagnieu</t>
  </si>
  <si>
    <t>55610058</t>
  </si>
  <si>
    <t>BEGARD</t>
  </si>
  <si>
    <t>244634</t>
  </si>
  <si>
    <t>BEGON</t>
  </si>
  <si>
    <t>55595358</t>
  </si>
  <si>
    <t>BELOUZE</t>
  </si>
  <si>
    <t>Jean-Charles</t>
  </si>
  <si>
    <t>CC Crèche sur Saone</t>
  </si>
  <si>
    <t>071_65038854</t>
  </si>
  <si>
    <t>BENETIERE</t>
  </si>
  <si>
    <t>Jean Marc</t>
  </si>
  <si>
    <t>242412</t>
  </si>
  <si>
    <t>140477</t>
  </si>
  <si>
    <t>BENOIT</t>
  </si>
  <si>
    <t>VS Dijonnais</t>
  </si>
  <si>
    <t>55708114</t>
  </si>
  <si>
    <t>Samuel</t>
  </si>
  <si>
    <t>VC Feurs Balbigny</t>
  </si>
  <si>
    <t>233255</t>
  </si>
  <si>
    <t>55740379</t>
  </si>
  <si>
    <t>BERTHAUT</t>
  </si>
  <si>
    <t>Steve</t>
  </si>
  <si>
    <t>308298</t>
  </si>
  <si>
    <t>BERTHON</t>
  </si>
  <si>
    <t>EC Pierre Benite St Genis Laval</t>
  </si>
  <si>
    <t>55713052</t>
  </si>
  <si>
    <t>BERTRAND</t>
  </si>
  <si>
    <t>ASPTT Nevers</t>
  </si>
  <si>
    <t>58</t>
  </si>
  <si>
    <t>058_61076838</t>
  </si>
  <si>
    <t>BES</t>
  </si>
  <si>
    <t>ASL Crottet</t>
  </si>
  <si>
    <t>55575809</t>
  </si>
  <si>
    <t>BEUDET</t>
  </si>
  <si>
    <t>Ultra Trailer Dijonnais</t>
  </si>
  <si>
    <t>213844</t>
  </si>
  <si>
    <t>BEY</t>
  </si>
  <si>
    <t>55710805</t>
  </si>
  <si>
    <t>BIGNON</t>
  </si>
  <si>
    <t>Elie</t>
  </si>
  <si>
    <t>ASC Fours</t>
  </si>
  <si>
    <t>242405</t>
  </si>
  <si>
    <t>Cyclo2vent</t>
  </si>
  <si>
    <t>021_66571726</t>
  </si>
  <si>
    <t>BOISSELIER</t>
  </si>
  <si>
    <t>55602310</t>
  </si>
  <si>
    <t>BOISTEAU</t>
  </si>
  <si>
    <t>Viriat Team</t>
  </si>
  <si>
    <t>55600210</t>
  </si>
  <si>
    <t>BONDETTI</t>
  </si>
  <si>
    <t>Aldo</t>
  </si>
  <si>
    <t>VC Corbas</t>
  </si>
  <si>
    <t>511568</t>
  </si>
  <si>
    <t>BONIFACE</t>
  </si>
  <si>
    <t>Vougy Vélo sport</t>
  </si>
  <si>
    <t>484765</t>
  </si>
  <si>
    <t>BONNAFOUS</t>
  </si>
  <si>
    <t>55755820</t>
  </si>
  <si>
    <t>BORDIEC</t>
  </si>
  <si>
    <t>AS Berthelot Mermoz</t>
  </si>
  <si>
    <t>53873</t>
  </si>
  <si>
    <t>BOUCAUD</t>
  </si>
  <si>
    <t>Cours la Ville Cyclisme</t>
  </si>
  <si>
    <t>236733</t>
  </si>
  <si>
    <t>BOUHEY</t>
  </si>
  <si>
    <t>VSC Beaunois</t>
  </si>
  <si>
    <t>55755632</t>
  </si>
  <si>
    <t>BOURG</t>
  </si>
  <si>
    <t>VC Dolois</t>
  </si>
  <si>
    <t>39</t>
  </si>
  <si>
    <t>55540557</t>
  </si>
  <si>
    <t>BOURGEON</t>
  </si>
  <si>
    <t>J.Claude</t>
  </si>
  <si>
    <t>CC Replonges</t>
  </si>
  <si>
    <t>55592845</t>
  </si>
  <si>
    <t>BOURLIERE</t>
  </si>
  <si>
    <t>425837</t>
  </si>
  <si>
    <t>BOUTON</t>
  </si>
  <si>
    <t>55748209</t>
  </si>
  <si>
    <t>BOUVIER</t>
  </si>
  <si>
    <t>55598083</t>
  </si>
  <si>
    <t>BROE</t>
  </si>
  <si>
    <t>55602754</t>
  </si>
  <si>
    <t>BROSSELIN</t>
  </si>
  <si>
    <t>55605370</t>
  </si>
  <si>
    <t>BROUSSE</t>
  </si>
  <si>
    <t>Dijon Sport Cyclisme</t>
  </si>
  <si>
    <t>308296</t>
  </si>
  <si>
    <t>AS de l'Allan</t>
  </si>
  <si>
    <t>25</t>
  </si>
  <si>
    <t>492068</t>
  </si>
  <si>
    <t>308054</t>
  </si>
  <si>
    <t>BUET</t>
  </si>
  <si>
    <t>55592435</t>
  </si>
  <si>
    <t>CARRE</t>
  </si>
  <si>
    <t>VC Roannais</t>
  </si>
  <si>
    <t>143623</t>
  </si>
  <si>
    <t>139008</t>
  </si>
  <si>
    <t>CARVALHO</t>
  </si>
  <si>
    <t>RS Meximieux</t>
  </si>
  <si>
    <t>55584709</t>
  </si>
  <si>
    <t>CATTIAUX</t>
  </si>
  <si>
    <t>AC Tarare POPEY</t>
  </si>
  <si>
    <t>300325</t>
  </si>
  <si>
    <t>CAUTY</t>
  </si>
  <si>
    <t>55575813</t>
  </si>
  <si>
    <t>CELERAULT</t>
  </si>
  <si>
    <t>Adrien</t>
  </si>
  <si>
    <t>Team des Dombes</t>
  </si>
  <si>
    <t>55708729</t>
  </si>
  <si>
    <t>CENI</t>
  </si>
  <si>
    <t>55550551</t>
  </si>
  <si>
    <t>CHABAT</t>
  </si>
  <si>
    <t>55657565</t>
  </si>
  <si>
    <t>CHAMBON</t>
  </si>
  <si>
    <t>55584259</t>
  </si>
  <si>
    <t>CHANEL</t>
  </si>
  <si>
    <t>UC RIVOISE</t>
  </si>
  <si>
    <t>673962</t>
  </si>
  <si>
    <t>CHAPAT</t>
  </si>
  <si>
    <t>Emeric</t>
  </si>
  <si>
    <t>Jura Dôlois Cyclisme</t>
  </si>
  <si>
    <t>55543207</t>
  </si>
  <si>
    <t>CHAPEAU</t>
  </si>
  <si>
    <t>55750124</t>
  </si>
  <si>
    <t>CHASSAGNE</t>
  </si>
  <si>
    <t>CSADN Roanne</t>
  </si>
  <si>
    <t>138973</t>
  </si>
  <si>
    <t>CHAUSSINAND</t>
  </si>
  <si>
    <t>Team Proteamshop</t>
  </si>
  <si>
    <t>130711</t>
  </si>
  <si>
    <t>CHERBLANC</t>
  </si>
  <si>
    <t>ECO Villeurbanne</t>
  </si>
  <si>
    <t>55546007</t>
  </si>
  <si>
    <t>CHIARAPPA</t>
  </si>
  <si>
    <t>SC Manissieux</t>
  </si>
  <si>
    <t>069_98933946</t>
  </si>
  <si>
    <t>CHIRAT</t>
  </si>
  <si>
    <t>55576987</t>
  </si>
  <si>
    <t>CHOMAUD</t>
  </si>
  <si>
    <t>VC Brignais</t>
  </si>
  <si>
    <t>423037</t>
  </si>
  <si>
    <t>EC Gray Arc</t>
  </si>
  <si>
    <t>70</t>
  </si>
  <si>
    <t>070_279025</t>
  </si>
  <si>
    <t>COCHU</t>
  </si>
  <si>
    <t>501242</t>
  </si>
  <si>
    <t>COLOMBET</t>
  </si>
  <si>
    <t>309781</t>
  </si>
  <si>
    <t>COPPEE</t>
  </si>
  <si>
    <t>55485205</t>
  </si>
  <si>
    <t>CORDONNIER</t>
  </si>
  <si>
    <t>EC Pays du Gier</t>
  </si>
  <si>
    <t>55600437</t>
  </si>
  <si>
    <t>COSENZA</t>
  </si>
  <si>
    <t>55591083</t>
  </si>
  <si>
    <t>CRETIN (cadet)</t>
  </si>
  <si>
    <t>Guidon Bletteranois</t>
  </si>
  <si>
    <t>55705588</t>
  </si>
  <si>
    <t>CROZET</t>
  </si>
  <si>
    <t>141465</t>
  </si>
  <si>
    <t>DA COSTA</t>
  </si>
  <si>
    <t>55666300</t>
  </si>
  <si>
    <t>DA MOTA</t>
  </si>
  <si>
    <t>55592863</t>
  </si>
  <si>
    <t>DAGAND</t>
  </si>
  <si>
    <t>Fraisses</t>
  </si>
  <si>
    <t>55610261</t>
  </si>
  <si>
    <t>DE MACEDO</t>
  </si>
  <si>
    <t>Rui</t>
  </si>
  <si>
    <t>55659162</t>
  </si>
  <si>
    <t>DELATTRE</t>
  </si>
  <si>
    <t>Davy</t>
  </si>
  <si>
    <t>385308</t>
  </si>
  <si>
    <t>DELAYE</t>
  </si>
  <si>
    <t>233452</t>
  </si>
  <si>
    <t>DELEERSNYDER</t>
  </si>
  <si>
    <t>55586501</t>
  </si>
  <si>
    <t>55708269</t>
  </si>
  <si>
    <t>DELERUE</t>
  </si>
  <si>
    <t>55480511</t>
  </si>
  <si>
    <t>DELISLE DE BAIZE</t>
  </si>
  <si>
    <t>CC Chatillonnais</t>
  </si>
  <si>
    <t>55712838</t>
  </si>
  <si>
    <t>DELPORTE</t>
  </si>
  <si>
    <t>55575817</t>
  </si>
  <si>
    <t>DEMARCQ</t>
  </si>
  <si>
    <t>CC Chatonnay St Anne Gervonde</t>
  </si>
  <si>
    <t>55660914</t>
  </si>
  <si>
    <t>DEMARIA</t>
  </si>
  <si>
    <t>Gray Arc EC</t>
  </si>
  <si>
    <t>070_6514</t>
  </si>
  <si>
    <t>DEMOULIN</t>
  </si>
  <si>
    <t>55663229</t>
  </si>
  <si>
    <t>DEREUX</t>
  </si>
  <si>
    <t>55581558</t>
  </si>
  <si>
    <t>DESOUTTER</t>
  </si>
  <si>
    <t>UC Cognin</t>
  </si>
  <si>
    <t>73</t>
  </si>
  <si>
    <t>429362</t>
  </si>
  <si>
    <t>DESRAYAUD</t>
  </si>
  <si>
    <t>55550414</t>
  </si>
  <si>
    <t>DEYRAIL</t>
  </si>
  <si>
    <t>Jean-luc</t>
  </si>
  <si>
    <t>AC Moulin à Vent</t>
  </si>
  <si>
    <t>536808</t>
  </si>
  <si>
    <t>DIJOUD</t>
  </si>
  <si>
    <t>J.Philippe</t>
  </si>
  <si>
    <t>55659164</t>
  </si>
  <si>
    <t>DIVAY</t>
  </si>
  <si>
    <t>Joel</t>
  </si>
  <si>
    <t>440098</t>
  </si>
  <si>
    <t>DOMBEY</t>
  </si>
  <si>
    <t>55654484</t>
  </si>
  <si>
    <t>DOUCET</t>
  </si>
  <si>
    <t>55660126</t>
  </si>
  <si>
    <t>VC Druillat</t>
  </si>
  <si>
    <t>55594929</t>
  </si>
  <si>
    <t>DUBESSAY (Minime F)</t>
  </si>
  <si>
    <t>Amandine</t>
  </si>
  <si>
    <t>484768</t>
  </si>
  <si>
    <t>DUBIEF</t>
  </si>
  <si>
    <t>Jack</t>
  </si>
  <si>
    <t>Triathlon Club Seurrois</t>
  </si>
  <si>
    <t>021_66552833</t>
  </si>
  <si>
    <t>DUBUS (F)</t>
  </si>
  <si>
    <t>Virginie</t>
  </si>
  <si>
    <t>UC Culloz Belley</t>
  </si>
  <si>
    <t>55755945</t>
  </si>
  <si>
    <t>DUBY</t>
  </si>
  <si>
    <t>55592869</t>
  </si>
  <si>
    <t>DUCHAINE</t>
  </si>
  <si>
    <t>500505</t>
  </si>
  <si>
    <t>DULONG</t>
  </si>
  <si>
    <t>55589548</t>
  </si>
  <si>
    <t>DUPUIS</t>
  </si>
  <si>
    <t>55487847</t>
  </si>
  <si>
    <t>322342</t>
  </si>
  <si>
    <t>DUSSABLY</t>
  </si>
  <si>
    <t>55477142</t>
  </si>
  <si>
    <t>La RS de Meximieux</t>
  </si>
  <si>
    <t>493356</t>
  </si>
  <si>
    <t>EGUERS</t>
  </si>
  <si>
    <t>VC Francheville</t>
  </si>
  <si>
    <t>55613230</t>
  </si>
  <si>
    <t>ENAULT</t>
  </si>
  <si>
    <t>021_63110585</t>
  </si>
  <si>
    <t>ESTEVES</t>
  </si>
  <si>
    <t>55594797</t>
  </si>
  <si>
    <t>ETILLEUX</t>
  </si>
  <si>
    <t>55759166</t>
  </si>
  <si>
    <t>FAYARD</t>
  </si>
  <si>
    <t>RO Chambon Feugerolles</t>
  </si>
  <si>
    <t>547440</t>
  </si>
  <si>
    <t>FEBVAY</t>
  </si>
  <si>
    <t>VS Dijon</t>
  </si>
  <si>
    <t>487234</t>
  </si>
  <si>
    <t>226869</t>
  </si>
  <si>
    <t>FERNENDEZ PEREZ</t>
  </si>
  <si>
    <t>55611070</t>
  </si>
  <si>
    <t>FERRET</t>
  </si>
  <si>
    <t>Pierre-Yves</t>
  </si>
  <si>
    <t>55581527</t>
  </si>
  <si>
    <t>FETTET</t>
  </si>
  <si>
    <t>55558466</t>
  </si>
  <si>
    <t>FINOT (F)</t>
  </si>
  <si>
    <t>Nathalie</t>
  </si>
  <si>
    <t>55729070</t>
  </si>
  <si>
    <t>FORGE</t>
  </si>
  <si>
    <t>244988</t>
  </si>
  <si>
    <t>FOUILLOUSE</t>
  </si>
  <si>
    <t>150080</t>
  </si>
  <si>
    <t>FOUR</t>
  </si>
  <si>
    <t>V Haut Jura St Claude</t>
  </si>
  <si>
    <t>039_93274159</t>
  </si>
  <si>
    <t>FOUR (cadet)</t>
  </si>
  <si>
    <t>039_93261000</t>
  </si>
  <si>
    <t>FOURNIER</t>
  </si>
  <si>
    <t>CO Roannais</t>
  </si>
  <si>
    <t>55751998</t>
  </si>
  <si>
    <t>FOUTELET</t>
  </si>
  <si>
    <t>501241</t>
  </si>
  <si>
    <t>501246</t>
  </si>
  <si>
    <t>FOUTELET (cadet)</t>
  </si>
  <si>
    <t>526388</t>
  </si>
  <si>
    <t>429134</t>
  </si>
  <si>
    <t>FREMY</t>
  </si>
  <si>
    <t>55594933</t>
  </si>
  <si>
    <t>FRIS</t>
  </si>
  <si>
    <t>55487461</t>
  </si>
  <si>
    <t>FUSARO</t>
  </si>
  <si>
    <t>Prodialog David Derepas</t>
  </si>
  <si>
    <t>55487460</t>
  </si>
  <si>
    <t>GABRILLARGUES</t>
  </si>
  <si>
    <t>55720543</t>
  </si>
  <si>
    <t>Pierre-Marc</t>
  </si>
  <si>
    <t>55605372</t>
  </si>
  <si>
    <t>GANDREY</t>
  </si>
  <si>
    <t>55537247</t>
  </si>
  <si>
    <t>GARNIER</t>
  </si>
  <si>
    <t>228774</t>
  </si>
  <si>
    <t>Carros Team Cycliste</t>
  </si>
  <si>
    <t>06</t>
  </si>
  <si>
    <t>233071</t>
  </si>
  <si>
    <t>55538052</t>
  </si>
  <si>
    <t>GENTY</t>
  </si>
  <si>
    <t>55592873</t>
  </si>
  <si>
    <t>228596</t>
  </si>
  <si>
    <t>GILBERT</t>
  </si>
  <si>
    <t>55753550</t>
  </si>
  <si>
    <t>GLEIZAL</t>
  </si>
  <si>
    <t>524703</t>
  </si>
  <si>
    <t>GOEURY</t>
  </si>
  <si>
    <t>189641</t>
  </si>
  <si>
    <t>GOMBERT</t>
  </si>
  <si>
    <t>Williams</t>
  </si>
  <si>
    <t>Jura Dolois Cyclisme</t>
  </si>
  <si>
    <t>55754857</t>
  </si>
  <si>
    <t>GOMES</t>
  </si>
  <si>
    <t>55613780</t>
  </si>
  <si>
    <t>GONZALEZ-PEREZ</t>
  </si>
  <si>
    <t>229768</t>
  </si>
  <si>
    <t>GOYFFON</t>
  </si>
  <si>
    <t>55655284</t>
  </si>
  <si>
    <t>GRANGER</t>
  </si>
  <si>
    <t>143656</t>
  </si>
  <si>
    <t>GRILLOT</t>
  </si>
  <si>
    <t>246917</t>
  </si>
  <si>
    <t>VS Dijonais</t>
  </si>
  <si>
    <t>246916</t>
  </si>
  <si>
    <t>GUIGON</t>
  </si>
  <si>
    <t>55581414</t>
  </si>
  <si>
    <t>Rayan</t>
  </si>
  <si>
    <t>55588026</t>
  </si>
  <si>
    <t>55708532</t>
  </si>
  <si>
    <t>GUILLEMAUD</t>
  </si>
  <si>
    <t>55599789</t>
  </si>
  <si>
    <t>GUILLOT</t>
  </si>
  <si>
    <t>209608</t>
  </si>
  <si>
    <t>HALUPKA</t>
  </si>
  <si>
    <t>55589537</t>
  </si>
  <si>
    <t>HAMELIN</t>
  </si>
  <si>
    <t>140481</t>
  </si>
  <si>
    <t>HANS</t>
  </si>
  <si>
    <t>AC Bisontine</t>
  </si>
  <si>
    <t>308055</t>
  </si>
  <si>
    <t>HRZINA</t>
  </si>
  <si>
    <t>55485212</t>
  </si>
  <si>
    <t>JACQUES</t>
  </si>
  <si>
    <t>TC Toussieu</t>
  </si>
  <si>
    <t>55637118</t>
  </si>
  <si>
    <t>JACQUET</t>
  </si>
  <si>
    <t>143275</t>
  </si>
  <si>
    <t>JALIGOT</t>
  </si>
  <si>
    <t>55761330</t>
  </si>
  <si>
    <t>JANIN</t>
  </si>
  <si>
    <t>55662261</t>
  </si>
  <si>
    <t>55752988</t>
  </si>
  <si>
    <t>Raphael</t>
  </si>
  <si>
    <t>VC Bornant</t>
  </si>
  <si>
    <t>89</t>
  </si>
  <si>
    <t>089_96572674</t>
  </si>
  <si>
    <t>089_96547393</t>
  </si>
  <si>
    <t>55549818</t>
  </si>
  <si>
    <t>55592881</t>
  </si>
  <si>
    <t>308624</t>
  </si>
  <si>
    <t>Gaetan</t>
  </si>
  <si>
    <t>308625</t>
  </si>
  <si>
    <t>JUGNIOT</t>
  </si>
  <si>
    <t>55583060</t>
  </si>
  <si>
    <t>JUILLARD</t>
  </si>
  <si>
    <t>55601461</t>
  </si>
  <si>
    <t>JUNET</t>
  </si>
  <si>
    <t>55709455</t>
  </si>
  <si>
    <t>JURY</t>
  </si>
  <si>
    <t>55656149</t>
  </si>
  <si>
    <t>UC Chamoy</t>
  </si>
  <si>
    <t>10</t>
  </si>
  <si>
    <t>55753732</t>
  </si>
  <si>
    <t>KILMAN</t>
  </si>
  <si>
    <t>55717300</t>
  </si>
  <si>
    <t>LABOUTE</t>
  </si>
  <si>
    <t>Lac Alliance C</t>
  </si>
  <si>
    <t>55655584</t>
  </si>
  <si>
    <t>LACROIX</t>
  </si>
  <si>
    <t>VC Bellegarde</t>
  </si>
  <si>
    <t>229876</t>
  </si>
  <si>
    <t>LAFFAYE</t>
  </si>
  <si>
    <t>058_40175274</t>
  </si>
  <si>
    <t>LAMBERT</t>
  </si>
  <si>
    <t>226765</t>
  </si>
  <si>
    <t>LANCELOT</t>
  </si>
  <si>
    <t>039_93272020</t>
  </si>
  <si>
    <t>LANDELLE</t>
  </si>
  <si>
    <t>55654469</t>
  </si>
  <si>
    <t>LARRUE</t>
  </si>
  <si>
    <t>55758934</t>
  </si>
  <si>
    <t>LASSARA</t>
  </si>
  <si>
    <t>55583946</t>
  </si>
  <si>
    <t>LE BORGNE</t>
  </si>
  <si>
    <t>228763</t>
  </si>
  <si>
    <t>LEBAS</t>
  </si>
  <si>
    <t>55586631</t>
  </si>
  <si>
    <t>LOISEAU</t>
  </si>
  <si>
    <t>058_56744615</t>
  </si>
  <si>
    <t>LUCIEZ</t>
  </si>
  <si>
    <t>55756129</t>
  </si>
  <si>
    <t>LYON</t>
  </si>
  <si>
    <t>Pierre Antoine</t>
  </si>
  <si>
    <t>143467</t>
  </si>
  <si>
    <t>MAIGNAN</t>
  </si>
  <si>
    <t>Sylvère</t>
  </si>
  <si>
    <t>039_51049377</t>
  </si>
  <si>
    <t>MAINARD</t>
  </si>
  <si>
    <t>EC Charlieu</t>
  </si>
  <si>
    <t>141274</t>
  </si>
  <si>
    <t>MAITRE</t>
  </si>
  <si>
    <t>55719706</t>
  </si>
  <si>
    <t>MARIN</t>
  </si>
  <si>
    <t>AS ORTF Rhone Cyclisme</t>
  </si>
  <si>
    <t>55653065</t>
  </si>
  <si>
    <t>UC Sarlat</t>
  </si>
  <si>
    <t>24</t>
  </si>
  <si>
    <t>024_98752828</t>
  </si>
  <si>
    <t>MARTIN</t>
  </si>
  <si>
    <t>55546001</t>
  </si>
  <si>
    <t>MAS</t>
  </si>
  <si>
    <t>487957</t>
  </si>
  <si>
    <t>MAUBLANC</t>
  </si>
  <si>
    <t>55714283</t>
  </si>
  <si>
    <t>MERCIER</t>
  </si>
  <si>
    <t>Mickael</t>
  </si>
  <si>
    <t>55755467</t>
  </si>
  <si>
    <t>MERGEY</t>
  </si>
  <si>
    <t>55712651</t>
  </si>
  <si>
    <t>MESSNER</t>
  </si>
  <si>
    <t>ASOS St-Galmier</t>
  </si>
  <si>
    <t>306594</t>
  </si>
  <si>
    <t>UC Culoz Belley</t>
  </si>
  <si>
    <t>55607965</t>
  </si>
  <si>
    <t>55657269</t>
  </si>
  <si>
    <t>MILLET</t>
  </si>
  <si>
    <t>55588024</t>
  </si>
  <si>
    <t>MINOT</t>
  </si>
  <si>
    <t>55751750</t>
  </si>
  <si>
    <t>MOLLON</t>
  </si>
  <si>
    <t>243979</t>
  </si>
  <si>
    <t>MONARD</t>
  </si>
  <si>
    <t>55753626</t>
  </si>
  <si>
    <t>MOREL</t>
  </si>
  <si>
    <t>070_00001120</t>
  </si>
  <si>
    <t>SCO Dijon</t>
  </si>
  <si>
    <t>55710174</t>
  </si>
  <si>
    <t>315505</t>
  </si>
  <si>
    <t>MORO</t>
  </si>
  <si>
    <t>144821</t>
  </si>
  <si>
    <t>MOSCATO</t>
  </si>
  <si>
    <t>071_96267341</t>
  </si>
  <si>
    <t>MOUSSIER</t>
  </si>
  <si>
    <t>55709096</t>
  </si>
  <si>
    <t>MOUSSUS</t>
  </si>
  <si>
    <t>Stade Auxerrois</t>
  </si>
  <si>
    <t>55477139</t>
  </si>
  <si>
    <t>NASROUN</t>
  </si>
  <si>
    <t>55611651</t>
  </si>
  <si>
    <t>NAVARRO</t>
  </si>
  <si>
    <t>VC Decines</t>
  </si>
  <si>
    <t>55656880</t>
  </si>
  <si>
    <t>55590647</t>
  </si>
  <si>
    <t>NICOLAS</t>
  </si>
  <si>
    <t>55545354</t>
  </si>
  <si>
    <t>NOLLOT</t>
  </si>
  <si>
    <t>304259</t>
  </si>
  <si>
    <t>ODDOUX</t>
  </si>
  <si>
    <t>55753790</t>
  </si>
  <si>
    <t>55592895</t>
  </si>
  <si>
    <t>PALMIERI</t>
  </si>
  <si>
    <t>55718301</t>
  </si>
  <si>
    <t>PANNEQUIN</t>
  </si>
  <si>
    <t>021_66569106</t>
  </si>
  <si>
    <t>021_66571941</t>
  </si>
  <si>
    <t>PATRU</t>
  </si>
  <si>
    <t>55592900</t>
  </si>
  <si>
    <t>PAUCHARD</t>
  </si>
  <si>
    <t>55595866</t>
  </si>
  <si>
    <t>PAUTOT</t>
  </si>
  <si>
    <t>Pédale Semuroise</t>
  </si>
  <si>
    <t>021_63115537</t>
  </si>
  <si>
    <t>PEDRO</t>
  </si>
  <si>
    <t>Duarte</t>
  </si>
  <si>
    <t>440097</t>
  </si>
  <si>
    <t>Briennon Vélo Passion</t>
  </si>
  <si>
    <t>36825</t>
  </si>
  <si>
    <t>PETIT</t>
  </si>
  <si>
    <t>55757280</t>
  </si>
  <si>
    <t>PEYRARD</t>
  </si>
  <si>
    <t>246546</t>
  </si>
  <si>
    <t>PIERRE EUGENE</t>
  </si>
  <si>
    <t>208162</t>
  </si>
  <si>
    <t>PIGNER</t>
  </si>
  <si>
    <t>EC Pays du gier</t>
  </si>
  <si>
    <t>430578</t>
  </si>
  <si>
    <t>PITTET</t>
  </si>
  <si>
    <t>55644055</t>
  </si>
  <si>
    <t>PLANTIN</t>
  </si>
  <si>
    <t>237846</t>
  </si>
  <si>
    <t>PLASSE</t>
  </si>
  <si>
    <t>VC Max Barel</t>
  </si>
  <si>
    <t>234917</t>
  </si>
  <si>
    <t>POLLET</t>
  </si>
  <si>
    <t>55593320</t>
  </si>
  <si>
    <t>POMMEREL</t>
  </si>
  <si>
    <t>55587278</t>
  </si>
  <si>
    <t>POMMEREL (F)</t>
  </si>
  <si>
    <t>Florence</t>
  </si>
  <si>
    <t>55592441</t>
  </si>
  <si>
    <t>POMMIER (F)</t>
  </si>
  <si>
    <t>Annick</t>
  </si>
  <si>
    <t>55589454</t>
  </si>
  <si>
    <t>55751234</t>
  </si>
  <si>
    <t>PONCIN</t>
  </si>
  <si>
    <t>55605368</t>
  </si>
  <si>
    <t>PONS</t>
  </si>
  <si>
    <t>55706896</t>
  </si>
  <si>
    <t>PORCIN</t>
  </si>
  <si>
    <t>AC Buellas</t>
  </si>
  <si>
    <t>55597339</t>
  </si>
  <si>
    <t>POUILLARD (F)</t>
  </si>
  <si>
    <t>Cyclo Club Pantin</t>
  </si>
  <si>
    <t>93</t>
  </si>
  <si>
    <t>55711365</t>
  </si>
  <si>
    <t>POULARD</t>
  </si>
  <si>
    <t>Morgan</t>
  </si>
  <si>
    <t>UFC 42</t>
  </si>
  <si>
    <t>55710451</t>
  </si>
  <si>
    <t>PRAT</t>
  </si>
  <si>
    <t>EC Saint Priest</t>
  </si>
  <si>
    <t>365593</t>
  </si>
  <si>
    <t>PUITIN</t>
  </si>
  <si>
    <t>55715129</t>
  </si>
  <si>
    <t>QUENET</t>
  </si>
  <si>
    <t>VC les 3C</t>
  </si>
  <si>
    <t>30</t>
  </si>
  <si>
    <t>55478707</t>
  </si>
  <si>
    <t>RAMON</t>
  </si>
  <si>
    <t>Marc-Olivier</t>
  </si>
  <si>
    <t>55758928</t>
  </si>
  <si>
    <t>REMY</t>
  </si>
  <si>
    <t>55751232</t>
  </si>
  <si>
    <t>RENEVEY</t>
  </si>
  <si>
    <t>Hugues</t>
  </si>
  <si>
    <t>55547678</t>
  </si>
  <si>
    <t>RIVIERE</t>
  </si>
  <si>
    <t>226762</t>
  </si>
  <si>
    <t>298132</t>
  </si>
  <si>
    <t>ROCFORT</t>
  </si>
  <si>
    <t>Sebastien</t>
  </si>
  <si>
    <t>536995</t>
  </si>
  <si>
    <t>ROCHE</t>
  </si>
  <si>
    <t>55601546</t>
  </si>
  <si>
    <t>ROCLE</t>
  </si>
  <si>
    <t>144991</t>
  </si>
  <si>
    <t>ROUSSEAU</t>
  </si>
  <si>
    <t>039_10010302</t>
  </si>
  <si>
    <t>55717608</t>
  </si>
  <si>
    <t>SALAH</t>
  </si>
  <si>
    <t>137773</t>
  </si>
  <si>
    <t>SALOMON</t>
  </si>
  <si>
    <t>55603784</t>
  </si>
  <si>
    <t>SANIEZ</t>
  </si>
  <si>
    <t>55755950</t>
  </si>
  <si>
    <t>188576</t>
  </si>
  <si>
    <t>191258</t>
  </si>
  <si>
    <t>SERRANO</t>
  </si>
  <si>
    <t>55602904</t>
  </si>
  <si>
    <t>SEVE</t>
  </si>
  <si>
    <t>55594463</t>
  </si>
  <si>
    <t>SIBILLE</t>
  </si>
  <si>
    <t>Jean Michel</t>
  </si>
  <si>
    <t>UCF 42</t>
  </si>
  <si>
    <t>143601</t>
  </si>
  <si>
    <t>SIMONOT</t>
  </si>
  <si>
    <t>282755</t>
  </si>
  <si>
    <t>227469</t>
  </si>
  <si>
    <t>SIRE</t>
  </si>
  <si>
    <t>55485210</t>
  </si>
  <si>
    <t>55667035</t>
  </si>
  <si>
    <t>TARDY</t>
  </si>
  <si>
    <t>55583945</t>
  </si>
  <si>
    <t>TEIXEIRA</t>
  </si>
  <si>
    <t>55592905</t>
  </si>
  <si>
    <t>THIEBAUT</t>
  </si>
  <si>
    <t>UC Tullins Fures</t>
  </si>
  <si>
    <t>55603182</t>
  </si>
  <si>
    <t>THOMASSIN</t>
  </si>
  <si>
    <t>55575829</t>
  </si>
  <si>
    <t>TISSERAND</t>
  </si>
  <si>
    <t>241865</t>
  </si>
  <si>
    <t>TORDI</t>
  </si>
  <si>
    <t>55558467</t>
  </si>
  <si>
    <t>TRIBOULET</t>
  </si>
  <si>
    <t>233490</t>
  </si>
  <si>
    <t>TROUSSARD</t>
  </si>
  <si>
    <t>251604</t>
  </si>
  <si>
    <t>TRUYE</t>
  </si>
  <si>
    <t>159839</t>
  </si>
  <si>
    <t>VACHER</t>
  </si>
  <si>
    <t>VC du Velay</t>
  </si>
  <si>
    <t>43</t>
  </si>
  <si>
    <t>137489</t>
  </si>
  <si>
    <t>VALEYRE</t>
  </si>
  <si>
    <t>55538649</t>
  </si>
  <si>
    <t>VALLEZ</t>
  </si>
  <si>
    <t>430834</t>
  </si>
  <si>
    <t>VALMORI</t>
  </si>
  <si>
    <t>55660412</t>
  </si>
  <si>
    <t>55490163</t>
  </si>
  <si>
    <t>55550554</t>
  </si>
  <si>
    <t>VAZ</t>
  </si>
  <si>
    <t>55603541</t>
  </si>
  <si>
    <t>VEILLET</t>
  </si>
  <si>
    <t>55604571</t>
  </si>
  <si>
    <t>VERGER</t>
  </si>
  <si>
    <t>239623</t>
  </si>
  <si>
    <t>VERNIER</t>
  </si>
  <si>
    <t>431780</t>
  </si>
  <si>
    <t>VERTUAUX</t>
  </si>
  <si>
    <t>VS Trouhans</t>
  </si>
  <si>
    <t>021_43122203</t>
  </si>
  <si>
    <t>VIAUD</t>
  </si>
  <si>
    <t>Willy</t>
  </si>
  <si>
    <t>55715357</t>
  </si>
  <si>
    <t>VIENNET</t>
  </si>
  <si>
    <t>55611185</t>
  </si>
  <si>
    <t>VIGNERON</t>
  </si>
  <si>
    <t>VC Châtillonnais</t>
  </si>
  <si>
    <t>021_154015</t>
  </si>
  <si>
    <t>VINCENDON</t>
  </si>
  <si>
    <t>55597693</t>
  </si>
  <si>
    <t>VIOLANO</t>
  </si>
  <si>
    <t>421408</t>
  </si>
  <si>
    <t>EC Olympic Villeurbannais</t>
  </si>
  <si>
    <t>55535555</t>
  </si>
  <si>
    <t>VUILLEMIN</t>
  </si>
  <si>
    <t>501243</t>
  </si>
  <si>
    <t>vélo sport joncynois</t>
  </si>
  <si>
    <t>prix de Laives</t>
  </si>
  <si>
    <t>26/08/2018</t>
  </si>
  <si>
    <t>bruno</t>
  </si>
  <si>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</sst>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0.0"/>
    <numFmt numFmtId="166" formatCode="#,##0.0"/>
    <numFmt numFmtId="167" formatCode="dd/mm/yy"/>
  </numFmts>
  <fonts count="45" x14ac:knownFonts="1">
    <font>
      <sz val="11"/>
      <color theme="1"/>
      <name val="Calibri"/>
      <family val="2"/>
      <scheme val="minor"/>
    </font>
    <font>
      <sz val="11"/>
      <color theme="1"/>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sz val="10"/>
      <color theme="1"/>
      <name val="Arial"/>
      <family val="2"/>
    </font>
    <font>
      <sz val="10"/>
      <name val="Arial"/>
      <family val="2"/>
    </font>
    <font>
      <b/>
      <sz val="10"/>
      <name val="Arial"/>
      <family val="2"/>
    </font>
    <font>
      <sz val="8"/>
      <color theme="1"/>
      <name val="Arial"/>
      <family val="2"/>
    </font>
    <font>
      <b/>
      <sz val="11"/>
      <color theme="1"/>
      <name val="Arial"/>
      <family val="2"/>
    </font>
    <font>
      <b/>
      <sz val="10"/>
      <color theme="1"/>
      <name val="Arial"/>
      <family val="2"/>
    </font>
    <font>
      <sz val="5"/>
      <name val="Arial"/>
      <family val="2"/>
    </font>
    <font>
      <sz val="8"/>
      <name val="Arial"/>
      <family val="2"/>
    </font>
    <font>
      <sz val="20"/>
      <color theme="1"/>
      <name val="Arial"/>
      <family val="2"/>
    </font>
    <font>
      <sz val="11"/>
      <name val="Arial"/>
      <family val="2"/>
    </font>
    <font>
      <sz val="11"/>
      <color theme="1"/>
      <name val="Arial"/>
      <family val="2"/>
    </font>
    <font>
      <sz val="11"/>
      <color theme="0"/>
      <name val="Calibri"/>
      <family val="2"/>
      <scheme val="minor"/>
    </font>
    <font>
      <sz val="10"/>
      <color theme="0"/>
      <name val="Arial"/>
      <family val="2"/>
    </font>
    <font>
      <b/>
      <sz val="14"/>
      <color theme="1"/>
      <name val="Arial"/>
      <family val="2"/>
    </font>
    <font>
      <b/>
      <sz val="12"/>
      <name val="Arial"/>
      <family val="2"/>
    </font>
    <font>
      <sz val="14"/>
      <color theme="1"/>
      <name val="Arial"/>
      <family val="2"/>
    </font>
    <font>
      <u/>
      <sz val="13"/>
      <color theme="1"/>
      <name val="Arial"/>
      <family val="2"/>
    </font>
    <font>
      <sz val="11"/>
      <color rgb="FFFF0000"/>
      <name val="Calibri"/>
      <family val="2"/>
      <scheme val="minor"/>
    </font>
    <font>
      <sz val="22"/>
      <color theme="1"/>
      <name val="Arial"/>
      <family val="2"/>
    </font>
    <font>
      <u/>
      <sz val="28"/>
      <color theme="1"/>
      <name val="Arial"/>
      <family val="2"/>
    </font>
    <font>
      <b/>
      <sz val="14"/>
      <name val="Arial"/>
      <family val="2"/>
    </font>
    <font>
      <sz val="18"/>
      <color theme="1"/>
      <name val="Arial"/>
      <family val="2"/>
    </font>
    <font>
      <u/>
      <sz val="28"/>
      <color theme="1"/>
      <name val="Comic Sans MS"/>
      <family val="4"/>
    </font>
    <font>
      <b/>
      <sz val="20"/>
      <name val="Arial"/>
      <family val="2"/>
    </font>
    <font>
      <b/>
      <sz val="16"/>
      <name val="Arial"/>
      <family val="2"/>
    </font>
    <font>
      <sz val="16"/>
      <name val="Arial"/>
      <family val="2"/>
    </font>
    <font>
      <sz val="12"/>
      <name val="Arial"/>
      <family val="2"/>
    </font>
    <font>
      <sz val="11"/>
      <name val="Calibri"/>
      <family val="2"/>
      <scheme val="minor"/>
    </font>
    <font>
      <sz val="10"/>
      <color rgb="FFFF0000"/>
      <name val="Arial"/>
      <family val="2"/>
    </font>
    <font>
      <sz val="8"/>
      <color rgb="FFFF0000"/>
      <name val="Arial"/>
      <family val="2"/>
    </font>
    <font>
      <sz val="11"/>
      <color indexed="8"/>
      <name val="Calibri"/>
      <family val="2"/>
      <charset val="1"/>
    </font>
    <font>
      <sz val="11"/>
      <color rgb="FFFF0000"/>
      <name val="Calibri"/>
      <family val="2"/>
      <charset val="1"/>
    </font>
    <font>
      <sz val="14"/>
      <color theme="0"/>
      <name val="Arial"/>
      <family val="2"/>
      <charset val="1"/>
    </font>
    <font>
      <sz val="10"/>
      <color rgb="FFFF0000"/>
      <name val="Arial"/>
      <family val="2"/>
      <charset val="1"/>
    </font>
    <font>
      <sz val="22"/>
      <color rgb="FFFF0000"/>
      <name val="Arial"/>
      <family val="2"/>
    </font>
    <font>
      <u/>
      <sz val="13"/>
      <color rgb="FFFF0000"/>
      <name val="Arial"/>
      <family val="2"/>
    </font>
    <font>
      <sz val="11"/>
      <color rgb="FFFF0000"/>
      <name val="Arial"/>
      <family val="2"/>
    </font>
    <font>
      <sz val="5"/>
      <color rgb="FFFF0000"/>
      <name val="Arial"/>
      <family val="2"/>
    </font>
    <font>
      <sz val="11"/>
      <name val="Calibri"/>
      <family val="2"/>
      <charset val="1"/>
    </font>
    <font>
      <b/>
      <sz val="10"/>
      <color rgb="FFFF0000"/>
      <name val="Arial"/>
      <family val="2"/>
    </font>
  </fonts>
  <fills count="20">
    <fill>
      <patternFill patternType="none"/>
    </fill>
    <fill>
      <patternFill patternType="gray125"/>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0" tint="-0.249977111117893"/>
        <bgColor indexed="64"/>
      </patternFill>
    </fill>
    <fill>
      <patternFill patternType="solid">
        <fgColor rgb="FFFFFF00"/>
        <bgColor indexed="64"/>
      </patternFill>
    </fill>
    <fill>
      <patternFill patternType="solid">
        <fgColor rgb="FF00FF00"/>
        <bgColor indexed="64"/>
      </patternFill>
    </fill>
    <fill>
      <patternFill patternType="solid">
        <fgColor rgb="FF00FFFF"/>
        <bgColor indexed="64"/>
      </patternFill>
    </fill>
    <fill>
      <patternFill patternType="solid">
        <fgColor theme="0" tint="-0.14999847407452621"/>
        <bgColor indexed="64"/>
      </patternFill>
    </fill>
    <fill>
      <patternFill patternType="solid">
        <fgColor rgb="FFFF66FF"/>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9900"/>
        <bgColor indexed="64"/>
      </patternFill>
    </fill>
    <fill>
      <patternFill patternType="solid">
        <fgColor rgb="FFFFCC00"/>
        <bgColor indexed="64"/>
      </patternFill>
    </fill>
    <fill>
      <patternFill patternType="solid">
        <fgColor rgb="FFFF99FF"/>
        <bgColor indexed="64"/>
      </patternFill>
    </fill>
    <fill>
      <patternFill patternType="solid">
        <fgColor rgb="FFFF9933"/>
        <bgColor indexed="64"/>
      </patternFill>
    </fill>
    <fill>
      <patternFill patternType="solid">
        <fgColor theme="9" tint="0.39997558519241921"/>
        <bgColor indexed="64"/>
      </patternFill>
    </fill>
    <fill>
      <patternFill patternType="solid">
        <fgColor rgb="FF66FFFF"/>
        <bgColor indexed="64"/>
      </patternFill>
    </fill>
  </fills>
  <borders count="66">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dotted">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ouble">
        <color auto="1"/>
      </left>
      <right style="double">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double">
        <color auto="1"/>
      </right>
      <top/>
      <bottom/>
      <diagonal/>
    </border>
    <border>
      <left style="thin">
        <color auto="1"/>
      </left>
      <right style="double">
        <color auto="1"/>
      </right>
      <top style="double">
        <color auto="1"/>
      </top>
      <bottom/>
      <diagonal/>
    </border>
    <border>
      <left style="thin">
        <color auto="1"/>
      </left>
      <right style="double">
        <color auto="1"/>
      </right>
      <top/>
      <bottom style="thin">
        <color auto="1"/>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style="double">
        <color auto="1"/>
      </left>
      <right style="double">
        <color auto="1"/>
      </right>
      <top/>
      <bottom style="double">
        <color auto="1"/>
      </bottom>
      <diagonal/>
    </border>
    <border>
      <left style="thin">
        <color auto="1"/>
      </left>
      <right style="double">
        <color auto="1"/>
      </right>
      <top/>
      <bottom style="double">
        <color auto="1"/>
      </bottom>
      <diagonal/>
    </border>
    <border>
      <left/>
      <right/>
      <top style="thin">
        <color auto="1"/>
      </top>
      <bottom/>
      <diagonal/>
    </border>
    <border>
      <left style="dashed">
        <color auto="1"/>
      </left>
      <right style="dashed">
        <color auto="1"/>
      </right>
      <top/>
      <bottom/>
      <diagonal/>
    </border>
    <border>
      <left style="thin">
        <color auto="1"/>
      </left>
      <right style="thin">
        <color auto="1"/>
      </right>
      <top style="thin">
        <color auto="1"/>
      </top>
      <bottom style="thin">
        <color auto="1"/>
      </bottom>
      <diagonal/>
    </border>
    <border>
      <left style="thin">
        <color auto="1"/>
      </left>
      <right style="double">
        <color auto="1"/>
      </right>
      <top style="double">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bottom/>
      <diagonal/>
    </border>
    <border>
      <left style="double">
        <color auto="1"/>
      </left>
      <right style="double">
        <color auto="1"/>
      </right>
      <top/>
      <bottom style="thin">
        <color auto="1"/>
      </bottom>
      <diagonal/>
    </border>
    <border>
      <left style="double">
        <color auto="1"/>
      </left>
      <right style="double">
        <color auto="1"/>
      </right>
      <top style="thin">
        <color auto="1"/>
      </top>
      <bottom style="thin">
        <color auto="1"/>
      </bottom>
      <diagonal/>
    </border>
    <border>
      <left style="thin">
        <color auto="1"/>
      </left>
      <right style="thin">
        <color auto="1"/>
      </right>
      <top/>
      <bottom style="double">
        <color auto="1"/>
      </bottom>
      <diagonal/>
    </border>
    <border>
      <left style="double">
        <color auto="1"/>
      </left>
      <right style="thin">
        <color auto="1"/>
      </right>
      <top/>
      <bottom style="double">
        <color auto="1"/>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dotted">
        <color auto="1"/>
      </top>
      <bottom/>
      <diagonal/>
    </border>
    <border>
      <left style="double">
        <color auto="1"/>
      </left>
      <right style="thin">
        <color auto="1"/>
      </right>
      <top style="thin">
        <color auto="1"/>
      </top>
      <bottom/>
      <diagonal/>
    </border>
    <border>
      <left style="thin">
        <color auto="1"/>
      </left>
      <right/>
      <top/>
      <bottom/>
      <diagonal/>
    </border>
    <border>
      <left style="thin">
        <color auto="1"/>
      </left>
      <right/>
      <top/>
      <bottom style="double">
        <color auto="1"/>
      </bottom>
      <diagonal/>
    </border>
    <border>
      <left style="double">
        <color rgb="FFFF0000"/>
      </left>
      <right/>
      <top/>
      <bottom/>
      <diagonal/>
    </border>
    <border>
      <left style="double">
        <color auto="1"/>
      </left>
      <right/>
      <top/>
      <bottom style="thin">
        <color auto="1"/>
      </bottom>
      <diagonal/>
    </border>
    <border>
      <left/>
      <right style="thin">
        <color auto="1"/>
      </right>
      <top style="double">
        <color auto="1"/>
      </top>
      <bottom/>
      <diagonal/>
    </border>
    <border>
      <left/>
      <right style="thin">
        <color auto="1"/>
      </right>
      <top/>
      <bottom style="thin">
        <color auto="1"/>
      </bottom>
      <diagonal/>
    </border>
    <border>
      <left/>
      <right/>
      <top style="thin">
        <color auto="1"/>
      </top>
      <bottom style="dotted">
        <color auto="1"/>
      </bottom>
      <diagonal/>
    </border>
  </borders>
  <cellStyleXfs count="6">
    <xf numFmtId="0" fontId="0" fillId="0" borderId="0"/>
    <xf numFmtId="0" fontId="2" fillId="2" borderId="0" applyNumberFormat="0" applyBorder="0" applyAlignment="0" applyProtection="0"/>
    <xf numFmtId="0" fontId="3" fillId="3" borderId="0" applyNumberFormat="0" applyBorder="0" applyAlignment="0" applyProtection="0"/>
    <xf numFmtId="0" fontId="4" fillId="4" borderId="1" applyNumberFormat="0" applyAlignment="0" applyProtection="0"/>
    <xf numFmtId="0" fontId="1" fillId="5" borderId="2" applyNumberFormat="0" applyFont="0" applyAlignment="0" applyProtection="0"/>
    <xf numFmtId="0" fontId="35" fillId="0" borderId="0"/>
  </cellStyleXfs>
  <cellXfs count="428">
    <xf numFmtId="0" fontId="0" fillId="0" borderId="0" xfId="0"/>
    <xf numFmtId="0" fontId="0" fillId="0" borderId="0" xfId="0" applyAlignment="1">
      <alignment horizontal="center" vertical="center"/>
    </xf>
    <xf numFmtId="0" fontId="5" fillId="0" borderId="0" xfId="0" applyFont="1" applyAlignment="1">
      <alignment vertical="center"/>
    </xf>
    <xf numFmtId="1" fontId="5" fillId="0" borderId="0" xfId="0" applyNumberFormat="1" applyFont="1" applyAlignment="1">
      <alignment horizontal="center" vertical="center"/>
    </xf>
    <xf numFmtId="0" fontId="12" fillId="0" borderId="0" xfId="0" applyFont="1" applyAlignment="1">
      <alignment horizontal="center" vertical="center"/>
    </xf>
    <xf numFmtId="0" fontId="7" fillId="0" borderId="0" xfId="3" applyFont="1" applyFill="1" applyBorder="1" applyAlignment="1">
      <alignment horizontal="center" vertical="center"/>
    </xf>
    <xf numFmtId="0" fontId="7" fillId="0" borderId="0" xfId="0" applyFont="1" applyBorder="1" applyAlignment="1">
      <alignment horizontal="center" vertical="center"/>
    </xf>
    <xf numFmtId="0" fontId="7" fillId="0" borderId="0" xfId="4" applyFont="1" applyFill="1" applyBorder="1" applyAlignment="1">
      <alignment vertical="center"/>
    </xf>
    <xf numFmtId="0" fontId="7" fillId="0" borderId="0" xfId="3" applyFont="1" applyFill="1" applyBorder="1" applyAlignment="1">
      <alignment vertical="center"/>
    </xf>
    <xf numFmtId="14" fontId="6" fillId="0" borderId="0" xfId="2" applyNumberFormat="1" applyFont="1" applyFill="1" applyBorder="1" applyAlignment="1">
      <alignment vertical="center" wrapText="1"/>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11" fillId="0" borderId="0" xfId="0" applyFont="1" applyFill="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164" fontId="5" fillId="0" borderId="0" xfId="0" applyNumberFormat="1" applyFont="1" applyBorder="1" applyAlignment="1">
      <alignment horizontal="center" vertical="center"/>
    </xf>
    <xf numFmtId="0" fontId="5" fillId="0" borderId="0" xfId="0" applyFont="1" applyBorder="1" applyAlignment="1">
      <alignment horizontal="left" vertical="center"/>
    </xf>
    <xf numFmtId="0" fontId="8" fillId="0" borderId="0" xfId="0" applyNumberFormat="1"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6" fillId="0" borderId="5" xfId="0" applyFont="1" applyBorder="1" applyAlignment="1">
      <alignment horizontal="center" vertical="center"/>
    </xf>
    <xf numFmtId="0" fontId="7" fillId="0" borderId="0" xfId="4" applyFont="1" applyFill="1" applyBorder="1" applyAlignment="1">
      <alignment horizontal="center" vertical="center"/>
    </xf>
    <xf numFmtId="0" fontId="6" fillId="0" borderId="0" xfId="0" applyFont="1" applyAlignment="1">
      <alignment horizontal="center" vertical="center"/>
    </xf>
    <xf numFmtId="0" fontId="15" fillId="0" borderId="0" xfId="0" applyFont="1" applyAlignment="1">
      <alignment horizontal="center" vertical="center"/>
    </xf>
    <xf numFmtId="0" fontId="15" fillId="0" borderId="0" xfId="0" applyFont="1" applyFill="1" applyAlignment="1">
      <alignment horizontal="center" vertical="center"/>
    </xf>
    <xf numFmtId="164" fontId="15" fillId="0" borderId="0" xfId="0" applyNumberFormat="1" applyFont="1" applyFill="1" applyBorder="1" applyAlignment="1">
      <alignment horizontal="center" vertical="center"/>
    </xf>
    <xf numFmtId="0" fontId="15" fillId="0" borderId="0" xfId="0" applyFont="1"/>
    <xf numFmtId="49" fontId="15" fillId="0" borderId="0" xfId="0" applyNumberFormat="1" applyFont="1" applyAlignment="1">
      <alignment horizontal="center" vertical="center"/>
    </xf>
    <xf numFmtId="49" fontId="15" fillId="0" borderId="0" xfId="0" applyNumberFormat="1" applyFont="1" applyAlignment="1">
      <alignment vertical="center"/>
    </xf>
    <xf numFmtId="165" fontId="15" fillId="6" borderId="0" xfId="0" applyNumberFormat="1" applyFont="1" applyFill="1" applyAlignment="1">
      <alignment horizontal="center" vertical="center"/>
    </xf>
    <xf numFmtId="165" fontId="15" fillId="0" borderId="0" xfId="0" applyNumberFormat="1" applyFont="1" applyAlignment="1">
      <alignment horizontal="center" vertical="center"/>
    </xf>
    <xf numFmtId="165" fontId="15" fillId="0" borderId="0" xfId="0" applyNumberFormat="1" applyFont="1"/>
    <xf numFmtId="0" fontId="15" fillId="0" borderId="19" xfId="0" applyFont="1" applyBorder="1" applyAlignment="1">
      <alignment horizontal="center" vertical="center"/>
    </xf>
    <xf numFmtId="165" fontId="15" fillId="0" borderId="20" xfId="0" applyNumberFormat="1" applyFont="1" applyBorder="1" applyAlignment="1">
      <alignment horizontal="center" vertical="center"/>
    </xf>
    <xf numFmtId="165" fontId="15" fillId="0" borderId="21" xfId="0" applyNumberFormat="1" applyFont="1" applyBorder="1" applyAlignment="1">
      <alignment horizontal="center" vertical="center"/>
    </xf>
    <xf numFmtId="49" fontId="15" fillId="0" borderId="22" xfId="0" applyNumberFormat="1" applyFont="1" applyBorder="1" applyAlignment="1">
      <alignment horizontal="center" vertical="center"/>
    </xf>
    <xf numFmtId="1" fontId="15" fillId="6" borderId="11" xfId="0" applyNumberFormat="1" applyFont="1" applyFill="1" applyBorder="1" applyAlignment="1">
      <alignment horizontal="center" vertical="center"/>
    </xf>
    <xf numFmtId="49" fontId="15" fillId="0" borderId="4" xfId="0" applyNumberFormat="1" applyFont="1" applyBorder="1" applyAlignment="1">
      <alignment horizontal="center" vertical="center"/>
    </xf>
    <xf numFmtId="1" fontId="15" fillId="6" borderId="5" xfId="0" applyNumberFormat="1" applyFont="1" applyFill="1" applyBorder="1" applyAlignment="1">
      <alignment horizontal="center" vertical="center"/>
    </xf>
    <xf numFmtId="165" fontId="15" fillId="0" borderId="6" xfId="0" applyNumberFormat="1" applyFont="1" applyBorder="1" applyAlignment="1">
      <alignment horizontal="center" vertical="center"/>
    </xf>
    <xf numFmtId="49" fontId="15" fillId="0" borderId="24" xfId="0" applyNumberFormat="1" applyFont="1" applyBorder="1" applyAlignment="1">
      <alignment horizontal="center" vertical="center"/>
    </xf>
    <xf numFmtId="1" fontId="15" fillId="6" borderId="25" xfId="0" applyNumberFormat="1" applyFont="1" applyFill="1" applyBorder="1" applyAlignment="1">
      <alignment horizontal="center" vertical="center"/>
    </xf>
    <xf numFmtId="165" fontId="15" fillId="0" borderId="26" xfId="0" applyNumberFormat="1" applyFont="1" applyBorder="1" applyAlignment="1">
      <alignment horizontal="center" vertical="center"/>
    </xf>
    <xf numFmtId="165" fontId="15" fillId="0" borderId="0" xfId="0" applyNumberFormat="1" applyFont="1" applyAlignment="1">
      <alignment horizontal="left" vertical="center"/>
    </xf>
    <xf numFmtId="166" fontId="15" fillId="0" borderId="23" xfId="0" applyNumberFormat="1" applyFont="1" applyBorder="1" applyAlignment="1">
      <alignment horizontal="center" vertical="center"/>
    </xf>
    <xf numFmtId="164" fontId="15" fillId="0" borderId="0" xfId="0" applyNumberFormat="1" applyFont="1" applyAlignment="1">
      <alignment horizontal="center" vertical="center"/>
    </xf>
    <xf numFmtId="0" fontId="5" fillId="0" borderId="13" xfId="0" applyFont="1" applyBorder="1" applyAlignment="1">
      <alignment horizontal="center" vertical="center"/>
    </xf>
    <xf numFmtId="0" fontId="17" fillId="0" borderId="30" xfId="4" applyFont="1" applyFill="1" applyBorder="1" applyAlignment="1">
      <alignment horizontal="center" vertical="center" wrapText="1"/>
    </xf>
    <xf numFmtId="49" fontId="20" fillId="0" borderId="0" xfId="0" applyNumberFormat="1" applyFont="1" applyAlignment="1">
      <alignment horizontal="center" vertical="center"/>
    </xf>
    <xf numFmtId="0" fontId="5" fillId="0" borderId="11" xfId="0" applyFont="1" applyFill="1" applyBorder="1" applyAlignment="1">
      <alignment horizontal="center" vertical="center"/>
    </xf>
    <xf numFmtId="0" fontId="15" fillId="0" borderId="0" xfId="0" applyNumberFormat="1" applyFont="1" applyFill="1" applyAlignment="1">
      <alignment horizontal="center" vertical="center"/>
    </xf>
    <xf numFmtId="164" fontId="15" fillId="0" borderId="0" xfId="0" applyNumberFormat="1" applyFont="1" applyFill="1" applyAlignment="1">
      <alignment horizontal="center" vertical="center"/>
    </xf>
    <xf numFmtId="14" fontId="15" fillId="0" borderId="0" xfId="0" applyNumberFormat="1" applyFont="1" applyAlignment="1">
      <alignment horizontal="center" vertical="center"/>
    </xf>
    <xf numFmtId="1" fontId="6" fillId="0" borderId="0" xfId="0" applyNumberFormat="1" applyFont="1" applyAlignment="1">
      <alignment horizontal="center" vertical="center"/>
    </xf>
    <xf numFmtId="1" fontId="12" fillId="0" borderId="0" xfId="0" applyNumberFormat="1" applyFont="1" applyAlignment="1">
      <alignment horizontal="center" vertical="center"/>
    </xf>
    <xf numFmtId="0" fontId="15" fillId="6" borderId="0" xfId="0" applyFont="1" applyFill="1" applyAlignment="1">
      <alignment horizontal="center" vertical="center"/>
    </xf>
    <xf numFmtId="14" fontId="15" fillId="6" borderId="0" xfId="0" applyNumberFormat="1" applyFont="1" applyFill="1" applyAlignment="1">
      <alignment horizontal="center" vertical="center"/>
    </xf>
    <xf numFmtId="0" fontId="14" fillId="0" borderId="3" xfId="0" applyFont="1" applyBorder="1" applyAlignment="1">
      <alignment horizontal="center" vertical="center" wrapText="1"/>
    </xf>
    <xf numFmtId="1" fontId="6" fillId="0" borderId="3" xfId="0" applyNumberFormat="1" applyFont="1" applyBorder="1" applyAlignment="1">
      <alignment horizontal="center" vertical="center"/>
    </xf>
    <xf numFmtId="1" fontId="12" fillId="0" borderId="3" xfId="0" applyNumberFormat="1" applyFont="1" applyBorder="1" applyAlignment="1">
      <alignment horizontal="center" vertical="center"/>
    </xf>
    <xf numFmtId="0" fontId="7" fillId="0" borderId="0" xfId="4" applyFont="1" applyFill="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0" fillId="0" borderId="0" xfId="0"/>
    <xf numFmtId="0" fontId="15" fillId="7" borderId="0" xfId="0" applyFont="1" applyFill="1" applyAlignment="1">
      <alignment horizontal="center" vertical="center"/>
    </xf>
    <xf numFmtId="0" fontId="15" fillId="7" borderId="0" xfId="0" applyFont="1" applyFill="1" applyBorder="1" applyAlignment="1">
      <alignment horizontal="center" vertical="center"/>
    </xf>
    <xf numFmtId="0" fontId="14" fillId="7" borderId="0" xfId="1" applyFont="1" applyFill="1" applyBorder="1" applyAlignment="1">
      <alignment horizontal="center" vertical="center"/>
    </xf>
    <xf numFmtId="49" fontId="14" fillId="7" borderId="0" xfId="1" applyNumberFormat="1" applyFont="1" applyFill="1" applyBorder="1" applyAlignment="1">
      <alignment horizontal="center" vertical="center"/>
    </xf>
    <xf numFmtId="1" fontId="23" fillId="0" borderId="0" xfId="0" applyNumberFormat="1" applyFont="1" applyAlignment="1">
      <alignment vertical="center"/>
    </xf>
    <xf numFmtId="49" fontId="21" fillId="0" borderId="0" xfId="0" applyNumberFormat="1" applyFont="1" applyAlignment="1">
      <alignment vertical="center"/>
    </xf>
    <xf numFmtId="49" fontId="13" fillId="0" borderId="0" xfId="0" applyNumberFormat="1" applyFont="1" applyAlignment="1">
      <alignment vertical="center"/>
    </xf>
    <xf numFmtId="0" fontId="26" fillId="6" borderId="0" xfId="0" applyFont="1" applyFill="1" applyAlignment="1">
      <alignment horizontal="center" vertical="center"/>
    </xf>
    <xf numFmtId="0" fontId="24" fillId="6" borderId="0" xfId="0" applyFont="1" applyFill="1" applyAlignment="1">
      <alignment vertical="center"/>
    </xf>
    <xf numFmtId="0" fontId="24" fillId="6" borderId="10" xfId="0" applyFont="1" applyFill="1" applyBorder="1" applyAlignment="1">
      <alignment vertical="center"/>
    </xf>
    <xf numFmtId="49" fontId="13" fillId="0" borderId="0" xfId="0" applyNumberFormat="1" applyFont="1" applyFill="1" applyAlignment="1">
      <alignment vertical="center"/>
    </xf>
    <xf numFmtId="0" fontId="16" fillId="0" borderId="30" xfId="0" applyFont="1" applyFill="1" applyBorder="1" applyAlignment="1">
      <alignment horizontal="center"/>
    </xf>
    <xf numFmtId="0" fontId="16" fillId="0" borderId="0" xfId="0" applyFont="1" applyFill="1" applyBorder="1" applyAlignment="1">
      <alignment horizontal="center"/>
    </xf>
    <xf numFmtId="0" fontId="7" fillId="0" borderId="0" xfId="4" applyFont="1" applyFill="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8" fillId="0" borderId="0" xfId="0" applyFont="1" applyBorder="1" applyAlignment="1">
      <alignment vertical="center"/>
    </xf>
    <xf numFmtId="49" fontId="13" fillId="0" borderId="13" xfId="0" applyNumberFormat="1" applyFont="1" applyFill="1" applyBorder="1" applyAlignment="1">
      <alignment vertical="center"/>
    </xf>
    <xf numFmtId="0" fontId="16" fillId="0" borderId="13" xfId="0" applyFont="1" applyFill="1" applyBorder="1" applyAlignment="1">
      <alignment horizontal="center" vertical="center"/>
    </xf>
    <xf numFmtId="0" fontId="17" fillId="0" borderId="13" xfId="0" applyFont="1" applyFill="1" applyBorder="1" applyAlignment="1">
      <alignment horizontal="center" vertical="center"/>
    </xf>
    <xf numFmtId="0" fontId="14" fillId="0" borderId="0" xfId="0" applyFont="1" applyAlignment="1">
      <alignment horizontal="center" vertical="center"/>
    </xf>
    <xf numFmtId="0" fontId="14" fillId="0" borderId="0" xfId="0" applyNumberFormat="1" applyFont="1" applyAlignment="1">
      <alignment horizontal="center" vertical="center"/>
    </xf>
    <xf numFmtId="167" fontId="14" fillId="0" borderId="0" xfId="0" applyNumberFormat="1" applyFont="1" applyAlignment="1">
      <alignment horizontal="center" vertical="center"/>
    </xf>
    <xf numFmtId="0" fontId="14" fillId="0" borderId="0" xfId="0" applyFont="1" applyAlignment="1">
      <alignment horizontal="right"/>
    </xf>
    <xf numFmtId="0" fontId="15" fillId="0" borderId="0" xfId="0" applyNumberFormat="1" applyFont="1" applyFill="1" applyAlignment="1">
      <alignment horizontal="right" vertical="center"/>
    </xf>
    <xf numFmtId="1" fontId="15" fillId="0" borderId="0" xfId="0" applyNumberFormat="1" applyFont="1" applyFill="1" applyAlignment="1">
      <alignment horizontal="right" vertical="center"/>
    </xf>
    <xf numFmtId="1" fontId="14" fillId="0" borderId="0" xfId="0" applyNumberFormat="1" applyFont="1" applyAlignment="1">
      <alignment horizontal="center" vertical="center"/>
    </xf>
    <xf numFmtId="0" fontId="7" fillId="0" borderId="0" xfId="4" applyFont="1" applyFill="1" applyBorder="1" applyAlignment="1">
      <alignment horizontal="center" vertical="center"/>
    </xf>
    <xf numFmtId="0" fontId="6" fillId="0" borderId="0" xfId="0" applyFont="1" applyAlignment="1">
      <alignment horizontal="center" vertical="center"/>
    </xf>
    <xf numFmtId="0" fontId="15" fillId="0" borderId="0" xfId="0" applyFont="1" applyBorder="1" applyAlignment="1">
      <alignment horizontal="center" vertical="center"/>
    </xf>
    <xf numFmtId="0" fontId="0" fillId="0" borderId="0" xfId="0" applyAlignment="1">
      <alignment vertical="center" wrapText="1"/>
    </xf>
    <xf numFmtId="0" fontId="6" fillId="0" borderId="0" xfId="4" applyFont="1" applyFill="1" applyBorder="1" applyAlignment="1">
      <alignment vertical="center"/>
    </xf>
    <xf numFmtId="0" fontId="9" fillId="0" borderId="0" xfId="0" applyFont="1" applyBorder="1" applyAlignment="1">
      <alignment horizontal="left"/>
    </xf>
    <xf numFmtId="0" fontId="15" fillId="6" borderId="15" xfId="0" applyFont="1" applyFill="1" applyBorder="1" applyAlignment="1">
      <alignment horizontal="center" vertical="center"/>
    </xf>
    <xf numFmtId="14" fontId="15" fillId="6" borderId="16" xfId="0" applyNumberFormat="1" applyFont="1" applyFill="1" applyBorder="1" applyAlignment="1">
      <alignment horizontal="center" vertical="center"/>
    </xf>
    <xf numFmtId="0" fontId="15" fillId="6" borderId="0" xfId="0" applyFont="1" applyFill="1" applyBorder="1" applyAlignment="1">
      <alignment horizontal="center" vertical="center"/>
    </xf>
    <xf numFmtId="14" fontId="15" fillId="6" borderId="18" xfId="0" applyNumberFormat="1" applyFont="1" applyFill="1" applyBorder="1" applyAlignment="1">
      <alignment horizontal="center" vertical="center"/>
    </xf>
    <xf numFmtId="0" fontId="15" fillId="6" borderId="28" xfId="0" applyFont="1" applyFill="1" applyBorder="1" applyAlignment="1">
      <alignment horizontal="center" vertical="center"/>
    </xf>
    <xf numFmtId="14" fontId="15" fillId="6" borderId="29" xfId="0" applyNumberFormat="1" applyFont="1" applyFill="1" applyBorder="1" applyAlignment="1">
      <alignment horizontal="center" vertical="center"/>
    </xf>
    <xf numFmtId="14" fontId="15" fillId="6" borderId="15" xfId="0" applyNumberFormat="1" applyFont="1" applyFill="1" applyBorder="1" applyAlignment="1">
      <alignment horizontal="center" vertical="center"/>
    </xf>
    <xf numFmtId="14" fontId="15" fillId="6" borderId="0" xfId="0" applyNumberFormat="1" applyFont="1" applyFill="1" applyBorder="1" applyAlignment="1">
      <alignment horizontal="center" vertical="center"/>
    </xf>
    <xf numFmtId="14" fontId="15" fillId="6" borderId="28" xfId="0" applyNumberFormat="1" applyFont="1" applyFill="1" applyBorder="1" applyAlignment="1">
      <alignment horizontal="center" vertical="center"/>
    </xf>
    <xf numFmtId="0" fontId="15" fillId="6" borderId="14" xfId="0" applyFont="1" applyFill="1" applyBorder="1" applyAlignment="1">
      <alignment horizontal="center" vertical="center"/>
    </xf>
    <xf numFmtId="0" fontId="26" fillId="6" borderId="15" xfId="0" applyFont="1" applyFill="1" applyBorder="1" applyAlignment="1">
      <alignment horizontal="center" vertical="center"/>
    </xf>
    <xf numFmtId="0" fontId="15" fillId="6" borderId="17" xfId="0" applyFont="1" applyFill="1" applyBorder="1" applyAlignment="1">
      <alignment horizontal="center" vertical="center"/>
    </xf>
    <xf numFmtId="0" fontId="26" fillId="6" borderId="0" xfId="0" applyFont="1" applyFill="1" applyBorder="1" applyAlignment="1">
      <alignment horizontal="center" vertical="center"/>
    </xf>
    <xf numFmtId="0" fontId="15" fillId="6" borderId="27" xfId="0" applyFont="1" applyFill="1" applyBorder="1" applyAlignment="1">
      <alignment horizontal="center" vertical="center"/>
    </xf>
    <xf numFmtId="0" fontId="26" fillId="6" borderId="28" xfId="0" applyFont="1" applyFill="1" applyBorder="1" applyAlignment="1">
      <alignment horizontal="center" vertical="center"/>
    </xf>
    <xf numFmtId="0" fontId="15" fillId="6" borderId="41" xfId="0" applyFont="1" applyFill="1" applyBorder="1" applyAlignment="1">
      <alignment horizontal="center" vertical="center"/>
    </xf>
    <xf numFmtId="0" fontId="6" fillId="0" borderId="13" xfId="0" applyFont="1" applyBorder="1" applyAlignment="1">
      <alignment horizontal="center" vertical="center"/>
    </xf>
    <xf numFmtId="1" fontId="6" fillId="0" borderId="7" xfId="0" applyNumberFormat="1" applyFont="1" applyBorder="1" applyAlignment="1">
      <alignment horizontal="center" vertical="center"/>
    </xf>
    <xf numFmtId="1" fontId="6" fillId="0" borderId="5" xfId="0" applyNumberFormat="1" applyFont="1" applyBorder="1" applyAlignment="1">
      <alignment horizontal="center" vertical="center"/>
    </xf>
    <xf numFmtId="1" fontId="6" fillId="0" borderId="8" xfId="0" applyNumberFormat="1" applyFont="1" applyBorder="1" applyAlignment="1">
      <alignment horizontal="center" vertical="center"/>
    </xf>
    <xf numFmtId="1" fontId="12" fillId="0" borderId="12" xfId="0" applyNumberFormat="1" applyFont="1" applyBorder="1" applyAlignment="1">
      <alignment horizontal="center" vertical="center"/>
    </xf>
    <xf numFmtId="0" fontId="6" fillId="0" borderId="8" xfId="0" applyFont="1" applyBorder="1" applyAlignment="1">
      <alignment horizontal="center" vertical="center"/>
    </xf>
    <xf numFmtId="0" fontId="5" fillId="0" borderId="12" xfId="0" applyFont="1" applyBorder="1" applyAlignment="1">
      <alignment horizontal="center" vertical="center"/>
    </xf>
    <xf numFmtId="0" fontId="14" fillId="0" borderId="5" xfId="0" applyFont="1" applyBorder="1" applyAlignment="1">
      <alignment horizontal="center" vertical="center"/>
    </xf>
    <xf numFmtId="0" fontId="5" fillId="0" borderId="8" xfId="0" applyNumberFormat="1" applyFont="1" applyFill="1" applyBorder="1" applyAlignment="1">
      <alignment horizontal="center" vertical="center"/>
    </xf>
    <xf numFmtId="49" fontId="15" fillId="6" borderId="0" xfId="0" applyNumberFormat="1" applyFont="1" applyFill="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3" xfId="0" applyFont="1" applyBorder="1" applyAlignment="1">
      <alignment horizontal="center" vertical="center"/>
    </xf>
    <xf numFmtId="0" fontId="6" fillId="10" borderId="3"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32" fillId="0" borderId="0" xfId="0" applyFont="1" applyAlignment="1">
      <alignment horizontal="center" vertical="center"/>
    </xf>
    <xf numFmtId="0" fontId="12" fillId="0" borderId="0" xfId="0" applyFont="1" applyBorder="1" applyAlignment="1">
      <alignment vertical="center"/>
    </xf>
    <xf numFmtId="0" fontId="15" fillId="0" borderId="0" xfId="0" applyFont="1" applyAlignment="1">
      <alignment horizontal="right"/>
    </xf>
    <xf numFmtId="49" fontId="15" fillId="7" borderId="0" xfId="0" applyNumberFormat="1" applyFont="1" applyFill="1" applyAlignment="1">
      <alignment horizontal="center" vertical="center"/>
    </xf>
    <xf numFmtId="49" fontId="15" fillId="8" borderId="0" xfId="0" applyNumberFormat="1" applyFont="1" applyFill="1" applyAlignment="1">
      <alignment horizontal="center" vertical="center"/>
    </xf>
    <xf numFmtId="49" fontId="15" fillId="9" borderId="0" xfId="0" applyNumberFormat="1" applyFont="1" applyFill="1" applyAlignment="1">
      <alignment horizontal="center" vertical="center"/>
    </xf>
    <xf numFmtId="49" fontId="15" fillId="11" borderId="0" xfId="0" applyNumberFormat="1" applyFont="1" applyFill="1" applyAlignment="1">
      <alignment horizontal="center" vertical="center"/>
    </xf>
    <xf numFmtId="49" fontId="15" fillId="12" borderId="0" xfId="0" applyNumberFormat="1" applyFont="1" applyFill="1" applyAlignment="1">
      <alignment horizontal="center" vertical="center"/>
    </xf>
    <xf numFmtId="49" fontId="15" fillId="10" borderId="0" xfId="0" applyNumberFormat="1" applyFont="1" applyFill="1" applyAlignment="1">
      <alignment horizontal="center" vertical="center"/>
    </xf>
    <xf numFmtId="49" fontId="15" fillId="14" borderId="0" xfId="0" applyNumberFormat="1" applyFont="1" applyFill="1" applyAlignment="1">
      <alignment horizontal="center" vertical="center"/>
    </xf>
    <xf numFmtId="0" fontId="32" fillId="0" borderId="3" xfId="0" quotePrefix="1" applyFont="1" applyFill="1" applyBorder="1" applyAlignment="1">
      <alignment horizontal="center" vertical="center"/>
    </xf>
    <xf numFmtId="0" fontId="32" fillId="10" borderId="3" xfId="0" quotePrefix="1" applyFont="1" applyFill="1" applyBorder="1" applyAlignment="1">
      <alignment horizontal="center" vertical="center"/>
    </xf>
    <xf numFmtId="0" fontId="32" fillId="10" borderId="11" xfId="0" quotePrefix="1"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43" xfId="0" applyFont="1" applyBorder="1" applyAlignment="1">
      <alignment horizontal="center" vertical="center"/>
    </xf>
    <xf numFmtId="0" fontId="6" fillId="0" borderId="12" xfId="0" applyFont="1" applyBorder="1" applyAlignment="1">
      <alignment horizontal="center" vertical="center"/>
    </xf>
    <xf numFmtId="0" fontId="32" fillId="0" borderId="49" xfId="0" quotePrefix="1" applyFont="1" applyFill="1" applyBorder="1" applyAlignment="1">
      <alignment horizontal="center" vertical="center"/>
    </xf>
    <xf numFmtId="0" fontId="5" fillId="0" borderId="7" xfId="0" applyFont="1" applyBorder="1" applyAlignment="1">
      <alignment horizontal="center" vertical="center"/>
    </xf>
    <xf numFmtId="0" fontId="33" fillId="0" borderId="0" xfId="0" applyFont="1" applyAlignment="1">
      <alignment horizontal="center" vertical="center"/>
    </xf>
    <xf numFmtId="1" fontId="6" fillId="0" borderId="9" xfId="0" applyNumberFormat="1" applyFont="1" applyBorder="1" applyAlignment="1">
      <alignment horizontal="center" vertical="center"/>
    </xf>
    <xf numFmtId="0" fontId="6" fillId="0" borderId="9" xfId="0" applyFont="1" applyBorder="1" applyAlignment="1">
      <alignment horizontal="center" vertical="center"/>
    </xf>
    <xf numFmtId="1" fontId="12" fillId="0" borderId="7" xfId="0" applyNumberFormat="1" applyFont="1" applyBorder="1" applyAlignment="1">
      <alignment horizontal="center" vertical="center"/>
    </xf>
    <xf numFmtId="0" fontId="6" fillId="0" borderId="7" xfId="0" applyFont="1" applyBorder="1" applyAlignment="1">
      <alignment horizontal="center" vertical="center"/>
    </xf>
    <xf numFmtId="1" fontId="12" fillId="0" borderId="5" xfId="0" applyNumberFormat="1" applyFont="1" applyBorder="1" applyAlignment="1">
      <alignment horizontal="center" vertical="center"/>
    </xf>
    <xf numFmtId="0" fontId="14" fillId="0" borderId="12" xfId="0" applyFont="1" applyBorder="1" applyAlignment="1">
      <alignment horizontal="center" vertical="center" wrapText="1"/>
    </xf>
    <xf numFmtId="1" fontId="6" fillId="0" borderId="12" xfId="0" applyNumberFormat="1" applyFont="1" applyBorder="1" applyAlignment="1">
      <alignment horizontal="center" vertical="center"/>
    </xf>
    <xf numFmtId="0" fontId="5" fillId="0" borderId="12" xfId="0" applyFont="1" applyFill="1" applyBorder="1" applyAlignment="1">
      <alignment horizontal="center" vertical="center"/>
    </xf>
    <xf numFmtId="0" fontId="6" fillId="0" borderId="12" xfId="0" applyFont="1" applyFill="1" applyBorder="1" applyAlignment="1">
      <alignment horizontal="center" vertical="center"/>
    </xf>
    <xf numFmtId="0" fontId="6" fillId="10" borderId="11" xfId="0" applyFont="1" applyFill="1" applyBorder="1" applyAlignment="1">
      <alignment horizontal="center" vertical="center"/>
    </xf>
    <xf numFmtId="0" fontId="15" fillId="0" borderId="5" xfId="0" applyFont="1" applyBorder="1" applyAlignment="1">
      <alignment horizontal="center" vertical="center"/>
    </xf>
    <xf numFmtId="1" fontId="12" fillId="0" borderId="8" xfId="0" applyNumberFormat="1" applyFont="1" applyBorder="1" applyAlignment="1">
      <alignment horizontal="center" vertical="center"/>
    </xf>
    <xf numFmtId="0" fontId="5" fillId="13" borderId="0" xfId="0" applyFont="1" applyFill="1" applyAlignment="1">
      <alignment horizontal="center" vertical="center"/>
    </xf>
    <xf numFmtId="0" fontId="5" fillId="7" borderId="0" xfId="0" applyFont="1" applyFill="1" applyAlignment="1">
      <alignment horizontal="center" vertical="center"/>
    </xf>
    <xf numFmtId="0" fontId="5" fillId="9" borderId="0" xfId="0" applyFont="1" applyFill="1" applyAlignment="1">
      <alignment horizontal="center" vertical="center"/>
    </xf>
    <xf numFmtId="0" fontId="5" fillId="8" borderId="0" xfId="0" applyFont="1" applyFill="1" applyAlignment="1">
      <alignment horizontal="center" vertical="center"/>
    </xf>
    <xf numFmtId="0" fontId="5" fillId="16" borderId="0" xfId="0" applyFont="1" applyFill="1" applyAlignment="1">
      <alignment horizontal="center" vertical="center"/>
    </xf>
    <xf numFmtId="0" fontId="5" fillId="15" borderId="0" xfId="0" applyFont="1" applyFill="1" applyAlignment="1">
      <alignment horizontal="center" vertical="center"/>
    </xf>
    <xf numFmtId="0" fontId="5" fillId="0" borderId="0" xfId="0" applyFont="1" applyFill="1" applyAlignment="1">
      <alignment horizontal="center" vertical="center"/>
    </xf>
    <xf numFmtId="0" fontId="5" fillId="13" borderId="51" xfId="0" applyFont="1" applyFill="1" applyBorder="1" applyAlignment="1">
      <alignment horizontal="center" vertical="center"/>
    </xf>
    <xf numFmtId="0" fontId="5" fillId="0" borderId="51" xfId="0" applyFont="1" applyBorder="1" applyAlignment="1">
      <alignment horizontal="center" vertical="center"/>
    </xf>
    <xf numFmtId="0" fontId="5" fillId="7" borderId="51" xfId="0" applyFont="1" applyFill="1" applyBorder="1" applyAlignment="1">
      <alignment horizontal="center" vertical="center"/>
    </xf>
    <xf numFmtId="0" fontId="5" fillId="8" borderId="51" xfId="0" applyFont="1" applyFill="1" applyBorder="1" applyAlignment="1">
      <alignment horizontal="center" vertical="center"/>
    </xf>
    <xf numFmtId="0" fontId="5" fillId="9" borderId="51" xfId="0" applyFont="1" applyFill="1" applyBorder="1" applyAlignment="1">
      <alignment horizontal="center" vertical="center"/>
    </xf>
    <xf numFmtId="0" fontId="5" fillId="15" borderId="51" xfId="0" applyFont="1" applyFill="1" applyBorder="1" applyAlignment="1">
      <alignment horizontal="center" vertical="center"/>
    </xf>
    <xf numFmtId="0" fontId="5" fillId="0" borderId="54" xfId="0" applyFont="1" applyBorder="1" applyAlignment="1">
      <alignment horizontal="center" vertical="center"/>
    </xf>
    <xf numFmtId="0" fontId="10" fillId="0" borderId="55" xfId="0" applyFont="1" applyBorder="1" applyAlignment="1">
      <alignment horizontal="center" vertical="center"/>
    </xf>
    <xf numFmtId="0" fontId="5" fillId="0" borderId="56" xfId="0" applyFont="1" applyBorder="1" applyAlignment="1">
      <alignment horizontal="center" vertical="center"/>
    </xf>
    <xf numFmtId="0" fontId="5" fillId="7" borderId="54" xfId="0" applyFont="1" applyFill="1" applyBorder="1" applyAlignment="1">
      <alignment horizontal="center" vertical="center"/>
    </xf>
    <xf numFmtId="0" fontId="10" fillId="7" borderId="55" xfId="0" applyFont="1" applyFill="1" applyBorder="1" applyAlignment="1">
      <alignment horizontal="center" vertical="center"/>
    </xf>
    <xf numFmtId="0" fontId="5" fillId="8" borderId="54" xfId="0" applyFont="1" applyFill="1" applyBorder="1" applyAlignment="1">
      <alignment horizontal="center" vertical="center"/>
    </xf>
    <xf numFmtId="0" fontId="10" fillId="8" borderId="55" xfId="0" applyFont="1" applyFill="1" applyBorder="1" applyAlignment="1">
      <alignment horizontal="center" vertical="center"/>
    </xf>
    <xf numFmtId="0" fontId="5" fillId="9" borderId="54" xfId="0" applyFont="1" applyFill="1" applyBorder="1" applyAlignment="1">
      <alignment horizontal="center" vertical="center"/>
    </xf>
    <xf numFmtId="0" fontId="10" fillId="9" borderId="55" xfId="0" applyFont="1" applyFill="1" applyBorder="1" applyAlignment="1">
      <alignment horizontal="center" vertical="center"/>
    </xf>
    <xf numFmtId="0" fontId="5" fillId="17" borderId="54" xfId="0" applyFont="1" applyFill="1" applyBorder="1" applyAlignment="1">
      <alignment horizontal="center" vertical="center"/>
    </xf>
    <xf numFmtId="0" fontId="10" fillId="17" borderId="55" xfId="0" applyFont="1" applyFill="1" applyBorder="1" applyAlignment="1">
      <alignment horizontal="center" vertical="center"/>
    </xf>
    <xf numFmtId="0" fontId="5" fillId="11" borderId="54" xfId="0" applyFont="1" applyFill="1" applyBorder="1" applyAlignment="1">
      <alignment horizontal="center" vertical="center"/>
    </xf>
    <xf numFmtId="0" fontId="10" fillId="11" borderId="55" xfId="0" applyFont="1" applyFill="1" applyBorder="1" applyAlignment="1">
      <alignment horizontal="center" vertical="center"/>
    </xf>
    <xf numFmtId="0" fontId="5" fillId="10" borderId="52" xfId="0" applyFont="1" applyFill="1" applyBorder="1" applyAlignment="1">
      <alignment horizontal="center" vertical="center"/>
    </xf>
    <xf numFmtId="0" fontId="10" fillId="10" borderId="53" xfId="0" applyFont="1" applyFill="1" applyBorder="1" applyAlignment="1">
      <alignment horizontal="center" vertical="center"/>
    </xf>
    <xf numFmtId="0" fontId="10" fillId="0" borderId="43" xfId="0" applyFont="1" applyFill="1" applyBorder="1" applyAlignment="1">
      <alignment horizontal="center" vertical="center"/>
    </xf>
    <xf numFmtId="0" fontId="6" fillId="0" borderId="12" xfId="0" applyFont="1" applyBorder="1" applyAlignment="1">
      <alignment horizontal="center" vertical="center"/>
    </xf>
    <xf numFmtId="0" fontId="5" fillId="10" borderId="11" xfId="0" applyFont="1" applyFill="1" applyBorder="1" applyAlignment="1">
      <alignment horizontal="center" vertical="center"/>
    </xf>
    <xf numFmtId="0" fontId="16" fillId="10" borderId="30" xfId="0" applyFont="1" applyFill="1" applyBorder="1" applyAlignment="1">
      <alignment horizontal="center"/>
    </xf>
    <xf numFmtId="0" fontId="5" fillId="10" borderId="3" xfId="0" applyFont="1" applyFill="1" applyBorder="1" applyAlignment="1">
      <alignment horizontal="center" vertical="center"/>
    </xf>
    <xf numFmtId="0" fontId="22" fillId="10" borderId="17" xfId="0" applyFont="1" applyFill="1" applyBorder="1" applyAlignment="1">
      <alignment horizontal="center" vertical="center"/>
    </xf>
    <xf numFmtId="0" fontId="6" fillId="10" borderId="57" xfId="0" applyFont="1" applyFill="1" applyBorder="1" applyAlignment="1">
      <alignment horizontal="center" vertical="center"/>
    </xf>
    <xf numFmtId="0" fontId="5" fillId="10" borderId="57" xfId="0" applyFont="1" applyFill="1" applyBorder="1" applyAlignment="1">
      <alignment horizontal="center" vertical="center"/>
    </xf>
    <xf numFmtId="0" fontId="37" fillId="12" borderId="61" xfId="5" applyFont="1" applyFill="1" applyBorder="1" applyAlignment="1">
      <alignment horizontal="center" vertical="center"/>
    </xf>
    <xf numFmtId="0" fontId="38" fillId="0" borderId="0" xfId="5" applyFont="1" applyFill="1" applyBorder="1" applyAlignment="1">
      <alignment horizontal="center" vertical="center"/>
    </xf>
    <xf numFmtId="1" fontId="36" fillId="10" borderId="3" xfId="5" applyNumberFormat="1" applyFont="1" applyFill="1" applyBorder="1" applyAlignment="1">
      <alignment horizontal="center" vertical="center"/>
    </xf>
    <xf numFmtId="1" fontId="36" fillId="0" borderId="3" xfId="5" applyNumberFormat="1" applyFont="1" applyFill="1" applyBorder="1" applyAlignment="1">
      <alignment horizontal="center" vertical="center"/>
    </xf>
    <xf numFmtId="1" fontId="33" fillId="0" borderId="0" xfId="0" applyNumberFormat="1" applyFont="1" applyAlignment="1">
      <alignment horizontal="center" vertical="center"/>
    </xf>
    <xf numFmtId="1" fontId="34" fillId="0" borderId="0" xfId="0" applyNumberFormat="1" applyFont="1" applyAlignment="1">
      <alignment horizontal="center" vertical="center"/>
    </xf>
    <xf numFmtId="1" fontId="39" fillId="0" borderId="0" xfId="0" applyNumberFormat="1" applyFont="1" applyAlignment="1">
      <alignment vertical="center"/>
    </xf>
    <xf numFmtId="49" fontId="40" fillId="0" borderId="0" xfId="0" applyNumberFormat="1" applyFont="1" applyAlignment="1">
      <alignment vertical="center"/>
    </xf>
    <xf numFmtId="0" fontId="41" fillId="0" borderId="12" xfId="0" applyFont="1" applyBorder="1" applyAlignment="1">
      <alignment horizontal="center" vertical="center" wrapText="1"/>
    </xf>
    <xf numFmtId="1" fontId="33" fillId="0" borderId="5" xfId="0" applyNumberFormat="1" applyFont="1" applyBorder="1" applyAlignment="1">
      <alignment horizontal="center" vertical="center"/>
    </xf>
    <xf numFmtId="1" fontId="33" fillId="0" borderId="12" xfId="0" applyNumberFormat="1" applyFont="1" applyBorder="1" applyAlignment="1">
      <alignment horizontal="center" vertical="center"/>
    </xf>
    <xf numFmtId="1" fontId="34" fillId="0" borderId="3" xfId="0" applyNumberFormat="1" applyFont="1" applyBorder="1" applyAlignment="1">
      <alignment horizontal="center" vertical="center"/>
    </xf>
    <xf numFmtId="0" fontId="33" fillId="0" borderId="0" xfId="4" applyFont="1" applyFill="1" applyBorder="1" applyAlignment="1">
      <alignment vertical="center"/>
    </xf>
    <xf numFmtId="0" fontId="33" fillId="0" borderId="0" xfId="3" applyFont="1" applyFill="1" applyBorder="1" applyAlignment="1">
      <alignment vertical="center"/>
    </xf>
    <xf numFmtId="0" fontId="33" fillId="0" borderId="0" xfId="3" applyFont="1" applyFill="1" applyBorder="1" applyAlignment="1">
      <alignment horizontal="center" vertical="center"/>
    </xf>
    <xf numFmtId="0" fontId="42" fillId="0" borderId="0" xfId="0" applyFont="1" applyBorder="1" applyAlignment="1">
      <alignment horizontal="center" vertical="center"/>
    </xf>
    <xf numFmtId="0" fontId="33" fillId="0" borderId="0" xfId="0" applyFont="1" applyBorder="1" applyAlignment="1">
      <alignment horizontal="center" vertical="center"/>
    </xf>
    <xf numFmtId="0" fontId="41" fillId="0" borderId="0" xfId="0" applyFont="1" applyBorder="1" applyAlignment="1">
      <alignment horizontal="left" vertical="center"/>
    </xf>
    <xf numFmtId="0" fontId="41" fillId="0" borderId="0" xfId="0" applyFont="1" applyBorder="1" applyAlignment="1">
      <alignment horizontal="center" vertical="center"/>
    </xf>
    <xf numFmtId="0" fontId="22" fillId="0" borderId="0" xfId="0" applyFont="1"/>
    <xf numFmtId="0" fontId="34" fillId="0" borderId="0" xfId="0" applyFont="1" applyAlignment="1">
      <alignment horizontal="center" vertical="center"/>
    </xf>
    <xf numFmtId="0" fontId="33" fillId="0" borderId="0" xfId="0" applyNumberFormat="1" applyFont="1" applyBorder="1" applyAlignment="1">
      <alignment horizontal="center" vertical="center"/>
    </xf>
    <xf numFmtId="1" fontId="36" fillId="0" borderId="49" xfId="5" applyNumberFormat="1" applyFont="1" applyFill="1" applyBorder="1" applyAlignment="1">
      <alignment horizontal="center" vertical="center"/>
    </xf>
    <xf numFmtId="0" fontId="33" fillId="0" borderId="0" xfId="0" applyFont="1" applyFill="1" applyAlignment="1">
      <alignment horizontal="center" vertical="center"/>
    </xf>
    <xf numFmtId="0" fontId="42" fillId="0" borderId="0" xfId="0" applyFont="1" applyFill="1" applyBorder="1" applyAlignment="1">
      <alignment horizontal="center" vertical="center"/>
    </xf>
    <xf numFmtId="0" fontId="33"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41" fillId="0" borderId="0" xfId="0" applyFont="1" applyFill="1" applyBorder="1" applyAlignment="1">
      <alignment horizontal="left" vertical="center"/>
    </xf>
    <xf numFmtId="0" fontId="41"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6" fillId="0" borderId="0" xfId="3" applyFont="1" applyFill="1" applyBorder="1" applyAlignment="1">
      <alignment vertical="center"/>
    </xf>
    <xf numFmtId="1" fontId="43" fillId="0" borderId="30" xfId="5" applyNumberFormat="1" applyFont="1" applyFill="1" applyBorder="1" applyAlignment="1">
      <alignment horizontal="center" vertical="center"/>
    </xf>
    <xf numFmtId="1" fontId="43" fillId="10" borderId="30" xfId="5" applyNumberFormat="1" applyFont="1" applyFill="1" applyBorder="1" applyAlignment="1">
      <alignment horizontal="center" vertical="center"/>
    </xf>
    <xf numFmtId="1" fontId="43" fillId="0" borderId="40" xfId="5" applyNumberFormat="1" applyFont="1" applyFill="1" applyBorder="1" applyAlignment="1">
      <alignment horizontal="center" vertical="center"/>
    </xf>
    <xf numFmtId="0" fontId="15" fillId="0" borderId="0" xfId="0" applyFont="1" applyAlignment="1">
      <alignment horizontal="right" vertical="center"/>
    </xf>
    <xf numFmtId="1" fontId="20" fillId="0" borderId="0" xfId="0" applyNumberFormat="1" applyFont="1" applyBorder="1" applyAlignment="1">
      <alignment horizontal="center" vertical="center"/>
    </xf>
    <xf numFmtId="0" fontId="6" fillId="7" borderId="15" xfId="4" applyFont="1" applyFill="1" applyBorder="1" applyAlignment="1">
      <alignment vertical="center" wrapText="1"/>
    </xf>
    <xf numFmtId="0" fontId="6" fillId="7" borderId="62" xfId="4" applyFont="1" applyFill="1" applyBorder="1" applyAlignment="1">
      <alignment vertical="center" wrapText="1"/>
    </xf>
    <xf numFmtId="0" fontId="6" fillId="7" borderId="10" xfId="4" applyFont="1" applyFill="1" applyBorder="1" applyAlignment="1">
      <alignment vertical="center" wrapText="1"/>
    </xf>
    <xf numFmtId="0" fontId="22" fillId="0" borderId="17" xfId="0" applyFont="1" applyFill="1" applyBorder="1" applyAlignment="1">
      <alignment horizontal="center" vertical="center"/>
    </xf>
    <xf numFmtId="0" fontId="22" fillId="0" borderId="27" xfId="0" applyFont="1" applyFill="1" applyBorder="1" applyAlignment="1">
      <alignment horizontal="center" vertical="center"/>
    </xf>
    <xf numFmtId="0" fontId="6" fillId="7" borderId="17" xfId="0" applyFont="1" applyFill="1" applyBorder="1" applyAlignment="1">
      <alignment horizontal="center" vertical="center"/>
    </xf>
    <xf numFmtId="0" fontId="6" fillId="8" borderId="17" xfId="0" applyFont="1" applyFill="1" applyBorder="1" applyAlignment="1">
      <alignment horizontal="center" vertical="center"/>
    </xf>
    <xf numFmtId="0" fontId="6" fillId="8" borderId="15" xfId="4" applyFont="1" applyFill="1" applyBorder="1" applyAlignment="1">
      <alignment vertical="center" wrapText="1"/>
    </xf>
    <xf numFmtId="0" fontId="6" fillId="8" borderId="62" xfId="4" applyFont="1" applyFill="1" applyBorder="1" applyAlignment="1">
      <alignment vertical="center" wrapText="1"/>
    </xf>
    <xf numFmtId="0" fontId="6" fillId="8" borderId="10" xfId="4" applyFont="1" applyFill="1" applyBorder="1" applyAlignment="1">
      <alignment vertical="center" wrapText="1"/>
    </xf>
    <xf numFmtId="1" fontId="36" fillId="10" borderId="59" xfId="5" applyNumberFormat="1" applyFont="1" applyFill="1" applyBorder="1" applyAlignment="1">
      <alignment horizontal="center" vertical="center"/>
    </xf>
    <xf numFmtId="1" fontId="36" fillId="0" borderId="59" xfId="5" applyNumberFormat="1" applyFont="1" applyFill="1" applyBorder="1" applyAlignment="1">
      <alignment horizontal="center" vertical="center"/>
    </xf>
    <xf numFmtId="1" fontId="36" fillId="0" borderId="60" xfId="5" applyNumberFormat="1" applyFont="1" applyFill="1" applyBorder="1" applyAlignment="1">
      <alignment horizontal="center" vertical="center"/>
    </xf>
    <xf numFmtId="0" fontId="32" fillId="10" borderId="58" xfId="0" quotePrefix="1" applyFont="1" applyFill="1" applyBorder="1" applyAlignment="1">
      <alignment horizontal="center" vertical="center"/>
    </xf>
    <xf numFmtId="0" fontId="32" fillId="0" borderId="46" xfId="0" quotePrefix="1" applyFont="1" applyFill="1" applyBorder="1" applyAlignment="1">
      <alignment horizontal="center" vertical="center"/>
    </xf>
    <xf numFmtId="0" fontId="32" fillId="10" borderId="46" xfId="0" quotePrefix="1" applyFont="1" applyFill="1" applyBorder="1" applyAlignment="1">
      <alignment horizontal="center" vertical="center"/>
    </xf>
    <xf numFmtId="0" fontId="32" fillId="0" borderId="50" xfId="0" quotePrefix="1" applyFont="1" applyFill="1" applyBorder="1" applyAlignment="1">
      <alignment horizontal="center" vertical="center"/>
    </xf>
    <xf numFmtId="0" fontId="6" fillId="19" borderId="17" xfId="0" applyFont="1" applyFill="1" applyBorder="1" applyAlignment="1">
      <alignment horizontal="center" vertical="center"/>
    </xf>
    <xf numFmtId="0" fontId="6" fillId="19" borderId="15" xfId="4" applyFont="1" applyFill="1" applyBorder="1" applyAlignment="1">
      <alignment vertical="center" wrapText="1"/>
    </xf>
    <xf numFmtId="0" fontId="6" fillId="19" borderId="62" xfId="4" applyFont="1" applyFill="1" applyBorder="1" applyAlignment="1">
      <alignment vertical="center" wrapText="1"/>
    </xf>
    <xf numFmtId="0" fontId="6" fillId="19" borderId="10" xfId="4" applyFont="1" applyFill="1" applyBorder="1" applyAlignment="1">
      <alignment vertical="center" wrapText="1"/>
    </xf>
    <xf numFmtId="0" fontId="6" fillId="18" borderId="17" xfId="0" applyFont="1" applyFill="1" applyBorder="1" applyAlignment="1">
      <alignment horizontal="center" vertical="center"/>
    </xf>
    <xf numFmtId="0" fontId="6" fillId="18" borderId="15" xfId="4" applyFont="1" applyFill="1" applyBorder="1" applyAlignment="1">
      <alignment vertical="center" wrapText="1"/>
    </xf>
    <xf numFmtId="0" fontId="6" fillId="18" borderId="62" xfId="4" applyFont="1" applyFill="1" applyBorder="1" applyAlignment="1">
      <alignment vertical="center" wrapText="1"/>
    </xf>
    <xf numFmtId="0" fontId="6" fillId="18" borderId="10" xfId="4" applyFont="1" applyFill="1" applyBorder="1" applyAlignment="1">
      <alignment vertical="center" wrapText="1"/>
    </xf>
    <xf numFmtId="0" fontId="6" fillId="10" borderId="17" xfId="0" applyFont="1" applyFill="1" applyBorder="1" applyAlignment="1">
      <alignment horizontal="center" vertical="center"/>
    </xf>
    <xf numFmtId="0" fontId="6" fillId="10" borderId="15" xfId="4" applyFont="1" applyFill="1" applyBorder="1" applyAlignment="1">
      <alignment vertical="center" wrapText="1"/>
    </xf>
    <xf numFmtId="0" fontId="6" fillId="10" borderId="62" xfId="4" applyFont="1" applyFill="1" applyBorder="1" applyAlignment="1">
      <alignment vertical="center" wrapText="1"/>
    </xf>
    <xf numFmtId="0" fontId="6" fillId="10" borderId="10" xfId="4" applyFont="1" applyFill="1" applyBorder="1" applyAlignment="1">
      <alignment vertical="center" wrapText="1"/>
    </xf>
    <xf numFmtId="0" fontId="33" fillId="0" borderId="0" xfId="0" applyFont="1" applyBorder="1" applyAlignment="1">
      <alignment horizontal="left" vertical="center"/>
    </xf>
    <xf numFmtId="0" fontId="22" fillId="0" borderId="0" xfId="0" applyFont="1" applyAlignment="1">
      <alignment horizontal="left" vertical="center"/>
    </xf>
    <xf numFmtId="0" fontId="33" fillId="0" borderId="0" xfId="0" applyFont="1" applyAlignment="1">
      <alignment horizontal="left" vertical="center"/>
    </xf>
    <xf numFmtId="0" fontId="22" fillId="0" borderId="0" xfId="0" applyFont="1" applyAlignment="1">
      <alignment horizontal="right" vertical="center"/>
    </xf>
    <xf numFmtId="0" fontId="33" fillId="0" borderId="0" xfId="0" applyFont="1" applyAlignment="1">
      <alignment horizontal="right" vertical="center"/>
    </xf>
    <xf numFmtId="0" fontId="44" fillId="0" borderId="0" xfId="3" applyFont="1" applyFill="1" applyBorder="1" applyAlignment="1">
      <alignment vertical="center"/>
    </xf>
    <xf numFmtId="0" fontId="44" fillId="0" borderId="0" xfId="0" applyFont="1" applyBorder="1" applyAlignment="1">
      <alignment horizontal="center" vertical="center"/>
    </xf>
    <xf numFmtId="1" fontId="5" fillId="0" borderId="0" xfId="0" applyNumberFormat="1" applyFont="1" applyFill="1" applyAlignment="1">
      <alignment horizontal="center" vertical="center"/>
    </xf>
    <xf numFmtId="1" fontId="5" fillId="0" borderId="51" xfId="0" applyNumberFormat="1" applyFont="1" applyFill="1" applyBorder="1" applyAlignment="1">
      <alignment horizontal="center" vertical="center"/>
    </xf>
    <xf numFmtId="1" fontId="5" fillId="0" borderId="51" xfId="0" applyNumberFormat="1"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2" fillId="10" borderId="13" xfId="0" quotePrefix="1" applyFont="1" applyFill="1" applyBorder="1" applyAlignment="1">
      <alignment horizontal="center" vertical="center"/>
    </xf>
    <xf numFmtId="0" fontId="32" fillId="0" borderId="13" xfId="0" quotePrefix="1" applyFont="1" applyFill="1" applyBorder="1" applyAlignment="1">
      <alignment horizontal="center" vertical="center"/>
    </xf>
    <xf numFmtId="0" fontId="15" fillId="0" borderId="65" xfId="0" applyFont="1" applyBorder="1" applyAlignment="1">
      <alignment horizontal="center" vertical="center"/>
    </xf>
    <xf numFmtId="0" fontId="6" fillId="0" borderId="7" xfId="0" applyFont="1" applyFill="1" applyBorder="1" applyAlignment="1">
      <alignment horizontal="center" vertical="center"/>
    </xf>
    <xf numFmtId="1" fontId="6" fillId="0" borderId="0" xfId="0" applyNumberFormat="1" applyFont="1" applyBorder="1" applyAlignment="1">
      <alignment horizontal="center" vertical="center"/>
    </xf>
    <xf numFmtId="1" fontId="6" fillId="0" borderId="10" xfId="0" applyNumberFormat="1" applyFont="1" applyBorder="1" applyAlignment="1">
      <alignment horizontal="center" vertical="center"/>
    </xf>
    <xf numFmtId="0" fontId="15" fillId="0" borderId="7" xfId="0" applyNumberFormat="1" applyFont="1" applyFill="1" applyBorder="1" applyAlignment="1">
      <alignment horizontal="center" vertical="center"/>
    </xf>
    <xf numFmtId="0" fontId="15" fillId="0" borderId="9" xfId="0" applyNumberFormat="1" applyFont="1" applyFill="1" applyBorder="1" applyAlignment="1">
      <alignment horizontal="center" vertical="center"/>
    </xf>
    <xf numFmtId="0" fontId="15" fillId="0" borderId="5" xfId="0" applyNumberFormat="1" applyFont="1" applyFill="1" applyBorder="1" applyAlignment="1">
      <alignment horizontal="center" vertical="center"/>
    </xf>
    <xf numFmtId="1" fontId="15" fillId="0" borderId="5" xfId="0" applyNumberFormat="1" applyFont="1" applyFill="1" applyBorder="1" applyAlignment="1">
      <alignment horizontal="center" vertical="center"/>
    </xf>
    <xf numFmtId="0" fontId="15" fillId="0" borderId="8" xfId="0" applyNumberFormat="1" applyFont="1" applyFill="1" applyBorder="1" applyAlignment="1">
      <alignment horizontal="center" vertical="center"/>
    </xf>
    <xf numFmtId="164" fontId="15" fillId="7" borderId="0" xfId="0" applyNumberFormat="1" applyFont="1" applyFill="1" applyBorder="1" applyAlignment="1">
      <alignment horizontal="center" vertical="center" wrapText="1"/>
    </xf>
    <xf numFmtId="0" fontId="15" fillId="0" borderId="0" xfId="0" applyNumberFormat="1" applyFont="1" applyAlignment="1">
      <alignment horizontal="center" vertical="center" wrapText="1"/>
    </xf>
    <xf numFmtId="49" fontId="15" fillId="6" borderId="0" xfId="0" applyNumberFormat="1" applyFont="1" applyFill="1" applyAlignment="1">
      <alignment horizontal="center" vertical="center"/>
    </xf>
    <xf numFmtId="1" fontId="23" fillId="0" borderId="0" xfId="0" applyNumberFormat="1" applyFont="1" applyFill="1" applyAlignment="1">
      <alignment horizontal="center" vertical="center"/>
    </xf>
    <xf numFmtId="49" fontId="21" fillId="0" borderId="0" xfId="0" applyNumberFormat="1" applyFont="1" applyAlignment="1">
      <alignment horizontal="center" vertical="center"/>
    </xf>
    <xf numFmtId="49" fontId="14" fillId="0" borderId="31" xfId="1" applyNumberFormat="1" applyFont="1" applyFill="1" applyBorder="1" applyAlignment="1">
      <alignment horizontal="center" vertical="center"/>
    </xf>
    <xf numFmtId="49" fontId="14" fillId="0" borderId="30" xfId="1" applyNumberFormat="1" applyFont="1" applyFill="1" applyBorder="1" applyAlignment="1">
      <alignment horizontal="center" vertical="center"/>
    </xf>
    <xf numFmtId="0" fontId="14" fillId="0" borderId="11" xfId="0" applyFont="1" applyBorder="1" applyAlignment="1">
      <alignment horizontal="center" vertical="center" wrapText="1"/>
    </xf>
    <xf numFmtId="0" fontId="14" fillId="0" borderId="11" xfId="0" applyFont="1" applyBorder="1" applyAlignment="1">
      <alignment horizontal="center" vertical="center"/>
    </xf>
    <xf numFmtId="0" fontId="14" fillId="0" borderId="3" xfId="0" applyFont="1" applyBorder="1" applyAlignment="1">
      <alignment horizontal="center" vertical="center"/>
    </xf>
    <xf numFmtId="0" fontId="15" fillId="0" borderId="11"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11"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13" xfId="0" applyFont="1" applyBorder="1" applyAlignment="1">
      <alignment horizontal="center" vertical="center" wrapText="1"/>
    </xf>
    <xf numFmtId="0" fontId="14" fillId="0" borderId="3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49" fontId="13" fillId="0" borderId="0" xfId="0" applyNumberFormat="1" applyFont="1" applyAlignment="1">
      <alignment horizontal="center" vertical="center"/>
    </xf>
    <xf numFmtId="49" fontId="21" fillId="0" borderId="0" xfId="0" applyNumberFormat="1" applyFont="1" applyAlignment="1">
      <alignment horizontal="right" vertical="center"/>
    </xf>
    <xf numFmtId="0" fontId="14" fillId="0" borderId="47" xfId="0" applyFont="1" applyBorder="1" applyAlignment="1">
      <alignment horizontal="center" vertical="center" wrapText="1"/>
    </xf>
    <xf numFmtId="0" fontId="15" fillId="0" borderId="12" xfId="0" applyFont="1" applyBorder="1" applyAlignment="1">
      <alignment horizontal="center" vertical="center"/>
    </xf>
    <xf numFmtId="0" fontId="14" fillId="0" borderId="12" xfId="1" applyFont="1" applyFill="1" applyBorder="1" applyAlignment="1">
      <alignment horizontal="center" vertical="center"/>
    </xf>
    <xf numFmtId="49" fontId="14" fillId="0" borderId="32" xfId="1" applyNumberFormat="1" applyFont="1" applyFill="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horizontal="center" vertical="center"/>
    </xf>
    <xf numFmtId="0" fontId="15" fillId="7" borderId="14" xfId="0" applyFont="1" applyFill="1" applyBorder="1" applyAlignment="1">
      <alignment horizontal="center" vertical="center"/>
    </xf>
    <xf numFmtId="0" fontId="15" fillId="7" borderId="15" xfId="0" applyFont="1" applyFill="1" applyBorder="1" applyAlignment="1">
      <alignment horizontal="center" vertical="center"/>
    </xf>
    <xf numFmtId="0" fontId="15" fillId="7" borderId="16" xfId="0" applyFont="1" applyFill="1" applyBorder="1" applyAlignment="1">
      <alignment horizontal="center" vertical="center"/>
    </xf>
    <xf numFmtId="0" fontId="15" fillId="7" borderId="17"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18" xfId="0" applyFont="1" applyFill="1" applyBorder="1" applyAlignment="1">
      <alignment horizontal="center" vertical="center"/>
    </xf>
    <xf numFmtId="0" fontId="15" fillId="7" borderId="27" xfId="0" applyFont="1" applyFill="1" applyBorder="1" applyAlignment="1">
      <alignment horizontal="center" vertical="center"/>
    </xf>
    <xf numFmtId="0" fontId="15" fillId="7" borderId="28" xfId="0" applyFont="1" applyFill="1" applyBorder="1" applyAlignment="1">
      <alignment horizontal="center" vertical="center"/>
    </xf>
    <xf numFmtId="0" fontId="15" fillId="7" borderId="29" xfId="0" applyFont="1" applyFill="1" applyBorder="1" applyAlignment="1">
      <alignment horizontal="center" vertical="center"/>
    </xf>
    <xf numFmtId="0" fontId="6" fillId="7" borderId="63" xfId="4" applyFont="1" applyFill="1" applyBorder="1" applyAlignment="1">
      <alignment horizontal="center" vertical="center" wrapText="1"/>
    </xf>
    <xf numFmtId="0" fontId="6" fillId="7" borderId="64" xfId="4" applyFont="1" applyFill="1" applyBorder="1" applyAlignment="1">
      <alignment horizontal="center" vertical="center" wrapText="1"/>
    </xf>
    <xf numFmtId="0" fontId="15" fillId="0" borderId="12" xfId="0" applyFont="1" applyFill="1" applyBorder="1" applyAlignment="1">
      <alignment horizontal="center" vertical="center"/>
    </xf>
    <xf numFmtId="0" fontId="6" fillId="7" borderId="44" xfId="4" applyFont="1" applyFill="1" applyBorder="1" applyAlignment="1">
      <alignment horizontal="center" vertical="center" wrapText="1"/>
    </xf>
    <xf numFmtId="0" fontId="6" fillId="7" borderId="45" xfId="4" applyFont="1" applyFill="1" applyBorder="1" applyAlignment="1">
      <alignment horizontal="center" vertical="center" wrapText="1"/>
    </xf>
    <xf numFmtId="0" fontId="15" fillId="10" borderId="14" xfId="0" applyFont="1" applyFill="1" applyBorder="1" applyAlignment="1">
      <alignment horizontal="center" vertical="center"/>
    </xf>
    <xf numFmtId="0" fontId="15" fillId="10" borderId="15" xfId="0" applyFont="1" applyFill="1" applyBorder="1" applyAlignment="1">
      <alignment horizontal="center" vertical="center"/>
    </xf>
    <xf numFmtId="0" fontId="15" fillId="10" borderId="16" xfId="0" applyFont="1" applyFill="1" applyBorder="1" applyAlignment="1">
      <alignment horizontal="center" vertical="center"/>
    </xf>
    <xf numFmtId="0" fontId="15" fillId="10" borderId="17" xfId="0" applyFont="1" applyFill="1" applyBorder="1" applyAlignment="1">
      <alignment horizontal="center" vertical="center"/>
    </xf>
    <xf numFmtId="0" fontId="15" fillId="10" borderId="0" xfId="0" applyFont="1" applyFill="1" applyBorder="1" applyAlignment="1">
      <alignment horizontal="center" vertical="center"/>
    </xf>
    <xf numFmtId="0" fontId="15" fillId="10" borderId="18" xfId="0" applyFont="1" applyFill="1" applyBorder="1" applyAlignment="1">
      <alignment horizontal="center" vertical="center"/>
    </xf>
    <xf numFmtId="0" fontId="15" fillId="10" borderId="27" xfId="0" applyFont="1" applyFill="1" applyBorder="1" applyAlignment="1">
      <alignment horizontal="center" vertical="center"/>
    </xf>
    <xf numFmtId="0" fontId="15" fillId="10" borderId="28" xfId="0" applyFont="1" applyFill="1" applyBorder="1" applyAlignment="1">
      <alignment horizontal="center" vertical="center"/>
    </xf>
    <xf numFmtId="0" fontId="15" fillId="10" borderId="29" xfId="0" applyFont="1" applyFill="1" applyBorder="1" applyAlignment="1">
      <alignment horizontal="center" vertical="center"/>
    </xf>
    <xf numFmtId="0" fontId="15" fillId="18" borderId="14" xfId="0" applyFont="1" applyFill="1" applyBorder="1" applyAlignment="1">
      <alignment horizontal="center" vertical="center"/>
    </xf>
    <xf numFmtId="0" fontId="15" fillId="18" borderId="15" xfId="0" applyFont="1" applyFill="1" applyBorder="1" applyAlignment="1">
      <alignment horizontal="center" vertical="center"/>
    </xf>
    <xf numFmtId="0" fontId="15" fillId="18" borderId="16" xfId="0" applyFont="1" applyFill="1" applyBorder="1" applyAlignment="1">
      <alignment horizontal="center" vertical="center"/>
    </xf>
    <xf numFmtId="0" fontId="15" fillId="18" borderId="17" xfId="0" applyFont="1" applyFill="1" applyBorder="1" applyAlignment="1">
      <alignment horizontal="center" vertical="center"/>
    </xf>
    <xf numFmtId="0" fontId="15" fillId="18" borderId="0" xfId="0" applyFont="1" applyFill="1" applyBorder="1" applyAlignment="1">
      <alignment horizontal="center" vertical="center"/>
    </xf>
    <xf numFmtId="0" fontId="15" fillId="18" borderId="18" xfId="0" applyFont="1" applyFill="1" applyBorder="1" applyAlignment="1">
      <alignment horizontal="center" vertical="center"/>
    </xf>
    <xf numFmtId="0" fontId="15" fillId="18" borderId="27" xfId="0" applyFont="1" applyFill="1" applyBorder="1" applyAlignment="1">
      <alignment horizontal="center" vertical="center"/>
    </xf>
    <xf numFmtId="0" fontId="15" fillId="18" borderId="28" xfId="0" applyFont="1" applyFill="1" applyBorder="1" applyAlignment="1">
      <alignment horizontal="center" vertical="center"/>
    </xf>
    <xf numFmtId="0" fontId="15" fillId="18" borderId="29" xfId="0" applyFont="1" applyFill="1" applyBorder="1" applyAlignment="1">
      <alignment horizontal="center" vertical="center"/>
    </xf>
    <xf numFmtId="0" fontId="6" fillId="10" borderId="63" xfId="4" applyFont="1" applyFill="1" applyBorder="1" applyAlignment="1">
      <alignment horizontal="center" vertical="center" wrapText="1"/>
    </xf>
    <xf numFmtId="0" fontId="6" fillId="10" borderId="64" xfId="4" applyFont="1" applyFill="1" applyBorder="1" applyAlignment="1">
      <alignment horizontal="center" vertical="center" wrapText="1"/>
    </xf>
    <xf numFmtId="0" fontId="6" fillId="10" borderId="44" xfId="4" applyFont="1" applyFill="1" applyBorder="1" applyAlignment="1">
      <alignment horizontal="center" vertical="center" wrapText="1"/>
    </xf>
    <xf numFmtId="0" fontId="6" fillId="10" borderId="45" xfId="4" applyFont="1" applyFill="1" applyBorder="1" applyAlignment="1">
      <alignment horizontal="center" vertical="center" wrapText="1"/>
    </xf>
    <xf numFmtId="0" fontId="6" fillId="18" borderId="63" xfId="4" applyFont="1" applyFill="1" applyBorder="1" applyAlignment="1">
      <alignment horizontal="center" vertical="center" wrapText="1"/>
    </xf>
    <xf numFmtId="0" fontId="6" fillId="18" borderId="64" xfId="4" applyFont="1" applyFill="1" applyBorder="1" applyAlignment="1">
      <alignment horizontal="center" vertical="center" wrapText="1"/>
    </xf>
    <xf numFmtId="0" fontId="6" fillId="18" borderId="44" xfId="4" applyFont="1" applyFill="1" applyBorder="1" applyAlignment="1">
      <alignment horizontal="center" vertical="center" wrapText="1"/>
    </xf>
    <xf numFmtId="0" fontId="6" fillId="18" borderId="45" xfId="4" applyFont="1" applyFill="1" applyBorder="1" applyAlignment="1">
      <alignment horizontal="center" vertical="center" wrapText="1"/>
    </xf>
    <xf numFmtId="0" fontId="6" fillId="0" borderId="0" xfId="3" applyFont="1" applyFill="1" applyBorder="1" applyAlignment="1">
      <alignment horizontal="center" vertical="center"/>
    </xf>
    <xf numFmtId="1" fontId="23" fillId="0" borderId="0" xfId="0" applyNumberFormat="1" applyFont="1" applyAlignment="1">
      <alignment horizontal="center" vertical="center"/>
    </xf>
    <xf numFmtId="0" fontId="28" fillId="0" borderId="47" xfId="0" applyFont="1" applyBorder="1" applyAlignment="1">
      <alignment horizontal="center" vertical="center" wrapText="1"/>
    </xf>
    <xf numFmtId="0" fontId="28" fillId="0" borderId="48" xfId="0" applyFont="1" applyBorder="1" applyAlignment="1">
      <alignment horizontal="center" vertical="center" wrapText="1"/>
    </xf>
    <xf numFmtId="0" fontId="15" fillId="8" borderId="14"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16" xfId="0" applyFont="1" applyFill="1" applyBorder="1" applyAlignment="1">
      <alignment horizontal="center" vertical="center"/>
    </xf>
    <xf numFmtId="0" fontId="15" fillId="8" borderId="17" xfId="0" applyFont="1" applyFill="1" applyBorder="1" applyAlignment="1">
      <alignment horizontal="center" vertical="center"/>
    </xf>
    <xf numFmtId="0" fontId="15" fillId="8" borderId="0" xfId="0" applyFont="1" applyFill="1" applyBorder="1" applyAlignment="1">
      <alignment horizontal="center" vertical="center"/>
    </xf>
    <xf numFmtId="0" fontId="15" fillId="8" borderId="18" xfId="0" applyFont="1" applyFill="1" applyBorder="1" applyAlignment="1">
      <alignment horizontal="center" vertical="center"/>
    </xf>
    <xf numFmtId="0" fontId="15" fillId="8" borderId="27"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29" xfId="0" applyFont="1" applyFill="1" applyBorder="1" applyAlignment="1">
      <alignment horizontal="center" vertical="center"/>
    </xf>
    <xf numFmtId="0" fontId="6" fillId="8" borderId="63" xfId="4" applyFont="1" applyFill="1" applyBorder="1" applyAlignment="1">
      <alignment horizontal="center" vertical="center" wrapText="1"/>
    </xf>
    <xf numFmtId="0" fontId="6" fillId="8" borderId="64" xfId="4" applyFont="1" applyFill="1" applyBorder="1" applyAlignment="1">
      <alignment horizontal="center" vertical="center" wrapText="1"/>
    </xf>
    <xf numFmtId="0" fontId="6" fillId="8" borderId="44" xfId="4" applyFont="1" applyFill="1" applyBorder="1" applyAlignment="1">
      <alignment horizontal="center" vertical="center" wrapText="1"/>
    </xf>
    <xf numFmtId="0" fontId="6" fillId="8" borderId="45" xfId="4" applyFont="1" applyFill="1" applyBorder="1" applyAlignment="1">
      <alignment horizontal="center" vertical="center" wrapText="1"/>
    </xf>
    <xf numFmtId="0" fontId="6" fillId="0" borderId="4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28" fillId="0" borderId="47" xfId="0" applyFont="1" applyBorder="1" applyAlignment="1">
      <alignment horizontal="center" wrapText="1"/>
    </xf>
    <xf numFmtId="0" fontId="28" fillId="0" borderId="48" xfId="0" applyFont="1" applyBorder="1" applyAlignment="1">
      <alignment horizontal="center" wrapText="1"/>
    </xf>
    <xf numFmtId="0" fontId="14" fillId="0" borderId="43" xfId="0" applyFont="1" applyBorder="1" applyAlignment="1">
      <alignment horizontal="center" vertical="center"/>
    </xf>
    <xf numFmtId="0" fontId="15" fillId="0" borderId="14"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28" fillId="0" borderId="13" xfId="0" applyFont="1" applyFill="1" applyBorder="1" applyAlignment="1">
      <alignment horizontal="center" wrapText="1"/>
    </xf>
    <xf numFmtId="0" fontId="28" fillId="0" borderId="47" xfId="0" applyFont="1" applyFill="1" applyBorder="1" applyAlignment="1">
      <alignment horizontal="center" wrapText="1"/>
    </xf>
    <xf numFmtId="0" fontId="15" fillId="19" borderId="14" xfId="0" applyFont="1" applyFill="1" applyBorder="1" applyAlignment="1">
      <alignment horizontal="center" vertical="center"/>
    </xf>
    <xf numFmtId="0" fontId="15" fillId="19" borderId="15" xfId="0" applyFont="1" applyFill="1" applyBorder="1" applyAlignment="1">
      <alignment horizontal="center" vertical="center"/>
    </xf>
    <xf numFmtId="0" fontId="15" fillId="19" borderId="16" xfId="0" applyFont="1" applyFill="1" applyBorder="1" applyAlignment="1">
      <alignment horizontal="center" vertical="center"/>
    </xf>
    <xf numFmtId="0" fontId="15" fillId="19" borderId="17" xfId="0" applyFont="1" applyFill="1" applyBorder="1" applyAlignment="1">
      <alignment horizontal="center" vertical="center"/>
    </xf>
    <xf numFmtId="0" fontId="15" fillId="19" borderId="0" xfId="0" applyFont="1" applyFill="1" applyBorder="1" applyAlignment="1">
      <alignment horizontal="center" vertical="center"/>
    </xf>
    <xf numFmtId="0" fontId="15" fillId="19" borderId="18" xfId="0" applyFont="1" applyFill="1" applyBorder="1" applyAlignment="1">
      <alignment horizontal="center" vertical="center"/>
    </xf>
    <xf numFmtId="0" fontId="15" fillId="19" borderId="27" xfId="0" applyFont="1" applyFill="1" applyBorder="1" applyAlignment="1">
      <alignment horizontal="center" vertical="center"/>
    </xf>
    <xf numFmtId="0" fontId="15" fillId="19" borderId="28" xfId="0" applyFont="1" applyFill="1" applyBorder="1" applyAlignment="1">
      <alignment horizontal="center" vertical="center"/>
    </xf>
    <xf numFmtId="0" fontId="15" fillId="19" borderId="29" xfId="0" applyFont="1" applyFill="1" applyBorder="1" applyAlignment="1">
      <alignment horizontal="center" vertical="center"/>
    </xf>
    <xf numFmtId="0" fontId="6" fillId="19" borderId="63" xfId="4" applyFont="1" applyFill="1" applyBorder="1" applyAlignment="1">
      <alignment horizontal="center" vertical="center" wrapText="1"/>
    </xf>
    <xf numFmtId="0" fontId="6" fillId="19" borderId="64" xfId="4" applyFont="1" applyFill="1" applyBorder="1" applyAlignment="1">
      <alignment horizontal="center" vertical="center" wrapText="1"/>
    </xf>
    <xf numFmtId="0" fontId="6" fillId="19" borderId="44" xfId="4" applyFont="1" applyFill="1" applyBorder="1" applyAlignment="1">
      <alignment horizontal="center" vertical="center" wrapText="1"/>
    </xf>
    <xf numFmtId="0" fontId="6" fillId="19" borderId="45" xfId="4" applyFont="1" applyFill="1" applyBorder="1" applyAlignment="1">
      <alignment horizontal="center" vertical="center" wrapText="1"/>
    </xf>
    <xf numFmtId="0" fontId="15" fillId="0" borderId="43" xfId="0" applyFont="1" applyFill="1" applyBorder="1" applyAlignment="1">
      <alignment horizontal="center" vertical="center"/>
    </xf>
    <xf numFmtId="0" fontId="15" fillId="0" borderId="43" xfId="0" applyFont="1" applyBorder="1" applyAlignment="1">
      <alignment horizontal="center" vertical="center"/>
    </xf>
    <xf numFmtId="0" fontId="14" fillId="0" borderId="43" xfId="1" applyFont="1" applyFill="1" applyBorder="1" applyAlignment="1">
      <alignment horizontal="center" vertical="center"/>
    </xf>
    <xf numFmtId="49" fontId="14" fillId="0" borderId="44" xfId="1" applyNumberFormat="1" applyFont="1" applyFill="1" applyBorder="1" applyAlignment="1">
      <alignment horizontal="center" vertical="center"/>
    </xf>
    <xf numFmtId="49" fontId="14" fillId="0" borderId="45" xfId="1" applyNumberFormat="1" applyFont="1" applyFill="1" applyBorder="1" applyAlignment="1">
      <alignment horizontal="center" vertical="center"/>
    </xf>
    <xf numFmtId="0" fontId="29" fillId="0" borderId="13" xfId="0" applyFont="1" applyBorder="1" applyAlignment="1">
      <alignment horizontal="center" vertical="center" wrapText="1"/>
    </xf>
    <xf numFmtId="0" fontId="28" fillId="0" borderId="13" xfId="0" applyFont="1" applyBorder="1" applyAlignment="1">
      <alignment horizontal="center" vertical="center" wrapText="1"/>
    </xf>
    <xf numFmtId="0" fontId="6" fillId="10" borderId="31" xfId="4" applyFont="1" applyFill="1" applyBorder="1" applyAlignment="1">
      <alignment horizontal="center" vertical="center" wrapText="1"/>
    </xf>
    <xf numFmtId="0" fontId="6" fillId="10" borderId="32" xfId="4" applyFont="1" applyFill="1" applyBorder="1" applyAlignment="1">
      <alignment horizontal="center" vertical="center" wrapText="1"/>
    </xf>
    <xf numFmtId="0" fontId="19" fillId="0" borderId="47" xfId="0" applyFont="1" applyBorder="1" applyAlignment="1">
      <alignment horizontal="center" vertical="center" wrapText="1"/>
    </xf>
    <xf numFmtId="0" fontId="6" fillId="7" borderId="31" xfId="4" applyFont="1" applyFill="1" applyBorder="1" applyAlignment="1">
      <alignment horizontal="center" vertical="center" wrapText="1"/>
    </xf>
    <xf numFmtId="0" fontId="6" fillId="7" borderId="32" xfId="4" applyFont="1" applyFill="1" applyBorder="1" applyAlignment="1">
      <alignment horizontal="center" vertical="center" wrapText="1"/>
    </xf>
    <xf numFmtId="0" fontId="27" fillId="6" borderId="0" xfId="0" applyFont="1" applyFill="1" applyAlignment="1">
      <alignment horizontal="center" vertical="center"/>
    </xf>
    <xf numFmtId="0" fontId="15" fillId="6" borderId="34" xfId="0" applyFont="1" applyFill="1" applyBorder="1" applyAlignment="1">
      <alignment horizontal="center" vertical="center"/>
    </xf>
    <xf numFmtId="0" fontId="15" fillId="6" borderId="37"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36" xfId="0" applyFont="1" applyFill="1" applyBorder="1" applyAlignment="1">
      <alignment horizontal="center" vertical="center"/>
    </xf>
    <xf numFmtId="164" fontId="15" fillId="6" borderId="34" xfId="0" applyNumberFormat="1" applyFont="1" applyFill="1" applyBorder="1" applyAlignment="1">
      <alignment horizontal="center" vertical="center" wrapText="1"/>
    </xf>
    <xf numFmtId="164" fontId="15" fillId="6" borderId="37" xfId="0" applyNumberFormat="1" applyFont="1" applyFill="1" applyBorder="1" applyAlignment="1">
      <alignment horizontal="center" vertical="center" wrapText="1"/>
    </xf>
    <xf numFmtId="49" fontId="14" fillId="6" borderId="35" xfId="1" applyNumberFormat="1" applyFont="1" applyFill="1" applyBorder="1" applyAlignment="1">
      <alignment horizontal="center" vertical="center"/>
    </xf>
    <xf numFmtId="49" fontId="14" fillId="6" borderId="38" xfId="1" applyNumberFormat="1" applyFont="1" applyFill="1" applyBorder="1" applyAlignment="1">
      <alignment horizontal="center" vertical="center"/>
    </xf>
    <xf numFmtId="49" fontId="14" fillId="6" borderId="34" xfId="1" applyNumberFormat="1" applyFont="1" applyFill="1" applyBorder="1" applyAlignment="1">
      <alignment horizontal="center" vertical="center"/>
    </xf>
    <xf numFmtId="49" fontId="14" fillId="6" borderId="42" xfId="1" applyNumberFormat="1" applyFont="1" applyFill="1" applyBorder="1" applyAlignment="1">
      <alignment horizontal="center" vertical="center"/>
    </xf>
    <xf numFmtId="0" fontId="14" fillId="6" borderId="34" xfId="1" applyFont="1" applyFill="1" applyBorder="1" applyAlignment="1">
      <alignment horizontal="center" vertical="center"/>
    </xf>
    <xf numFmtId="0" fontId="14" fillId="6" borderId="37" xfId="1" applyFont="1" applyFill="1" applyBorder="1" applyAlignment="1">
      <alignment horizontal="center" vertical="center"/>
    </xf>
  </cellXfs>
  <cellStyles count="6">
    <cellStyle name="Entrée" xfId="3" builtinId="20"/>
    <cellStyle name="Excel Built-in Normal" xfId="5" xr:uid="{00000000-0005-0000-0000-000001000000}"/>
    <cellStyle name="Insatisfaisant" xfId="1" builtinId="27"/>
    <cellStyle name="Neutre" xfId="2" builtinId="28"/>
    <cellStyle name="Normal" xfId="0" builtinId="0"/>
    <cellStyle name="Note" xfId="4" builtinId="10"/>
  </cellStyles>
  <dxfs count="127">
    <dxf>
      <font>
        <color theme="0"/>
      </font>
      <fill>
        <patternFill patternType="none">
          <bgColor auto="1"/>
        </patternFill>
      </fill>
    </dxf>
    <dxf>
      <font>
        <color theme="0"/>
      </font>
    </dxf>
    <dxf>
      <fill>
        <patternFill>
          <bgColor rgb="FFFF66FF"/>
        </patternFill>
      </fill>
    </dxf>
    <dxf>
      <fill>
        <patternFill>
          <bgColor rgb="FFFF66FF"/>
        </patternFill>
      </fill>
    </dxf>
    <dxf>
      <fill>
        <patternFill>
          <bgColor rgb="FFFF66FF"/>
        </patternFill>
      </fill>
    </dxf>
    <dxf>
      <fill>
        <patternFill>
          <bgColor rgb="FFFF0000"/>
        </patternFill>
      </fill>
    </dxf>
    <dxf>
      <fill>
        <patternFill>
          <bgColor rgb="FF00FF00"/>
        </patternFill>
      </fill>
    </dxf>
    <dxf>
      <fill>
        <patternFill>
          <bgColor rgb="FF00B0F0"/>
        </patternFill>
      </fill>
    </dxf>
    <dxf>
      <fill>
        <patternFill>
          <bgColor rgb="FFFF3300"/>
        </patternFill>
      </fill>
    </dxf>
    <dxf>
      <fill>
        <patternFill>
          <bgColor rgb="FFFFFF00"/>
        </patternFill>
      </fill>
    </dxf>
    <dxf>
      <fill>
        <patternFill>
          <bgColor rgb="FFFF0000"/>
        </patternFill>
      </fill>
    </dxf>
    <dxf>
      <font>
        <color theme="0"/>
      </font>
    </dxf>
    <dxf>
      <fill>
        <patternFill>
          <bgColor rgb="FFFF66FF"/>
        </patternFill>
      </fill>
    </dxf>
    <dxf>
      <fill>
        <patternFill>
          <bgColor rgb="FFFF66FF"/>
        </patternFill>
      </fill>
    </dxf>
    <dxf>
      <fill>
        <patternFill>
          <bgColor rgb="FFFF66FF"/>
        </patternFill>
      </fill>
    </dxf>
    <dxf>
      <fill>
        <patternFill>
          <bgColor rgb="FFFF3300"/>
        </patternFill>
      </fill>
    </dxf>
    <dxf>
      <font>
        <color theme="0"/>
      </font>
    </dxf>
    <dxf>
      <fill>
        <patternFill>
          <bgColor rgb="FFFF0000"/>
        </patternFill>
      </fill>
    </dxf>
    <dxf>
      <font>
        <color theme="0"/>
      </font>
    </dxf>
    <dxf>
      <fill>
        <patternFill>
          <bgColor rgb="FFFF0000"/>
        </patternFill>
      </fill>
    </dxf>
    <dxf>
      <font>
        <color theme="0"/>
      </font>
    </dxf>
    <dxf>
      <font>
        <color theme="0"/>
      </font>
    </dxf>
    <dxf>
      <font>
        <color theme="0"/>
      </font>
    </dxf>
    <dxf>
      <fill>
        <patternFill>
          <bgColor rgb="FFFFC000"/>
        </patternFill>
      </fill>
    </dxf>
    <dxf>
      <fill>
        <patternFill>
          <bgColor rgb="FFFF0000"/>
        </patternFill>
      </fill>
    </dxf>
    <dxf>
      <fill>
        <patternFill>
          <bgColor rgb="FF00FF00"/>
        </patternFill>
      </fill>
    </dxf>
    <dxf>
      <fill>
        <patternFill>
          <bgColor rgb="FF00B0F0"/>
        </patternFill>
      </fill>
    </dxf>
    <dxf>
      <fill>
        <patternFill>
          <bgColor rgb="FFFFFF00"/>
        </patternFill>
      </fill>
    </dxf>
    <dxf>
      <fill>
        <patternFill>
          <bgColor rgb="FFFF0000"/>
        </patternFill>
      </fill>
    </dxf>
    <dxf>
      <font>
        <color theme="0"/>
      </font>
    </dxf>
    <dxf>
      <fill>
        <patternFill>
          <bgColor rgb="FFFFC000"/>
        </patternFill>
      </fill>
    </dxf>
    <dxf>
      <fill>
        <patternFill>
          <bgColor rgb="FFFF3300"/>
        </patternFill>
      </fill>
    </dxf>
    <dxf>
      <font>
        <color theme="0"/>
      </font>
    </dxf>
    <dxf>
      <fill>
        <patternFill>
          <bgColor rgb="FFFF0000"/>
        </patternFill>
      </fill>
    </dxf>
    <dxf>
      <font>
        <color theme="0"/>
      </font>
    </dxf>
    <dxf>
      <fill>
        <patternFill>
          <bgColor rgb="FFFF0000"/>
        </patternFill>
      </fill>
    </dxf>
    <dxf>
      <font>
        <color theme="0"/>
      </font>
    </dxf>
    <dxf>
      <font>
        <color theme="0"/>
      </font>
    </dxf>
    <dxf>
      <font>
        <color theme="0"/>
      </font>
    </dxf>
    <dxf>
      <fill>
        <patternFill>
          <bgColor rgb="FFFF0000"/>
        </patternFill>
      </fill>
    </dxf>
    <dxf>
      <fill>
        <patternFill>
          <bgColor rgb="FF00FFFF"/>
        </patternFill>
      </fill>
    </dxf>
    <dxf>
      <fill>
        <patternFill>
          <bgColor rgb="FFFF0000"/>
        </patternFill>
      </fill>
    </dxf>
    <dxf>
      <fill>
        <patternFill>
          <bgColor rgb="FFFFC000"/>
        </patternFill>
      </fill>
    </dxf>
    <dxf>
      <fill>
        <patternFill>
          <bgColor rgb="FF00FF00"/>
        </patternFill>
      </fill>
    </dxf>
    <dxf>
      <fill>
        <patternFill>
          <bgColor rgb="FF00B0F0"/>
        </patternFill>
      </fill>
    </dxf>
    <dxf>
      <fill>
        <patternFill>
          <bgColor rgb="FFFFFF00"/>
        </patternFill>
      </fill>
    </dxf>
    <dxf>
      <fill>
        <patternFill>
          <bgColor rgb="FFFF3300"/>
        </patternFill>
      </fill>
    </dxf>
    <dxf>
      <fill>
        <patternFill>
          <bgColor rgb="FFFFFF00"/>
        </patternFill>
      </fill>
    </dxf>
    <dxf>
      <fill>
        <patternFill>
          <bgColor rgb="FFFF0000"/>
        </patternFill>
      </fill>
    </dxf>
    <dxf>
      <fill>
        <patternFill>
          <bgColor rgb="FFFF3300"/>
        </patternFill>
      </fill>
    </dxf>
    <dxf>
      <font>
        <color theme="0"/>
      </font>
    </dxf>
    <dxf>
      <font>
        <color theme="0"/>
      </font>
    </dxf>
    <dxf>
      <font>
        <color theme="0"/>
      </font>
    </dxf>
    <dxf>
      <fill>
        <patternFill>
          <bgColor rgb="FF00FFFF"/>
        </patternFill>
      </fill>
    </dxf>
    <dxf>
      <font>
        <color theme="0"/>
      </font>
    </dxf>
    <dxf>
      <font>
        <color theme="0"/>
      </font>
    </dxf>
    <dxf>
      <fill>
        <patternFill>
          <bgColor rgb="FFFF0000"/>
        </patternFill>
      </fill>
    </dxf>
    <dxf>
      <font>
        <color theme="0"/>
      </font>
    </dxf>
    <dxf>
      <fill>
        <patternFill>
          <bgColor rgb="FFFF0000"/>
        </patternFill>
      </fill>
    </dxf>
    <dxf>
      <font>
        <color theme="0"/>
      </font>
    </dxf>
    <dxf>
      <font>
        <color theme="0"/>
      </font>
    </dxf>
    <dxf>
      <font>
        <color theme="0"/>
      </font>
    </dxf>
    <dxf>
      <fill>
        <patternFill>
          <bgColor rgb="FFFFFF00"/>
        </patternFill>
      </fill>
    </dxf>
    <dxf>
      <fill>
        <patternFill>
          <bgColor rgb="FF00FF00"/>
        </patternFill>
      </fill>
    </dxf>
    <dxf>
      <fill>
        <patternFill>
          <bgColor rgb="FF00FFFF"/>
        </patternFill>
      </fill>
    </dxf>
    <dxf>
      <fill>
        <patternFill>
          <bgColor rgb="FFFF0000"/>
        </patternFill>
      </fill>
    </dxf>
    <dxf>
      <border>
        <left style="thin">
          <color auto="1"/>
        </left>
        <right style="thin">
          <color auto="1"/>
        </right>
        <top style="thin">
          <color auto="1"/>
        </top>
        <bottom style="thin">
          <color auto="1"/>
        </bottom>
        <vertical/>
        <horizontal/>
      </border>
    </dxf>
    <dxf>
      <font>
        <color theme="0"/>
      </font>
    </dxf>
    <dxf>
      <fill>
        <patternFill>
          <bgColor rgb="FF00FF00"/>
        </patternFill>
      </fill>
    </dxf>
    <dxf>
      <fill>
        <patternFill>
          <bgColor rgb="FF00B0F0"/>
        </patternFill>
      </fill>
    </dxf>
    <dxf>
      <fill>
        <patternFill>
          <bgColor rgb="FFFF0000"/>
        </patternFill>
      </fill>
    </dxf>
    <dxf>
      <fill>
        <patternFill>
          <bgColor rgb="FFFFFF00"/>
        </patternFill>
      </fill>
    </dxf>
    <dxf>
      <font>
        <color theme="0"/>
      </font>
    </dxf>
    <dxf>
      <font>
        <color theme="0"/>
      </font>
    </dxf>
    <dxf>
      <font>
        <color theme="0"/>
      </font>
    </dxf>
    <dxf>
      <font>
        <color theme="0"/>
      </font>
    </dxf>
    <dxf>
      <font>
        <color theme="0"/>
      </font>
    </dxf>
    <dxf>
      <fill>
        <patternFill>
          <bgColor rgb="FF00FF00"/>
        </patternFill>
      </fill>
    </dxf>
    <dxf>
      <fill>
        <patternFill>
          <bgColor rgb="FFFF0000"/>
        </patternFill>
      </fill>
    </dxf>
    <dxf>
      <font>
        <color theme="0"/>
      </font>
    </dxf>
    <dxf>
      <fill>
        <patternFill>
          <bgColor rgb="FFFF0000"/>
        </patternFill>
      </fill>
    </dxf>
    <dxf>
      <font>
        <color theme="0"/>
      </font>
    </dxf>
    <dxf>
      <font>
        <color theme="0"/>
      </font>
    </dxf>
    <dxf>
      <fill>
        <patternFill>
          <bgColor rgb="FFFF0000"/>
        </patternFill>
      </fill>
    </dxf>
    <dxf>
      <fill>
        <patternFill>
          <bgColor rgb="FF00FF00"/>
        </patternFill>
      </fill>
    </dxf>
    <dxf>
      <font>
        <color theme="0"/>
      </font>
    </dxf>
    <dxf>
      <fill>
        <patternFill>
          <bgColor rgb="FF00FF00"/>
        </patternFill>
      </fill>
    </dxf>
    <dxf>
      <fill>
        <patternFill>
          <bgColor rgb="FF00B0F0"/>
        </patternFill>
      </fill>
    </dxf>
    <dxf>
      <fill>
        <patternFill>
          <bgColor rgb="FFFFFF00"/>
        </patternFill>
      </fill>
    </dxf>
    <dxf>
      <font>
        <color theme="0"/>
      </font>
    </dxf>
    <dxf>
      <fill>
        <patternFill>
          <bgColor rgb="FFFFFF00"/>
        </patternFill>
      </fill>
    </dxf>
    <dxf>
      <fill>
        <patternFill>
          <bgColor rgb="FFFFFF00"/>
        </patternFill>
      </fill>
    </dxf>
    <dxf>
      <fill>
        <patternFill>
          <bgColor rgb="FFFFFF00"/>
        </patternFill>
      </fill>
    </dxf>
    <dxf>
      <fill>
        <patternFill>
          <bgColor rgb="FFFF3300"/>
        </patternFill>
      </fill>
    </dxf>
    <dxf>
      <fill>
        <patternFill>
          <bgColor rgb="FFFF3300"/>
        </patternFill>
      </fill>
    </dxf>
    <dxf>
      <fill>
        <patternFill>
          <bgColor rgb="FFFFFF00"/>
        </patternFill>
      </fill>
      <border>
        <vertical/>
        <horizontal/>
      </border>
    </dxf>
    <dxf>
      <font>
        <color theme="0"/>
      </font>
    </dxf>
    <dxf>
      <font>
        <color theme="0"/>
      </font>
    </dxf>
    <dxf>
      <font>
        <color theme="0"/>
      </font>
    </dxf>
    <dxf>
      <fill>
        <patternFill>
          <bgColor rgb="FFFFFF00"/>
        </patternFill>
      </fill>
    </dxf>
    <dxf>
      <font>
        <color theme="0"/>
      </font>
    </dxf>
    <dxf>
      <font>
        <color theme="0"/>
      </font>
    </dxf>
    <dxf>
      <fill>
        <patternFill>
          <bgColor rgb="FFFF0000"/>
        </patternFill>
      </fill>
    </dxf>
    <dxf>
      <font>
        <color theme="0"/>
      </font>
    </dxf>
    <dxf>
      <font>
        <color theme="0"/>
      </font>
    </dxf>
    <dxf>
      <font>
        <color theme="0"/>
      </font>
    </dxf>
    <dxf>
      <fill>
        <patternFill>
          <bgColor rgb="FFFF0000"/>
        </patternFill>
      </fill>
    </dxf>
    <dxf>
      <fill>
        <patternFill>
          <bgColor rgb="FF00FF00"/>
        </patternFill>
      </fill>
    </dxf>
    <dxf>
      <fill>
        <patternFill>
          <bgColor rgb="FF00B0F0"/>
        </patternFill>
      </fill>
    </dxf>
    <dxf>
      <fill>
        <patternFill>
          <bgColor theme="9" tint="0.39994506668294322"/>
        </patternFill>
      </fill>
    </dxf>
    <dxf>
      <fill>
        <patternFill>
          <bgColor rgb="FFFFFF00"/>
        </patternFill>
      </fill>
    </dxf>
    <dxf>
      <fill>
        <patternFill>
          <bgColor rgb="FFFF0000"/>
        </patternFill>
      </fill>
    </dxf>
    <dxf>
      <fill>
        <patternFill>
          <bgColor rgb="FFFFFF00"/>
        </patternFill>
      </fill>
    </dxf>
    <dxf>
      <fill>
        <patternFill>
          <bgColor rgb="FFFFFF00"/>
        </patternFill>
      </fill>
      <border>
        <vertical/>
        <horizontal/>
      </border>
    </dxf>
    <dxf>
      <font>
        <color theme="0"/>
      </font>
    </dxf>
    <dxf>
      <font>
        <color theme="0"/>
      </font>
    </dxf>
    <dxf>
      <font>
        <color theme="0"/>
      </font>
    </dxf>
    <dxf>
      <fill>
        <patternFill>
          <bgColor theme="9" tint="0.39994506668294322"/>
        </patternFill>
      </fill>
    </dxf>
    <dxf>
      <font>
        <color theme="0"/>
      </font>
    </dxf>
    <dxf>
      <font>
        <color theme="0"/>
      </font>
    </dxf>
    <dxf>
      <fill>
        <patternFill>
          <bgColor rgb="FFFF0000"/>
        </patternFill>
      </fill>
    </dxf>
    <dxf>
      <font>
        <color theme="0"/>
      </font>
    </dxf>
    <dxf>
      <fill>
        <patternFill>
          <bgColor rgb="FFFF0000"/>
        </patternFill>
      </fill>
    </dxf>
    <dxf>
      <font>
        <color theme="0"/>
      </font>
    </dxf>
    <dxf>
      <font>
        <color theme="0"/>
      </font>
    </dxf>
    <dxf>
      <fill>
        <patternFill>
          <bgColor rgb="FFFF0000"/>
        </patternFill>
      </fill>
    </dxf>
    <dxf>
      <fill>
        <patternFill>
          <bgColor rgb="FFFF0000"/>
        </patternFill>
      </fill>
    </dxf>
  </dxfs>
  <tableStyles count="0" defaultTableStyle="TableStyleMedium9" defaultPivotStyle="PivotStyleLight16"/>
  <colors>
    <mruColors>
      <color rgb="FF66FFFF"/>
      <color rgb="FF00FF00"/>
      <color rgb="FFFF9933"/>
      <color rgb="FFFF66FF"/>
      <color rgb="FFFFCC00"/>
      <color rgb="FF00FFFF"/>
      <color rgb="FFFF99FF"/>
      <color rgb="FFFFFF00"/>
      <color rgb="FFFF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1</xdr:col>
      <xdr:colOff>731064</xdr:colOff>
      <xdr:row>3</xdr:row>
      <xdr:rowOff>93914</xdr:rowOff>
    </xdr:to>
    <xdr:pic>
      <xdr:nvPicPr>
        <xdr:cNvPr id="7" name="Image 6" descr="logo_fsgt_décliné - Copie.jpg">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stretch>
          <a:fillRect/>
        </a:stretch>
      </xdr:blipFill>
      <xdr:spPr>
        <a:xfrm>
          <a:off x="0" y="47625"/>
          <a:ext cx="731064" cy="7701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47625</xdr:rowOff>
    </xdr:from>
    <xdr:to>
      <xdr:col>2</xdr:col>
      <xdr:colOff>399854</xdr:colOff>
      <xdr:row>4</xdr:row>
      <xdr:rowOff>22477</xdr:rowOff>
    </xdr:to>
    <xdr:pic>
      <xdr:nvPicPr>
        <xdr:cNvPr id="3" name="Image 2" descr="logo_fsgt_décliné - Copie.jpg">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0" y="152400"/>
          <a:ext cx="733229" cy="7463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1</xdr:col>
      <xdr:colOff>733229</xdr:colOff>
      <xdr:row>3</xdr:row>
      <xdr:rowOff>70102</xdr:rowOff>
    </xdr:to>
    <xdr:pic>
      <xdr:nvPicPr>
        <xdr:cNvPr id="3" name="Image 2" descr="logo_fsgt_décliné - Copie.jpg">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stretch>
          <a:fillRect/>
        </a:stretch>
      </xdr:blipFill>
      <xdr:spPr>
        <a:xfrm>
          <a:off x="0" y="47625"/>
          <a:ext cx="733229" cy="7463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9525</xdr:rowOff>
    </xdr:from>
    <xdr:to>
      <xdr:col>2</xdr:col>
      <xdr:colOff>399854</xdr:colOff>
      <xdr:row>4</xdr:row>
      <xdr:rowOff>70102</xdr:rowOff>
    </xdr:to>
    <xdr:pic>
      <xdr:nvPicPr>
        <xdr:cNvPr id="3" name="Image 2" descr="logo_fsgt_décliné - Copie.jpg">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cstate="print"/>
        <a:stretch>
          <a:fillRect/>
        </a:stretch>
      </xdr:blipFill>
      <xdr:spPr>
        <a:xfrm>
          <a:off x="0" y="142875"/>
          <a:ext cx="733229" cy="7463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81830</xdr:rowOff>
    </xdr:from>
    <xdr:to>
      <xdr:col>2</xdr:col>
      <xdr:colOff>397689</xdr:colOff>
      <xdr:row>4</xdr:row>
      <xdr:rowOff>27240</xdr:rowOff>
    </xdr:to>
    <xdr:pic>
      <xdr:nvPicPr>
        <xdr:cNvPr id="4" name="Image 3" descr="logo_fsgt_décliné - Copie.jp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stretch>
          <a:fillRect/>
        </a:stretch>
      </xdr:blipFill>
      <xdr:spPr>
        <a:xfrm>
          <a:off x="0" y="81830"/>
          <a:ext cx="733229" cy="768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1</xdr:col>
      <xdr:colOff>733229</xdr:colOff>
      <xdr:row>3</xdr:row>
      <xdr:rowOff>82224</xdr:rowOff>
    </xdr:to>
    <xdr:pic>
      <xdr:nvPicPr>
        <xdr:cNvPr id="3" name="Image 2" descr="logo_fsgt_décliné - Copie.jpg">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stretch>
          <a:fillRect/>
        </a:stretch>
      </xdr:blipFill>
      <xdr:spPr>
        <a:xfrm>
          <a:off x="0" y="38100"/>
          <a:ext cx="733229" cy="7680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399854</xdr:colOff>
      <xdr:row>4</xdr:row>
      <xdr:rowOff>91749</xdr:rowOff>
    </xdr:to>
    <xdr:pic>
      <xdr:nvPicPr>
        <xdr:cNvPr id="4" name="Image 3" descr="logo_fsgt_décliné - Copie.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stretch>
          <a:fillRect/>
        </a:stretch>
      </xdr:blipFill>
      <xdr:spPr>
        <a:xfrm>
          <a:off x="0" y="123825"/>
          <a:ext cx="733229" cy="7680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1</xdr:col>
      <xdr:colOff>733229</xdr:colOff>
      <xdr:row>3</xdr:row>
      <xdr:rowOff>89152</xdr:rowOff>
    </xdr:to>
    <xdr:pic>
      <xdr:nvPicPr>
        <xdr:cNvPr id="3" name="Image 2" descr="logo_fsgt_décliné - Copie.jpg">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stretch>
          <a:fillRect/>
        </a:stretch>
      </xdr:blipFill>
      <xdr:spPr>
        <a:xfrm>
          <a:off x="0" y="66675"/>
          <a:ext cx="733229" cy="7463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399854</xdr:colOff>
      <xdr:row>4</xdr:row>
      <xdr:rowOff>51052</xdr:rowOff>
    </xdr:to>
    <xdr:pic>
      <xdr:nvPicPr>
        <xdr:cNvPr id="3" name="Image 2" descr="logo_fsgt_décliné - Copie.jp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tretch>
          <a:fillRect/>
        </a:stretch>
      </xdr:blipFill>
      <xdr:spPr>
        <a:xfrm>
          <a:off x="0" y="190500"/>
          <a:ext cx="733229" cy="7463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1</xdr:col>
      <xdr:colOff>733229</xdr:colOff>
      <xdr:row>3</xdr:row>
      <xdr:rowOff>98677</xdr:rowOff>
    </xdr:to>
    <xdr:pic>
      <xdr:nvPicPr>
        <xdr:cNvPr id="3" name="Image 2" descr="logo_fsgt_décliné - Copie.jpg">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stretch>
          <a:fillRect/>
        </a:stretch>
      </xdr:blipFill>
      <xdr:spPr>
        <a:xfrm>
          <a:off x="0" y="76200"/>
          <a:ext cx="733229" cy="7463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171450</xdr:rowOff>
    </xdr:from>
    <xdr:to>
      <xdr:col>2</xdr:col>
      <xdr:colOff>399854</xdr:colOff>
      <xdr:row>4</xdr:row>
      <xdr:rowOff>41527</xdr:rowOff>
    </xdr:to>
    <xdr:pic>
      <xdr:nvPicPr>
        <xdr:cNvPr id="3" name="Image 2" descr="logo_fsgt_décliné - Copie.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stretch>
          <a:fillRect/>
        </a:stretch>
      </xdr:blipFill>
      <xdr:spPr>
        <a:xfrm>
          <a:off x="0" y="171450"/>
          <a:ext cx="733229" cy="7463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1</xdr:col>
      <xdr:colOff>733229</xdr:colOff>
      <xdr:row>3</xdr:row>
      <xdr:rowOff>98677</xdr:rowOff>
    </xdr:to>
    <xdr:pic>
      <xdr:nvPicPr>
        <xdr:cNvPr id="3" name="Image 2" descr="logo_fsgt_décliné - Copie.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stretch>
          <a:fillRect/>
        </a:stretch>
      </xdr:blipFill>
      <xdr:spPr>
        <a:xfrm>
          <a:off x="0" y="76200"/>
          <a:ext cx="733229" cy="74637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68"/>
  <sheetViews>
    <sheetView zoomScaleNormal="100" workbookViewId="0">
      <pane ySplit="2" topLeftCell="A291" activePane="bottomLeft" state="frozen"/>
      <selection pane="bottomLeft" activeCell="G312" sqref="G312"/>
    </sheetView>
  </sheetViews>
  <sheetFormatPr baseColWidth="10" defaultColWidth="11.44140625" defaultRowHeight="13.8" x14ac:dyDescent="0.3"/>
  <cols>
    <col min="1" max="1" width="18.109375" style="29" customWidth="1"/>
    <col min="2" max="2" width="7.6640625" style="25" customWidth="1"/>
    <col min="3" max="4" width="11.44140625" style="25"/>
    <col min="5" max="5" width="11.44140625" style="236"/>
    <col min="6" max="6" width="24.6640625" style="25" customWidth="1"/>
    <col min="7" max="7" width="22.6640625" style="25" customWidth="1"/>
    <col min="8" max="8" width="14.6640625" style="25" customWidth="1"/>
    <col min="9" max="9" width="21.44140625" style="25" customWidth="1"/>
    <col min="10" max="10" width="7.109375" style="25" customWidth="1"/>
    <col min="11" max="11" width="24.109375" style="25" customWidth="1"/>
    <col min="12" max="12" width="21.109375" style="25" customWidth="1"/>
    <col min="13" max="13" width="15" style="47" customWidth="1"/>
    <col min="14" max="14" width="12" style="25" customWidth="1"/>
    <col min="15" max="15" width="13.109375" style="25" customWidth="1"/>
    <col min="16" max="16384" width="11.44140625" style="25"/>
  </cols>
  <sheetData>
    <row r="1" spans="1:15" x14ac:dyDescent="0.3">
      <c r="F1" s="88"/>
      <c r="G1" s="67"/>
      <c r="H1" s="67"/>
      <c r="I1" s="67"/>
      <c r="J1" s="67"/>
      <c r="K1" s="67"/>
      <c r="L1" s="67"/>
      <c r="M1" s="290" t="s">
        <v>8</v>
      </c>
      <c r="N1" s="67"/>
      <c r="O1" s="291"/>
    </row>
    <row r="2" spans="1:15" x14ac:dyDescent="0.3">
      <c r="G2" s="68" t="s">
        <v>9</v>
      </c>
      <c r="H2" s="67" t="s">
        <v>2</v>
      </c>
      <c r="I2" s="69" t="s">
        <v>0</v>
      </c>
      <c r="J2" s="70" t="s">
        <v>3</v>
      </c>
      <c r="K2" s="67" t="s">
        <v>1</v>
      </c>
      <c r="L2" s="67" t="s">
        <v>33</v>
      </c>
      <c r="M2" s="290"/>
      <c r="N2" s="67" t="s">
        <v>11</v>
      </c>
      <c r="O2" s="291"/>
    </row>
    <row r="3" spans="1:15" x14ac:dyDescent="0.3">
      <c r="A3" s="54" t="str">
        <f t="shared" ref="A3:A68" si="0">CONCATENATE(G3,B3)</f>
        <v>AIGON1</v>
      </c>
      <c r="B3" s="52">
        <f t="shared" ref="B3:B68" si="1">IF(G3&lt;&gt;G2,1,(B2+1))</f>
        <v>1</v>
      </c>
      <c r="E3" s="236" t="str">
        <f>CONCATENATE(G3,H3)</f>
        <v>AIGONFlorent</v>
      </c>
      <c r="F3" s="25" t="str">
        <f t="shared" ref="F3:F66" si="2">CONCATENATE(K3,L3)</f>
        <v>FSGT436686</v>
      </c>
      <c r="G3" s="26" t="s">
        <v>44</v>
      </c>
      <c r="H3" s="26" t="s">
        <v>45</v>
      </c>
      <c r="I3" s="26" t="s">
        <v>5</v>
      </c>
      <c r="J3" s="26" t="s">
        <v>6</v>
      </c>
      <c r="K3" s="25" t="s">
        <v>34</v>
      </c>
      <c r="L3" s="25" t="s">
        <v>46</v>
      </c>
      <c r="M3" s="53">
        <v>23516</v>
      </c>
      <c r="N3" s="25">
        <v>2</v>
      </c>
    </row>
    <row r="4" spans="1:15" x14ac:dyDescent="0.3">
      <c r="A4" s="54" t="str">
        <f t="shared" si="0"/>
        <v>ALSINA1</v>
      </c>
      <c r="B4" s="52">
        <f t="shared" si="1"/>
        <v>1</v>
      </c>
      <c r="E4" s="236" t="str">
        <f t="shared" ref="E4:E67" si="3">CONCATENATE(G4,H4)</f>
        <v>ALSINARobert</v>
      </c>
      <c r="F4" s="25" t="str">
        <f t="shared" si="2"/>
        <v>FSGT501239</v>
      </c>
      <c r="G4" s="26" t="s">
        <v>1042</v>
      </c>
      <c r="H4" s="26" t="s">
        <v>317</v>
      </c>
      <c r="I4" s="26" t="s">
        <v>1043</v>
      </c>
      <c r="J4" s="26" t="s">
        <v>6</v>
      </c>
      <c r="K4" s="25" t="s">
        <v>34</v>
      </c>
      <c r="L4" s="25" t="s">
        <v>1044</v>
      </c>
      <c r="M4" s="53">
        <v>18754</v>
      </c>
      <c r="N4" s="25">
        <v>5</v>
      </c>
    </row>
    <row r="5" spans="1:15" x14ac:dyDescent="0.3">
      <c r="A5" s="54" t="str">
        <f t="shared" si="0"/>
        <v>ALVAREZ1</v>
      </c>
      <c r="B5" s="52">
        <f t="shared" si="1"/>
        <v>1</v>
      </c>
      <c r="E5" s="236" t="str">
        <f t="shared" si="3"/>
        <v>ALVAREZEric</v>
      </c>
      <c r="F5" s="25" t="str">
        <f t="shared" si="2"/>
        <v>FSGT55588040</v>
      </c>
      <c r="G5" s="26" t="s">
        <v>1045</v>
      </c>
      <c r="H5" s="26" t="s">
        <v>309</v>
      </c>
      <c r="I5" s="26" t="s">
        <v>1046</v>
      </c>
      <c r="J5" s="26" t="s">
        <v>1047</v>
      </c>
      <c r="K5" s="25" t="s">
        <v>34</v>
      </c>
      <c r="L5" s="25" t="s">
        <v>1048</v>
      </c>
      <c r="M5" s="53">
        <v>22671</v>
      </c>
      <c r="N5" s="25">
        <v>3</v>
      </c>
    </row>
    <row r="6" spans="1:15" x14ac:dyDescent="0.3">
      <c r="A6" s="54" t="str">
        <f t="shared" si="0"/>
        <v>ANGLERAND1</v>
      </c>
      <c r="B6" s="52">
        <f t="shared" si="1"/>
        <v>1</v>
      </c>
      <c r="E6" s="236" t="str">
        <f t="shared" si="3"/>
        <v>ANGLERANDJérome</v>
      </c>
      <c r="F6" s="25" t="str">
        <f t="shared" si="2"/>
        <v>FSGT55751481</v>
      </c>
      <c r="G6" s="26" t="s">
        <v>1049</v>
      </c>
      <c r="H6" s="26" t="s">
        <v>129</v>
      </c>
      <c r="I6" s="26" t="s">
        <v>1050</v>
      </c>
      <c r="J6" s="26" t="s">
        <v>1047</v>
      </c>
      <c r="K6" s="25" t="s">
        <v>34</v>
      </c>
      <c r="L6" s="25" t="s">
        <v>1051</v>
      </c>
      <c r="M6" s="53">
        <v>29645</v>
      </c>
      <c r="N6" s="25">
        <v>2</v>
      </c>
    </row>
    <row r="7" spans="1:15" x14ac:dyDescent="0.3">
      <c r="A7" s="54" t="str">
        <f t="shared" si="0"/>
        <v>ANIA ASENJO1</v>
      </c>
      <c r="B7" s="52">
        <f t="shared" si="1"/>
        <v>1</v>
      </c>
      <c r="E7" s="236" t="str">
        <f t="shared" si="3"/>
        <v>ANIA ASENJOMiguel</v>
      </c>
      <c r="F7" s="25" t="str">
        <f t="shared" si="2"/>
        <v>FSGT55599792</v>
      </c>
      <c r="G7" s="26" t="s">
        <v>1052</v>
      </c>
      <c r="H7" s="26" t="s">
        <v>1053</v>
      </c>
      <c r="I7" s="26" t="s">
        <v>1054</v>
      </c>
      <c r="J7" s="26" t="s">
        <v>1055</v>
      </c>
      <c r="K7" s="25" t="s">
        <v>34</v>
      </c>
      <c r="L7" s="25" t="s">
        <v>1056</v>
      </c>
      <c r="M7" s="53">
        <v>31150</v>
      </c>
      <c r="N7" s="25">
        <v>3</v>
      </c>
    </row>
    <row r="8" spans="1:15" x14ac:dyDescent="0.3">
      <c r="A8" s="54" t="str">
        <f t="shared" si="0"/>
        <v>AROLES1</v>
      </c>
      <c r="B8" s="52">
        <f t="shared" si="1"/>
        <v>1</v>
      </c>
      <c r="E8" s="236" t="str">
        <f t="shared" si="3"/>
        <v>AROLESDominique</v>
      </c>
      <c r="F8" s="25" t="str">
        <f t="shared" si="2"/>
        <v>UFOLEP071_96271285</v>
      </c>
      <c r="G8" s="26" t="s">
        <v>1057</v>
      </c>
      <c r="H8" s="26" t="s">
        <v>190</v>
      </c>
      <c r="I8" s="26" t="s">
        <v>1058</v>
      </c>
      <c r="J8" s="26" t="s">
        <v>1059</v>
      </c>
      <c r="K8" s="25" t="s">
        <v>4</v>
      </c>
      <c r="L8" s="25" t="s">
        <v>1060</v>
      </c>
      <c r="M8" s="53">
        <v>20661</v>
      </c>
      <c r="N8" s="25">
        <v>4</v>
      </c>
    </row>
    <row r="9" spans="1:15" x14ac:dyDescent="0.3">
      <c r="A9" s="54" t="str">
        <f t="shared" si="0"/>
        <v>ARTHAUD1</v>
      </c>
      <c r="B9" s="52">
        <f t="shared" si="1"/>
        <v>1</v>
      </c>
      <c r="E9" s="236" t="str">
        <f t="shared" si="3"/>
        <v>ARTHAUDStéphane</v>
      </c>
      <c r="F9" s="25" t="str">
        <f t="shared" si="2"/>
        <v>FSGT445233</v>
      </c>
      <c r="G9" s="26" t="s">
        <v>1061</v>
      </c>
      <c r="H9" s="26" t="s">
        <v>167</v>
      </c>
      <c r="I9" s="26" t="s">
        <v>1062</v>
      </c>
      <c r="J9" s="26" t="s">
        <v>1063</v>
      </c>
      <c r="K9" s="25" t="s">
        <v>34</v>
      </c>
      <c r="L9" s="25" t="s">
        <v>1064</v>
      </c>
      <c r="M9" s="53">
        <v>25996</v>
      </c>
      <c r="N9" s="25">
        <v>2</v>
      </c>
    </row>
    <row r="10" spans="1:15" x14ac:dyDescent="0.3">
      <c r="A10" s="54" t="str">
        <f t="shared" si="0"/>
        <v>AURIAC1</v>
      </c>
      <c r="B10" s="52">
        <f t="shared" si="1"/>
        <v>1</v>
      </c>
      <c r="E10" s="236" t="str">
        <f t="shared" si="3"/>
        <v>AURIACVincent</v>
      </c>
      <c r="F10" s="25" t="str">
        <f t="shared" si="2"/>
        <v>FSGT309897</v>
      </c>
      <c r="G10" s="26" t="s">
        <v>1065</v>
      </c>
      <c r="H10" s="26" t="s">
        <v>426</v>
      </c>
      <c r="I10" s="26" t="s">
        <v>1066</v>
      </c>
      <c r="J10" s="26" t="s">
        <v>6</v>
      </c>
      <c r="K10" s="25" t="s">
        <v>34</v>
      </c>
      <c r="L10" s="25" t="s">
        <v>1067</v>
      </c>
      <c r="M10" s="53">
        <v>23710</v>
      </c>
      <c r="N10" s="25">
        <v>5</v>
      </c>
    </row>
    <row r="11" spans="1:15" x14ac:dyDescent="0.3">
      <c r="A11" s="54" t="str">
        <f t="shared" si="0"/>
        <v>BACCINI1</v>
      </c>
      <c r="B11" s="52">
        <f t="shared" si="1"/>
        <v>1</v>
      </c>
      <c r="E11" s="236" t="str">
        <f t="shared" si="3"/>
        <v>BACCINIPhilippe</v>
      </c>
      <c r="F11" s="25" t="str">
        <f t="shared" si="2"/>
        <v>UFOLEP038_51227056</v>
      </c>
      <c r="G11" s="26" t="s">
        <v>1068</v>
      </c>
      <c r="H11" s="26" t="s">
        <v>123</v>
      </c>
      <c r="I11" s="26" t="s">
        <v>1069</v>
      </c>
      <c r="J11" s="26" t="s">
        <v>1070</v>
      </c>
      <c r="K11" s="25" t="s">
        <v>4</v>
      </c>
      <c r="L11" s="25" t="s">
        <v>1071</v>
      </c>
      <c r="M11" s="53">
        <v>22822</v>
      </c>
      <c r="N11" s="25">
        <v>4</v>
      </c>
    </row>
    <row r="12" spans="1:15" x14ac:dyDescent="0.3">
      <c r="A12" s="54" t="str">
        <f t="shared" si="0"/>
        <v>BADEY1</v>
      </c>
      <c r="B12" s="52">
        <f t="shared" si="1"/>
        <v>1</v>
      </c>
      <c r="E12" s="236" t="str">
        <f t="shared" si="3"/>
        <v>BADEYStéphane</v>
      </c>
      <c r="F12" s="25" t="str">
        <f t="shared" si="2"/>
        <v>FSGT239635</v>
      </c>
      <c r="G12" s="26" t="s">
        <v>1072</v>
      </c>
      <c r="H12" s="26" t="s">
        <v>167</v>
      </c>
      <c r="I12" s="26" t="s">
        <v>1073</v>
      </c>
      <c r="J12" s="26" t="s">
        <v>1047</v>
      </c>
      <c r="K12" s="25" t="s">
        <v>34</v>
      </c>
      <c r="L12" s="25" t="s">
        <v>1074</v>
      </c>
      <c r="M12" s="53">
        <v>28012</v>
      </c>
      <c r="N12" s="25">
        <v>2</v>
      </c>
    </row>
    <row r="13" spans="1:15" x14ac:dyDescent="0.3">
      <c r="A13" s="54" t="str">
        <f t="shared" si="0"/>
        <v>BAJARD1</v>
      </c>
      <c r="B13" s="52">
        <f t="shared" si="1"/>
        <v>1</v>
      </c>
      <c r="E13" s="236" t="str">
        <f t="shared" si="3"/>
        <v>BAJARDJean-Louis</v>
      </c>
      <c r="F13" s="25" t="str">
        <f t="shared" si="2"/>
        <v>FSGT55632392</v>
      </c>
      <c r="G13" s="26" t="s">
        <v>151</v>
      </c>
      <c r="H13" s="26" t="s">
        <v>237</v>
      </c>
      <c r="I13" s="26" t="s">
        <v>5</v>
      </c>
      <c r="J13" s="26" t="s">
        <v>6</v>
      </c>
      <c r="K13" s="25" t="s">
        <v>34</v>
      </c>
      <c r="L13" s="25" t="s">
        <v>1075</v>
      </c>
      <c r="M13" s="53">
        <v>20165</v>
      </c>
      <c r="N13" s="25">
        <v>4</v>
      </c>
    </row>
    <row r="14" spans="1:15" x14ac:dyDescent="0.3">
      <c r="A14" s="54" t="str">
        <f t="shared" si="0"/>
        <v>BALLUFFIER1</v>
      </c>
      <c r="B14" s="52">
        <f t="shared" si="1"/>
        <v>1</v>
      </c>
      <c r="E14" s="236" t="str">
        <f t="shared" si="3"/>
        <v>BALLUFFIERJean-Luc</v>
      </c>
      <c r="F14" s="25" t="str">
        <f t="shared" si="2"/>
        <v>FSGT55717293</v>
      </c>
      <c r="G14" s="26" t="s">
        <v>1076</v>
      </c>
      <c r="H14" s="26" t="s">
        <v>99</v>
      </c>
      <c r="I14" s="26" t="s">
        <v>1077</v>
      </c>
      <c r="J14" s="26" t="s">
        <v>1078</v>
      </c>
      <c r="K14" s="25" t="s">
        <v>34</v>
      </c>
      <c r="L14" s="25" t="s">
        <v>1079</v>
      </c>
      <c r="M14" s="53">
        <v>24582</v>
      </c>
      <c r="N14" s="25">
        <v>3</v>
      </c>
    </row>
    <row r="15" spans="1:15" x14ac:dyDescent="0.3">
      <c r="A15" s="54" t="str">
        <f t="shared" si="0"/>
        <v>BALLUFFIER2</v>
      </c>
      <c r="B15" s="52">
        <f t="shared" si="1"/>
        <v>2</v>
      </c>
      <c r="E15" s="236" t="str">
        <f t="shared" si="3"/>
        <v>BALLUFFIERJoévin</v>
      </c>
      <c r="F15" s="25" t="str">
        <f t="shared" si="2"/>
        <v>FSGT55720633</v>
      </c>
      <c r="G15" s="26" t="s">
        <v>1076</v>
      </c>
      <c r="H15" s="26" t="s">
        <v>1080</v>
      </c>
      <c r="I15" s="26" t="s">
        <v>1077</v>
      </c>
      <c r="J15" s="26" t="s">
        <v>1078</v>
      </c>
      <c r="K15" s="25" t="s">
        <v>34</v>
      </c>
      <c r="L15" s="25" t="s">
        <v>1081</v>
      </c>
      <c r="M15" s="53">
        <v>36361</v>
      </c>
      <c r="N15" s="25">
        <v>2</v>
      </c>
    </row>
    <row r="16" spans="1:15" x14ac:dyDescent="0.3">
      <c r="A16" s="54" t="str">
        <f t="shared" si="0"/>
        <v>BARBET1</v>
      </c>
      <c r="B16" s="52">
        <f t="shared" si="1"/>
        <v>1</v>
      </c>
      <c r="E16" s="236" t="str">
        <f t="shared" si="3"/>
        <v>BARBETDaniel</v>
      </c>
      <c r="F16" s="25" t="str">
        <f t="shared" si="2"/>
        <v>FSGT231102</v>
      </c>
      <c r="G16" s="26" t="s">
        <v>1082</v>
      </c>
      <c r="H16" s="26" t="s">
        <v>299</v>
      </c>
      <c r="I16" s="26" t="s">
        <v>1083</v>
      </c>
      <c r="J16" s="26" t="s">
        <v>6</v>
      </c>
      <c r="K16" s="25" t="s">
        <v>34</v>
      </c>
      <c r="L16" s="25" t="s">
        <v>1084</v>
      </c>
      <c r="M16" s="53">
        <v>34425</v>
      </c>
      <c r="N16" s="25">
        <v>2</v>
      </c>
    </row>
    <row r="17" spans="1:14" x14ac:dyDescent="0.3">
      <c r="A17" s="54" t="str">
        <f t="shared" si="0"/>
        <v>BARDAY1</v>
      </c>
      <c r="B17" s="52">
        <f t="shared" si="1"/>
        <v>1</v>
      </c>
      <c r="E17" s="236" t="str">
        <f t="shared" si="3"/>
        <v>BARDAYGuy</v>
      </c>
      <c r="F17" s="25" t="str">
        <f t="shared" si="2"/>
        <v>FSGT55586257</v>
      </c>
      <c r="G17" s="26" t="s">
        <v>1085</v>
      </c>
      <c r="H17" s="26" t="s">
        <v>523</v>
      </c>
      <c r="I17" s="26" t="s">
        <v>1086</v>
      </c>
      <c r="J17" s="26" t="s">
        <v>1047</v>
      </c>
      <c r="K17" s="25" t="s">
        <v>34</v>
      </c>
      <c r="L17" s="25" t="s">
        <v>1087</v>
      </c>
      <c r="M17" s="53">
        <v>18454</v>
      </c>
      <c r="N17" s="25">
        <v>5</v>
      </c>
    </row>
    <row r="18" spans="1:14" x14ac:dyDescent="0.3">
      <c r="A18" s="54" t="str">
        <f t="shared" si="0"/>
        <v>BARON1</v>
      </c>
      <c r="B18" s="52">
        <f t="shared" si="1"/>
        <v>1</v>
      </c>
      <c r="E18" s="236" t="str">
        <f t="shared" si="3"/>
        <v>BARONArnaud</v>
      </c>
      <c r="F18" s="25" t="str">
        <f t="shared" si="2"/>
        <v>FSGT55579535</v>
      </c>
      <c r="G18" s="26" t="s">
        <v>1088</v>
      </c>
      <c r="H18" s="26" t="s">
        <v>350</v>
      </c>
      <c r="I18" s="26" t="s">
        <v>1050</v>
      </c>
      <c r="J18" s="26" t="s">
        <v>1047</v>
      </c>
      <c r="K18" s="25" t="s">
        <v>34</v>
      </c>
      <c r="L18" s="25" t="s">
        <v>1089</v>
      </c>
      <c r="M18" s="53">
        <v>28681</v>
      </c>
      <c r="N18" s="25">
        <v>2</v>
      </c>
    </row>
    <row r="19" spans="1:14" x14ac:dyDescent="0.3">
      <c r="A19" s="54" t="str">
        <f t="shared" si="0"/>
        <v>BARON (cadette)1</v>
      </c>
      <c r="B19" s="52">
        <f t="shared" si="1"/>
        <v>1</v>
      </c>
      <c r="E19" s="236" t="str">
        <f t="shared" si="3"/>
        <v>BARON (cadette)Fanny</v>
      </c>
      <c r="F19" s="25" t="str">
        <f t="shared" si="2"/>
        <v>FSGT55709094</v>
      </c>
      <c r="G19" s="26" t="s">
        <v>1090</v>
      </c>
      <c r="H19" s="26" t="s">
        <v>1091</v>
      </c>
      <c r="I19" s="26" t="s">
        <v>1050</v>
      </c>
      <c r="J19" s="26" t="s">
        <v>1047</v>
      </c>
      <c r="K19" s="25" t="s">
        <v>34</v>
      </c>
      <c r="L19" s="25" t="s">
        <v>1092</v>
      </c>
      <c r="M19" s="53">
        <v>37784</v>
      </c>
      <c r="N19" s="25">
        <v>6</v>
      </c>
    </row>
    <row r="20" spans="1:14" x14ac:dyDescent="0.3">
      <c r="A20" s="54" t="str">
        <f t="shared" si="0"/>
        <v>BARSKI1</v>
      </c>
      <c r="B20" s="52">
        <f t="shared" si="1"/>
        <v>1</v>
      </c>
      <c r="E20" s="236" t="str">
        <f t="shared" si="3"/>
        <v>BARSKIAlain</v>
      </c>
      <c r="F20" s="25" t="str">
        <f t="shared" si="2"/>
        <v>FSGT235020</v>
      </c>
      <c r="G20" s="26" t="s">
        <v>1093</v>
      </c>
      <c r="H20" s="26" t="s">
        <v>126</v>
      </c>
      <c r="I20" s="26" t="s">
        <v>1094</v>
      </c>
      <c r="J20" s="26" t="s">
        <v>1095</v>
      </c>
      <c r="K20" s="25" t="s">
        <v>34</v>
      </c>
      <c r="L20" s="25" t="s">
        <v>1096</v>
      </c>
      <c r="M20" s="53">
        <v>20196</v>
      </c>
      <c r="N20" s="25">
        <v>4</v>
      </c>
    </row>
    <row r="21" spans="1:14" x14ac:dyDescent="0.3">
      <c r="A21" s="54" t="str">
        <f t="shared" si="0"/>
        <v>BARTHELEMY1</v>
      </c>
      <c r="B21" s="52">
        <f t="shared" si="1"/>
        <v>1</v>
      </c>
      <c r="E21" s="236" t="str">
        <f t="shared" si="3"/>
        <v>BARTHELEMYJacques</v>
      </c>
      <c r="F21" s="25" t="str">
        <f>CONCATENATE(K21,L21)</f>
        <v>FSGT55583962</v>
      </c>
      <c r="G21" s="26" t="s">
        <v>1097</v>
      </c>
      <c r="H21" s="26" t="s">
        <v>1098</v>
      </c>
      <c r="I21" s="26" t="s">
        <v>1099</v>
      </c>
      <c r="J21" s="26" t="s">
        <v>1047</v>
      </c>
      <c r="K21" s="25" t="s">
        <v>34</v>
      </c>
      <c r="L21" s="25" t="s">
        <v>1100</v>
      </c>
      <c r="M21" s="53">
        <v>19297</v>
      </c>
      <c r="N21" s="25">
        <v>5</v>
      </c>
    </row>
    <row r="22" spans="1:14" x14ac:dyDescent="0.3">
      <c r="A22" s="54" t="str">
        <f t="shared" si="0"/>
        <v>BARTHELEMY2</v>
      </c>
      <c r="B22" s="52">
        <f t="shared" si="1"/>
        <v>2</v>
      </c>
      <c r="E22" s="236" t="str">
        <f t="shared" si="3"/>
        <v>BARTHELEMYClaude</v>
      </c>
      <c r="F22" s="25" t="str">
        <f t="shared" si="2"/>
        <v>FSGT55583950</v>
      </c>
      <c r="G22" s="26" t="s">
        <v>1097</v>
      </c>
      <c r="H22" s="26" t="s">
        <v>114</v>
      </c>
      <c r="I22" s="26" t="s">
        <v>1099</v>
      </c>
      <c r="J22" s="26" t="s">
        <v>1047</v>
      </c>
      <c r="K22" s="25" t="s">
        <v>34</v>
      </c>
      <c r="L22" s="25" t="s">
        <v>1101</v>
      </c>
      <c r="M22" s="53">
        <v>19297</v>
      </c>
      <c r="N22" s="25">
        <v>5</v>
      </c>
    </row>
    <row r="23" spans="1:14" x14ac:dyDescent="0.3">
      <c r="A23" s="54" t="str">
        <f t="shared" si="0"/>
        <v>BATHIE1</v>
      </c>
      <c r="B23" s="52">
        <f t="shared" si="1"/>
        <v>1</v>
      </c>
      <c r="E23" s="236" t="str">
        <f t="shared" si="3"/>
        <v>BATHIEJean-Paul</v>
      </c>
      <c r="F23" s="25" t="str">
        <f t="shared" si="2"/>
        <v>FSGT236967</v>
      </c>
      <c r="G23" s="26" t="s">
        <v>1102</v>
      </c>
      <c r="H23" s="26" t="s">
        <v>302</v>
      </c>
      <c r="I23" s="26" t="s">
        <v>1103</v>
      </c>
      <c r="J23" s="26" t="s">
        <v>1063</v>
      </c>
      <c r="K23" s="25" t="s">
        <v>34</v>
      </c>
      <c r="L23" s="25" t="s">
        <v>1104</v>
      </c>
      <c r="M23" s="53">
        <v>20437</v>
      </c>
      <c r="N23" s="25">
        <v>4</v>
      </c>
    </row>
    <row r="24" spans="1:14" x14ac:dyDescent="0.3">
      <c r="A24" s="54" t="str">
        <f t="shared" si="0"/>
        <v>BATTIN1</v>
      </c>
      <c r="B24" s="52">
        <f t="shared" si="1"/>
        <v>1</v>
      </c>
      <c r="E24" s="236" t="str">
        <f t="shared" si="3"/>
        <v>BATTINAlain</v>
      </c>
      <c r="F24" s="25" t="str">
        <f t="shared" si="2"/>
        <v>FSGT154991</v>
      </c>
      <c r="G24" s="26" t="s">
        <v>1105</v>
      </c>
      <c r="H24" s="26" t="s">
        <v>126</v>
      </c>
      <c r="I24" s="26" t="s">
        <v>1106</v>
      </c>
      <c r="J24" s="26" t="s">
        <v>1055</v>
      </c>
      <c r="K24" s="25" t="s">
        <v>34</v>
      </c>
      <c r="L24" s="25" t="s">
        <v>1107</v>
      </c>
      <c r="M24" s="53">
        <v>20747</v>
      </c>
      <c r="N24" s="25">
        <v>4</v>
      </c>
    </row>
    <row r="25" spans="1:14" x14ac:dyDescent="0.3">
      <c r="A25" s="54" t="str">
        <f t="shared" si="0"/>
        <v>BAYON1</v>
      </c>
      <c r="B25" s="52">
        <f t="shared" si="1"/>
        <v>1</v>
      </c>
      <c r="E25" s="236" t="str">
        <f t="shared" si="3"/>
        <v>BAYONFabrice</v>
      </c>
      <c r="F25" s="25" t="str">
        <f t="shared" si="2"/>
        <v>FSGT140511</v>
      </c>
      <c r="G25" s="26" t="s">
        <v>1108</v>
      </c>
      <c r="H25" s="26" t="s">
        <v>389</v>
      </c>
      <c r="I25" s="26" t="s">
        <v>1109</v>
      </c>
      <c r="J25" s="26" t="s">
        <v>1063</v>
      </c>
      <c r="K25" s="25" t="s">
        <v>34</v>
      </c>
      <c r="L25" s="25" t="s">
        <v>1110</v>
      </c>
      <c r="M25" s="53">
        <v>27366</v>
      </c>
      <c r="N25" s="25">
        <v>3</v>
      </c>
    </row>
    <row r="26" spans="1:14" x14ac:dyDescent="0.3">
      <c r="A26" s="54" t="str">
        <f t="shared" si="0"/>
        <v>BEAUDRAN1</v>
      </c>
      <c r="B26" s="52">
        <f t="shared" si="1"/>
        <v>1</v>
      </c>
      <c r="E26" s="236" t="str">
        <f t="shared" si="3"/>
        <v>BEAUDRANStephan</v>
      </c>
      <c r="F26" s="25" t="str">
        <f t="shared" si="2"/>
        <v>FSGT55753627</v>
      </c>
      <c r="G26" s="26" t="s">
        <v>1111</v>
      </c>
      <c r="H26" s="26" t="s">
        <v>1112</v>
      </c>
      <c r="I26" s="26" t="s">
        <v>1113</v>
      </c>
      <c r="J26" s="26" t="s">
        <v>1063</v>
      </c>
      <c r="K26" s="25" t="s">
        <v>34</v>
      </c>
      <c r="L26" s="25" t="s">
        <v>1114</v>
      </c>
      <c r="M26" s="53">
        <v>26265</v>
      </c>
      <c r="N26" s="25">
        <v>4</v>
      </c>
    </row>
    <row r="27" spans="1:14" x14ac:dyDescent="0.3">
      <c r="A27" s="54" t="str">
        <f t="shared" si="0"/>
        <v>BEAULATON1</v>
      </c>
      <c r="B27" s="52">
        <f t="shared" si="1"/>
        <v>1</v>
      </c>
      <c r="E27" s="236" t="str">
        <f t="shared" si="3"/>
        <v>BEAULATONDidier</v>
      </c>
      <c r="F27" s="25" t="str">
        <f t="shared" si="2"/>
        <v>FSGT55610058</v>
      </c>
      <c r="G27" s="26" t="s">
        <v>1115</v>
      </c>
      <c r="H27" s="26" t="s">
        <v>232</v>
      </c>
      <c r="I27" s="26" t="s">
        <v>1116</v>
      </c>
      <c r="J27" s="26" t="s">
        <v>1047</v>
      </c>
      <c r="K27" s="25" t="s">
        <v>34</v>
      </c>
      <c r="L27" s="25" t="s">
        <v>1117</v>
      </c>
      <c r="M27" s="53">
        <v>20823</v>
      </c>
      <c r="N27" s="25">
        <v>4</v>
      </c>
    </row>
    <row r="28" spans="1:14" x14ac:dyDescent="0.3">
      <c r="A28" s="54" t="str">
        <f t="shared" si="0"/>
        <v>BEGARD1</v>
      </c>
      <c r="B28" s="52">
        <f t="shared" si="1"/>
        <v>1</v>
      </c>
      <c r="E28" s="236" t="str">
        <f t="shared" si="3"/>
        <v>BEGARDLaurent</v>
      </c>
      <c r="F28" s="25" t="str">
        <f t="shared" si="2"/>
        <v>FSGT244634</v>
      </c>
      <c r="G28" s="26" t="s">
        <v>1118</v>
      </c>
      <c r="H28" s="26" t="s">
        <v>192</v>
      </c>
      <c r="I28" s="26" t="s">
        <v>1062</v>
      </c>
      <c r="J28" s="26" t="s">
        <v>1063</v>
      </c>
      <c r="K28" s="25" t="s">
        <v>34</v>
      </c>
      <c r="L28" s="25" t="s">
        <v>1119</v>
      </c>
      <c r="M28" s="53">
        <v>32114</v>
      </c>
      <c r="N28" s="25">
        <v>2</v>
      </c>
    </row>
    <row r="29" spans="1:14" x14ac:dyDescent="0.3">
      <c r="A29" s="54" t="str">
        <f t="shared" si="0"/>
        <v>BEGON1</v>
      </c>
      <c r="B29" s="52">
        <f t="shared" si="1"/>
        <v>1</v>
      </c>
      <c r="E29" s="236" t="str">
        <f t="shared" si="3"/>
        <v>BEGONTony</v>
      </c>
      <c r="F29" s="25" t="str">
        <f t="shared" si="2"/>
        <v>FSGT55595358</v>
      </c>
      <c r="G29" s="26" t="s">
        <v>1120</v>
      </c>
      <c r="H29" s="26" t="s">
        <v>1034</v>
      </c>
      <c r="I29" s="26" t="s">
        <v>1116</v>
      </c>
      <c r="J29" s="26" t="s">
        <v>1047</v>
      </c>
      <c r="K29" s="25" t="s">
        <v>34</v>
      </c>
      <c r="L29" s="25" t="s">
        <v>1121</v>
      </c>
      <c r="M29" s="53">
        <v>28114</v>
      </c>
      <c r="N29" s="25">
        <v>2</v>
      </c>
    </row>
    <row r="30" spans="1:14" x14ac:dyDescent="0.3">
      <c r="A30" s="54" t="str">
        <f t="shared" si="0"/>
        <v>BELOUZE1</v>
      </c>
      <c r="B30" s="52">
        <f t="shared" si="1"/>
        <v>1</v>
      </c>
      <c r="E30" s="236" t="str">
        <f t="shared" si="3"/>
        <v>BELOUZEJean-Charles</v>
      </c>
      <c r="F30" s="25" t="str">
        <f t="shared" si="2"/>
        <v>UFOLEP071_65038854</v>
      </c>
      <c r="G30" s="26" t="s">
        <v>1122</v>
      </c>
      <c r="H30" s="26" t="s">
        <v>1123</v>
      </c>
      <c r="I30" s="26" t="s">
        <v>1124</v>
      </c>
      <c r="J30" s="26" t="s">
        <v>1059</v>
      </c>
      <c r="K30" s="25" t="s">
        <v>4</v>
      </c>
      <c r="L30" s="25" t="s">
        <v>1125</v>
      </c>
      <c r="M30" s="53">
        <v>25848</v>
      </c>
      <c r="N30" s="25">
        <v>4</v>
      </c>
    </row>
    <row r="31" spans="1:14" x14ac:dyDescent="0.3">
      <c r="A31" s="54" t="str">
        <f t="shared" si="0"/>
        <v>BENETIERE1</v>
      </c>
      <c r="B31" s="52">
        <f t="shared" si="1"/>
        <v>1</v>
      </c>
      <c r="E31" s="236" t="str">
        <f t="shared" si="3"/>
        <v>BENETIEREJean Marc</v>
      </c>
      <c r="F31" s="25" t="str">
        <f t="shared" si="2"/>
        <v>FSGT242412</v>
      </c>
      <c r="G31" s="26" t="s">
        <v>1126</v>
      </c>
      <c r="H31" s="26" t="s">
        <v>1127</v>
      </c>
      <c r="I31" s="26" t="s">
        <v>1113</v>
      </c>
      <c r="J31" s="26" t="s">
        <v>1063</v>
      </c>
      <c r="K31" s="25" t="s">
        <v>34</v>
      </c>
      <c r="L31" s="25" t="s">
        <v>1128</v>
      </c>
      <c r="M31" s="53">
        <v>22798</v>
      </c>
      <c r="N31" s="25">
        <v>5</v>
      </c>
    </row>
    <row r="32" spans="1:14" x14ac:dyDescent="0.3">
      <c r="A32" s="54" t="str">
        <f t="shared" si="0"/>
        <v>BENETIERE2</v>
      </c>
      <c r="B32" s="52">
        <f t="shared" si="1"/>
        <v>2</v>
      </c>
      <c r="E32" s="236" t="str">
        <f t="shared" si="3"/>
        <v>BENETIEREJulien</v>
      </c>
      <c r="F32" s="25" t="str">
        <f t="shared" si="2"/>
        <v>FSGT140477</v>
      </c>
      <c r="G32" s="26" t="s">
        <v>1126</v>
      </c>
      <c r="H32" s="26" t="s">
        <v>177</v>
      </c>
      <c r="I32" s="26" t="s">
        <v>1113</v>
      </c>
      <c r="J32" s="26" t="s">
        <v>1063</v>
      </c>
      <c r="K32" s="25" t="s">
        <v>34</v>
      </c>
      <c r="L32" s="25" t="s">
        <v>1129</v>
      </c>
      <c r="M32" s="53">
        <v>32376</v>
      </c>
      <c r="N32" s="25">
        <v>3</v>
      </c>
    </row>
    <row r="33" spans="1:14" x14ac:dyDescent="0.3">
      <c r="A33" s="54" t="str">
        <f t="shared" si="0"/>
        <v>BENOIT1</v>
      </c>
      <c r="B33" s="52">
        <f t="shared" si="1"/>
        <v>1</v>
      </c>
      <c r="E33" s="236" t="str">
        <f t="shared" si="3"/>
        <v>BENOITStéphane</v>
      </c>
      <c r="F33" s="25" t="str">
        <f t="shared" si="2"/>
        <v>FSGT55708114</v>
      </c>
      <c r="G33" s="26" t="s">
        <v>1130</v>
      </c>
      <c r="H33" s="26" t="s">
        <v>167</v>
      </c>
      <c r="I33" s="26" t="s">
        <v>1131</v>
      </c>
      <c r="J33" s="26" t="s">
        <v>6</v>
      </c>
      <c r="K33" s="25" t="s">
        <v>34</v>
      </c>
      <c r="L33" s="25" t="s">
        <v>1132</v>
      </c>
      <c r="M33" s="53">
        <v>26700</v>
      </c>
      <c r="N33" s="25">
        <v>4</v>
      </c>
    </row>
    <row r="34" spans="1:14" x14ac:dyDescent="0.3">
      <c r="A34" s="54" t="str">
        <f t="shared" si="0"/>
        <v>BERNARD1</v>
      </c>
      <c r="B34" s="52">
        <f t="shared" si="1"/>
        <v>1</v>
      </c>
      <c r="E34" s="236" t="str">
        <f t="shared" si="3"/>
        <v>BERNARDSamuel</v>
      </c>
      <c r="F34" s="25" t="str">
        <f t="shared" si="2"/>
        <v>FSGT233255</v>
      </c>
      <c r="G34" s="26" t="s">
        <v>210</v>
      </c>
      <c r="H34" s="26" t="s">
        <v>1133</v>
      </c>
      <c r="I34" s="26" t="s">
        <v>1134</v>
      </c>
      <c r="J34" s="26" t="s">
        <v>1063</v>
      </c>
      <c r="K34" s="25" t="s">
        <v>34</v>
      </c>
      <c r="L34" s="25" t="s">
        <v>1135</v>
      </c>
      <c r="M34" s="53">
        <v>26512</v>
      </c>
      <c r="N34" s="25">
        <v>1</v>
      </c>
    </row>
    <row r="35" spans="1:14" x14ac:dyDescent="0.3">
      <c r="A35" s="54" t="str">
        <f t="shared" si="0"/>
        <v>BERT1</v>
      </c>
      <c r="B35" s="52">
        <f t="shared" si="1"/>
        <v>1</v>
      </c>
      <c r="E35" s="236" t="str">
        <f t="shared" si="3"/>
        <v>BERTChristian</v>
      </c>
      <c r="F35" s="25" t="str">
        <f t="shared" si="2"/>
        <v>FSGT55740379</v>
      </c>
      <c r="G35" s="26" t="s">
        <v>215</v>
      </c>
      <c r="H35" s="26" t="s">
        <v>97</v>
      </c>
      <c r="I35" s="26" t="s">
        <v>1066</v>
      </c>
      <c r="J35" s="26" t="s">
        <v>6</v>
      </c>
      <c r="K35" s="25" t="s">
        <v>34</v>
      </c>
      <c r="L35" s="25" t="s">
        <v>1136</v>
      </c>
      <c r="M35" s="53">
        <v>20649</v>
      </c>
      <c r="N35" s="25">
        <v>4</v>
      </c>
    </row>
    <row r="36" spans="1:14" x14ac:dyDescent="0.3">
      <c r="A36" s="54" t="str">
        <f t="shared" si="0"/>
        <v>BERTHAUT1</v>
      </c>
      <c r="B36" s="52">
        <f t="shared" si="1"/>
        <v>1</v>
      </c>
      <c r="E36" s="236" t="str">
        <f t="shared" si="3"/>
        <v>BERTHAUTSteve</v>
      </c>
      <c r="F36" s="25" t="str">
        <f t="shared" si="2"/>
        <v>FSGT308298</v>
      </c>
      <c r="G36" s="26" t="s">
        <v>1137</v>
      </c>
      <c r="H36" s="26" t="s">
        <v>1138</v>
      </c>
      <c r="I36" s="26" t="s">
        <v>1131</v>
      </c>
      <c r="J36" s="26" t="s">
        <v>6</v>
      </c>
      <c r="K36" s="25" t="s">
        <v>34</v>
      </c>
      <c r="L36" s="25" t="s">
        <v>1139</v>
      </c>
      <c r="M36" s="53">
        <v>30529</v>
      </c>
      <c r="N36" s="25">
        <v>1</v>
      </c>
    </row>
    <row r="37" spans="1:14" x14ac:dyDescent="0.3">
      <c r="A37" s="54" t="str">
        <f t="shared" si="0"/>
        <v>BERTHON1</v>
      </c>
      <c r="B37" s="52">
        <f t="shared" si="1"/>
        <v>1</v>
      </c>
      <c r="E37" s="236" t="str">
        <f t="shared" si="3"/>
        <v>BERTHONXavier</v>
      </c>
      <c r="F37" s="25" t="str">
        <f t="shared" si="2"/>
        <v>FSGT55713052</v>
      </c>
      <c r="G37" s="26" t="s">
        <v>1140</v>
      </c>
      <c r="H37" s="26" t="s">
        <v>362</v>
      </c>
      <c r="I37" s="26" t="s">
        <v>1141</v>
      </c>
      <c r="J37" s="26" t="s">
        <v>1055</v>
      </c>
      <c r="K37" s="25" t="s">
        <v>34</v>
      </c>
      <c r="L37" s="25" t="s">
        <v>1142</v>
      </c>
      <c r="M37" s="53">
        <v>21798</v>
      </c>
      <c r="N37" s="25">
        <v>3</v>
      </c>
    </row>
    <row r="38" spans="1:14" x14ac:dyDescent="0.3">
      <c r="A38" s="54" t="str">
        <f t="shared" si="0"/>
        <v>BERTRAND1</v>
      </c>
      <c r="B38" s="52">
        <f t="shared" si="1"/>
        <v>1</v>
      </c>
      <c r="E38" s="236" t="str">
        <f t="shared" si="3"/>
        <v>BERTRANDChristian</v>
      </c>
      <c r="F38" s="25" t="str">
        <f t="shared" si="2"/>
        <v>UFOLEP058_61076838</v>
      </c>
      <c r="G38" s="26" t="s">
        <v>1143</v>
      </c>
      <c r="H38" s="26" t="s">
        <v>97</v>
      </c>
      <c r="I38" s="26" t="s">
        <v>1144</v>
      </c>
      <c r="J38" s="26" t="s">
        <v>1145</v>
      </c>
      <c r="K38" s="25" t="s">
        <v>4</v>
      </c>
      <c r="L38" s="25" t="s">
        <v>1146</v>
      </c>
      <c r="M38" s="53">
        <v>22916</v>
      </c>
      <c r="N38" s="25">
        <v>4</v>
      </c>
    </row>
    <row r="39" spans="1:14" x14ac:dyDescent="0.3">
      <c r="A39" s="54" t="str">
        <f t="shared" si="0"/>
        <v>BES1</v>
      </c>
      <c r="B39" s="52">
        <f t="shared" si="1"/>
        <v>1</v>
      </c>
      <c r="E39" s="236" t="str">
        <f t="shared" si="3"/>
        <v>BESFrédéric</v>
      </c>
      <c r="F39" s="25" t="str">
        <f t="shared" si="2"/>
        <v>FSGT55575809</v>
      </c>
      <c r="G39" s="26" t="s">
        <v>1147</v>
      </c>
      <c r="H39" s="26" t="s">
        <v>185</v>
      </c>
      <c r="I39" s="26" t="s">
        <v>1148</v>
      </c>
      <c r="J39" s="26" t="s">
        <v>1047</v>
      </c>
      <c r="K39" s="25" t="s">
        <v>34</v>
      </c>
      <c r="L39" s="25" t="s">
        <v>1149</v>
      </c>
      <c r="M39" s="53">
        <v>24580</v>
      </c>
      <c r="N39" s="25">
        <v>3</v>
      </c>
    </row>
    <row r="40" spans="1:14" x14ac:dyDescent="0.3">
      <c r="A40" s="54" t="str">
        <f t="shared" si="0"/>
        <v>BEUDET1</v>
      </c>
      <c r="B40" s="52">
        <f t="shared" si="1"/>
        <v>1</v>
      </c>
      <c r="E40" s="236" t="str">
        <f t="shared" si="3"/>
        <v>BEUDETYoann</v>
      </c>
      <c r="F40" s="25" t="str">
        <f t="shared" si="2"/>
        <v>FSGT213844</v>
      </c>
      <c r="G40" s="26" t="s">
        <v>1150</v>
      </c>
      <c r="H40" s="26" t="s">
        <v>974</v>
      </c>
      <c r="I40" s="26" t="s">
        <v>1151</v>
      </c>
      <c r="J40" s="26" t="s">
        <v>6</v>
      </c>
      <c r="K40" s="25" t="s">
        <v>34</v>
      </c>
      <c r="L40" s="25" t="s">
        <v>1152</v>
      </c>
      <c r="M40" s="53">
        <v>31282</v>
      </c>
      <c r="N40" s="25">
        <v>2</v>
      </c>
    </row>
    <row r="41" spans="1:14" x14ac:dyDescent="0.3">
      <c r="A41" s="54" t="str">
        <f t="shared" si="0"/>
        <v>BEY1</v>
      </c>
      <c r="B41" s="52">
        <f t="shared" si="1"/>
        <v>1</v>
      </c>
      <c r="E41" s="236" t="str">
        <f t="shared" si="3"/>
        <v>BEYGuillaume</v>
      </c>
      <c r="F41" s="25" t="str">
        <f t="shared" si="2"/>
        <v>FSGT55710805</v>
      </c>
      <c r="G41" s="26" t="s">
        <v>1153</v>
      </c>
      <c r="H41" s="26" t="s">
        <v>441</v>
      </c>
      <c r="I41" s="26" t="s">
        <v>1073</v>
      </c>
      <c r="J41" s="26" t="s">
        <v>1047</v>
      </c>
      <c r="K41" s="25" t="s">
        <v>34</v>
      </c>
      <c r="L41" s="25" t="s">
        <v>1154</v>
      </c>
      <c r="M41" s="53">
        <v>34078</v>
      </c>
      <c r="N41" s="25">
        <v>1</v>
      </c>
    </row>
    <row r="42" spans="1:14" x14ac:dyDescent="0.3">
      <c r="A42" s="54" t="str">
        <f t="shared" si="0"/>
        <v>BIGNON1</v>
      </c>
      <c r="B42" s="52">
        <f t="shared" si="1"/>
        <v>1</v>
      </c>
      <c r="E42" s="236" t="str">
        <f t="shared" si="3"/>
        <v>BIGNONElie</v>
      </c>
      <c r="F42" s="25" t="str">
        <f t="shared" si="2"/>
        <v>FSGT242405</v>
      </c>
      <c r="G42" s="26" t="s">
        <v>1155</v>
      </c>
      <c r="H42" s="26" t="s">
        <v>1156</v>
      </c>
      <c r="I42" s="26" t="s">
        <v>1157</v>
      </c>
      <c r="J42" s="26" t="s">
        <v>1145</v>
      </c>
      <c r="K42" s="25" t="s">
        <v>34</v>
      </c>
      <c r="L42" s="25" t="s">
        <v>1158</v>
      </c>
      <c r="M42" s="53">
        <v>19520</v>
      </c>
      <c r="N42" s="25">
        <v>5</v>
      </c>
    </row>
    <row r="43" spans="1:14" x14ac:dyDescent="0.3">
      <c r="A43" s="54" t="str">
        <f t="shared" si="0"/>
        <v>BLONDEAU1</v>
      </c>
      <c r="B43" s="52">
        <f t="shared" si="1"/>
        <v>1</v>
      </c>
      <c r="E43" s="236" t="str">
        <f t="shared" si="3"/>
        <v>BLONDEAUSébastien</v>
      </c>
      <c r="F43" s="25" t="str">
        <f t="shared" si="2"/>
        <v>UFOLEP021_66571726</v>
      </c>
      <c r="G43" s="26" t="s">
        <v>235</v>
      </c>
      <c r="H43" s="26" t="s">
        <v>282</v>
      </c>
      <c r="I43" s="26" t="s">
        <v>1159</v>
      </c>
      <c r="J43" s="26" t="s">
        <v>6</v>
      </c>
      <c r="K43" s="25" t="s">
        <v>4</v>
      </c>
      <c r="L43" s="25" t="s">
        <v>1160</v>
      </c>
      <c r="M43" s="53">
        <v>27866</v>
      </c>
      <c r="N43" s="25">
        <v>2</v>
      </c>
    </row>
    <row r="44" spans="1:14" x14ac:dyDescent="0.3">
      <c r="A44" s="54" t="str">
        <f t="shared" si="0"/>
        <v>BOISSELIER1</v>
      </c>
      <c r="B44" s="52">
        <f t="shared" si="1"/>
        <v>1</v>
      </c>
      <c r="E44" s="236" t="str">
        <f t="shared" si="3"/>
        <v>BOISSELIERSylvain</v>
      </c>
      <c r="F44" s="25" t="str">
        <f t="shared" si="2"/>
        <v>FSGT55602310</v>
      </c>
      <c r="G44" s="26" t="s">
        <v>1161</v>
      </c>
      <c r="H44" s="26" t="s">
        <v>772</v>
      </c>
      <c r="I44" s="26" t="s">
        <v>1062</v>
      </c>
      <c r="J44" s="26" t="s">
        <v>1063</v>
      </c>
      <c r="K44" s="25" t="s">
        <v>34</v>
      </c>
      <c r="L44" s="25" t="s">
        <v>1162</v>
      </c>
      <c r="M44" s="53">
        <v>28534</v>
      </c>
      <c r="N44" s="25">
        <v>2</v>
      </c>
    </row>
    <row r="45" spans="1:14" x14ac:dyDescent="0.3">
      <c r="A45" s="54" t="str">
        <f t="shared" si="0"/>
        <v>BOISTEAU1</v>
      </c>
      <c r="B45" s="52">
        <f t="shared" si="1"/>
        <v>1</v>
      </c>
      <c r="E45" s="236" t="str">
        <f t="shared" si="3"/>
        <v>BOISTEAUPascal</v>
      </c>
      <c r="F45" s="25" t="str">
        <f t="shared" si="2"/>
        <v>FSGT55600210</v>
      </c>
      <c r="G45" s="26" t="s">
        <v>1163</v>
      </c>
      <c r="H45" s="26" t="s">
        <v>105</v>
      </c>
      <c r="I45" s="26" t="s">
        <v>1164</v>
      </c>
      <c r="J45" s="26" t="s">
        <v>1047</v>
      </c>
      <c r="K45" s="25" t="s">
        <v>34</v>
      </c>
      <c r="L45" s="25" t="s">
        <v>1165</v>
      </c>
      <c r="M45" s="53">
        <v>25228</v>
      </c>
      <c r="N45" s="25">
        <v>2</v>
      </c>
    </row>
    <row r="46" spans="1:14" x14ac:dyDescent="0.3">
      <c r="A46" s="54" t="str">
        <f t="shared" si="0"/>
        <v>BONDETTI1</v>
      </c>
      <c r="B46" s="52">
        <f t="shared" si="1"/>
        <v>1</v>
      </c>
      <c r="E46" s="236" t="str">
        <f t="shared" si="3"/>
        <v>BONDETTIAldo</v>
      </c>
      <c r="F46" s="25" t="str">
        <f t="shared" si="2"/>
        <v>FSGT511568</v>
      </c>
      <c r="G46" s="26" t="s">
        <v>1166</v>
      </c>
      <c r="H46" s="26" t="s">
        <v>1167</v>
      </c>
      <c r="I46" s="26" t="s">
        <v>1168</v>
      </c>
      <c r="J46" s="26" t="s">
        <v>1055</v>
      </c>
      <c r="K46" s="25" t="s">
        <v>34</v>
      </c>
      <c r="L46" s="25" t="s">
        <v>1169</v>
      </c>
      <c r="M46" s="53">
        <v>21748</v>
      </c>
      <c r="N46" s="25">
        <v>4</v>
      </c>
    </row>
    <row r="47" spans="1:14" x14ac:dyDescent="0.3">
      <c r="A47" s="54" t="str">
        <f t="shared" si="0"/>
        <v>BONIFACE1</v>
      </c>
      <c r="B47" s="52">
        <f t="shared" si="1"/>
        <v>1</v>
      </c>
      <c r="E47" s="236" t="str">
        <f t="shared" si="3"/>
        <v>BONIFACEStéphane</v>
      </c>
      <c r="F47" s="25" t="str">
        <f t="shared" si="2"/>
        <v>FSGT484765</v>
      </c>
      <c r="G47" s="26" t="s">
        <v>1170</v>
      </c>
      <c r="H47" s="26" t="s">
        <v>167</v>
      </c>
      <c r="I47" s="26" t="s">
        <v>1171</v>
      </c>
      <c r="J47" s="26" t="s">
        <v>1063</v>
      </c>
      <c r="K47" s="25" t="s">
        <v>34</v>
      </c>
      <c r="L47" s="25" t="s">
        <v>1172</v>
      </c>
      <c r="M47" s="53">
        <v>27756</v>
      </c>
      <c r="N47" s="88">
        <v>2</v>
      </c>
    </row>
    <row r="48" spans="1:14" x14ac:dyDescent="0.3">
      <c r="A48" s="54" t="str">
        <f t="shared" si="0"/>
        <v>BONNAFOUS1</v>
      </c>
      <c r="B48" s="52">
        <f t="shared" si="1"/>
        <v>1</v>
      </c>
      <c r="E48" s="236" t="str">
        <f t="shared" si="3"/>
        <v>BONNAFOUSXavier</v>
      </c>
      <c r="F48" s="25" t="str">
        <f t="shared" si="2"/>
        <v>FSGT55755820</v>
      </c>
      <c r="G48" s="26" t="s">
        <v>1173</v>
      </c>
      <c r="H48" s="26" t="s">
        <v>362</v>
      </c>
      <c r="I48" s="26" t="s">
        <v>1073</v>
      </c>
      <c r="J48" s="26" t="s">
        <v>1047</v>
      </c>
      <c r="K48" s="25" t="s">
        <v>34</v>
      </c>
      <c r="L48" s="25" t="s">
        <v>1174</v>
      </c>
      <c r="M48" s="53">
        <v>32799</v>
      </c>
      <c r="N48" s="25">
        <v>2</v>
      </c>
    </row>
    <row r="49" spans="1:14" x14ac:dyDescent="0.3">
      <c r="A49" s="54" t="str">
        <f t="shared" si="0"/>
        <v>BORDIEC1</v>
      </c>
      <c r="B49" s="52">
        <f t="shared" si="1"/>
        <v>1</v>
      </c>
      <c r="E49" s="236" t="str">
        <f t="shared" si="3"/>
        <v>BORDIECLionel</v>
      </c>
      <c r="F49" s="25" t="str">
        <f t="shared" si="2"/>
        <v>FSGT53873</v>
      </c>
      <c r="G49" s="26" t="s">
        <v>1175</v>
      </c>
      <c r="H49" s="26" t="s">
        <v>102</v>
      </c>
      <c r="I49" s="26" t="s">
        <v>1176</v>
      </c>
      <c r="J49" s="26" t="s">
        <v>1055</v>
      </c>
      <c r="K49" s="25" t="s">
        <v>34</v>
      </c>
      <c r="L49" s="25" t="s">
        <v>1177</v>
      </c>
      <c r="M49" s="53">
        <v>28973</v>
      </c>
      <c r="N49" s="25">
        <v>1</v>
      </c>
    </row>
    <row r="50" spans="1:14" x14ac:dyDescent="0.3">
      <c r="A50" s="54" t="str">
        <f t="shared" si="0"/>
        <v>BOUCAUD1</v>
      </c>
      <c r="B50" s="52">
        <f t="shared" si="1"/>
        <v>1</v>
      </c>
      <c r="E50" s="236" t="str">
        <f t="shared" si="3"/>
        <v>BOUCAUDMichel</v>
      </c>
      <c r="F50" s="25" t="str">
        <f t="shared" si="2"/>
        <v>FSGT236733</v>
      </c>
      <c r="G50" s="26" t="s">
        <v>1178</v>
      </c>
      <c r="H50" s="26" t="s">
        <v>249</v>
      </c>
      <c r="I50" s="26" t="s">
        <v>1179</v>
      </c>
      <c r="J50" s="26" t="s">
        <v>1055</v>
      </c>
      <c r="K50" s="25" t="s">
        <v>34</v>
      </c>
      <c r="L50" s="25" t="s">
        <v>1180</v>
      </c>
      <c r="M50" s="53">
        <v>25886</v>
      </c>
      <c r="N50" s="25">
        <v>2</v>
      </c>
    </row>
    <row r="51" spans="1:14" x14ac:dyDescent="0.3">
      <c r="A51" s="54" t="str">
        <f t="shared" si="0"/>
        <v>BOUHEY1</v>
      </c>
      <c r="B51" s="52">
        <f t="shared" si="1"/>
        <v>1</v>
      </c>
      <c r="E51" s="236" t="str">
        <f t="shared" si="3"/>
        <v>BOUHEYDavid</v>
      </c>
      <c r="F51" s="25" t="str">
        <f t="shared" si="2"/>
        <v>FSGT55755632</v>
      </c>
      <c r="G51" s="26" t="s">
        <v>1181</v>
      </c>
      <c r="H51" s="26" t="s">
        <v>205</v>
      </c>
      <c r="I51" s="26" t="s">
        <v>1182</v>
      </c>
      <c r="J51" s="26" t="s">
        <v>6</v>
      </c>
      <c r="K51" s="25" t="s">
        <v>34</v>
      </c>
      <c r="L51" s="25" t="s">
        <v>1183</v>
      </c>
      <c r="M51" s="53">
        <v>27934</v>
      </c>
      <c r="N51" s="25">
        <v>4</v>
      </c>
    </row>
    <row r="52" spans="1:14" x14ac:dyDescent="0.3">
      <c r="A52" s="54" t="str">
        <f t="shared" si="0"/>
        <v>BOURG1</v>
      </c>
      <c r="B52" s="52">
        <f t="shared" si="1"/>
        <v>1</v>
      </c>
      <c r="E52" s="236" t="str">
        <f t="shared" si="3"/>
        <v>BOURGNicolas</v>
      </c>
      <c r="F52" s="25" t="str">
        <f t="shared" si="2"/>
        <v>FSGT55540557</v>
      </c>
      <c r="G52" s="26" t="s">
        <v>1184</v>
      </c>
      <c r="H52" s="26" t="s">
        <v>107</v>
      </c>
      <c r="I52" s="26" t="s">
        <v>1185</v>
      </c>
      <c r="J52" s="26" t="s">
        <v>1186</v>
      </c>
      <c r="K52" s="25" t="s">
        <v>34</v>
      </c>
      <c r="L52" s="25" t="s">
        <v>1187</v>
      </c>
      <c r="M52" s="53">
        <v>27267</v>
      </c>
      <c r="N52" s="25">
        <v>2</v>
      </c>
    </row>
    <row r="53" spans="1:14" x14ac:dyDescent="0.3">
      <c r="A53" s="54" t="str">
        <f t="shared" si="0"/>
        <v>BOURGEON1</v>
      </c>
      <c r="B53" s="52">
        <f t="shared" si="1"/>
        <v>1</v>
      </c>
      <c r="E53" s="236" t="str">
        <f t="shared" si="3"/>
        <v>BOURGEONJ.Claude</v>
      </c>
      <c r="F53" s="25" t="str">
        <f t="shared" si="2"/>
        <v>FSGT55592845</v>
      </c>
      <c r="G53" s="26" t="s">
        <v>1188</v>
      </c>
      <c r="H53" s="26" t="s">
        <v>1189</v>
      </c>
      <c r="I53" s="26" t="s">
        <v>1190</v>
      </c>
      <c r="J53" s="26" t="s">
        <v>1047</v>
      </c>
      <c r="K53" s="25" t="s">
        <v>34</v>
      </c>
      <c r="L53" s="25" t="s">
        <v>1191</v>
      </c>
      <c r="M53" s="53">
        <v>21798</v>
      </c>
      <c r="N53" s="25">
        <v>5</v>
      </c>
    </row>
    <row r="54" spans="1:14" x14ac:dyDescent="0.3">
      <c r="A54" s="54" t="str">
        <f t="shared" si="0"/>
        <v>BOURLIERE1</v>
      </c>
      <c r="B54" s="52">
        <f t="shared" si="1"/>
        <v>1</v>
      </c>
      <c r="E54" s="236" t="str">
        <f t="shared" si="3"/>
        <v>BOURLIEREThibault</v>
      </c>
      <c r="F54" s="25" t="str">
        <f t="shared" si="2"/>
        <v>FSGT425837</v>
      </c>
      <c r="G54" s="26" t="s">
        <v>1192</v>
      </c>
      <c r="H54" s="26" t="s">
        <v>834</v>
      </c>
      <c r="I54" s="26" t="s">
        <v>1062</v>
      </c>
      <c r="J54" s="26" t="s">
        <v>1063</v>
      </c>
      <c r="K54" s="25" t="s">
        <v>34</v>
      </c>
      <c r="L54" s="25" t="s">
        <v>1193</v>
      </c>
      <c r="M54" s="53">
        <v>33750</v>
      </c>
      <c r="N54" s="25">
        <v>2</v>
      </c>
    </row>
    <row r="55" spans="1:14" x14ac:dyDescent="0.3">
      <c r="A55" s="54" t="str">
        <f t="shared" si="0"/>
        <v>BOUTON1</v>
      </c>
      <c r="B55" s="52">
        <f t="shared" si="1"/>
        <v>1</v>
      </c>
      <c r="E55" s="236" t="str">
        <f t="shared" si="3"/>
        <v>BOUTONMaxime</v>
      </c>
      <c r="F55" s="25" t="str">
        <f t="shared" si="2"/>
        <v>FSGT55748209</v>
      </c>
      <c r="G55" s="26" t="s">
        <v>1194</v>
      </c>
      <c r="H55" s="26" t="s">
        <v>207</v>
      </c>
      <c r="I55" s="26" t="s">
        <v>1182</v>
      </c>
      <c r="J55" s="26" t="s">
        <v>6</v>
      </c>
      <c r="K55" s="25" t="s">
        <v>34</v>
      </c>
      <c r="L55" s="25" t="s">
        <v>1195</v>
      </c>
      <c r="M55" s="53">
        <v>35948</v>
      </c>
      <c r="N55" s="25">
        <v>2</v>
      </c>
    </row>
    <row r="56" spans="1:14" x14ac:dyDescent="0.3">
      <c r="A56" s="54" t="str">
        <f t="shared" si="0"/>
        <v>BOUVIER1</v>
      </c>
      <c r="B56" s="52">
        <f t="shared" si="1"/>
        <v>1</v>
      </c>
      <c r="E56" s="236" t="str">
        <f t="shared" si="3"/>
        <v>BOUVIERMaxime</v>
      </c>
      <c r="F56" s="25" t="str">
        <f t="shared" si="2"/>
        <v>FSGT55598083</v>
      </c>
      <c r="G56" s="26" t="s">
        <v>1196</v>
      </c>
      <c r="H56" s="26" t="s">
        <v>207</v>
      </c>
      <c r="I56" s="26" t="s">
        <v>1116</v>
      </c>
      <c r="J56" s="26" t="s">
        <v>1047</v>
      </c>
      <c r="K56" s="25" t="s">
        <v>34</v>
      </c>
      <c r="L56" s="25" t="s">
        <v>1197</v>
      </c>
      <c r="M56" s="53">
        <v>31973</v>
      </c>
      <c r="N56" s="25">
        <v>1</v>
      </c>
    </row>
    <row r="57" spans="1:14" x14ac:dyDescent="0.3">
      <c r="A57" s="54" t="str">
        <f t="shared" si="0"/>
        <v>BROE1</v>
      </c>
      <c r="B57" s="52">
        <f t="shared" si="1"/>
        <v>1</v>
      </c>
      <c r="E57" s="236" t="str">
        <f t="shared" si="3"/>
        <v>BROEPascal</v>
      </c>
      <c r="F57" s="25" t="str">
        <f t="shared" si="2"/>
        <v>FSGT55602754</v>
      </c>
      <c r="G57" s="26" t="s">
        <v>1198</v>
      </c>
      <c r="H57" s="26" t="s">
        <v>105</v>
      </c>
      <c r="I57" s="26" t="s">
        <v>1148</v>
      </c>
      <c r="J57" s="26" t="s">
        <v>1047</v>
      </c>
      <c r="K57" s="25" t="s">
        <v>34</v>
      </c>
      <c r="L57" s="25" t="s">
        <v>1199</v>
      </c>
      <c r="M57" s="53">
        <v>22967</v>
      </c>
      <c r="N57" s="25">
        <v>3</v>
      </c>
    </row>
    <row r="58" spans="1:14" x14ac:dyDescent="0.3">
      <c r="A58" s="54" t="str">
        <f t="shared" si="0"/>
        <v>BROSSELIN1</v>
      </c>
      <c r="B58" s="52">
        <f t="shared" si="1"/>
        <v>1</v>
      </c>
      <c r="E58" s="236" t="str">
        <f t="shared" si="3"/>
        <v>BROSSELINMichel</v>
      </c>
      <c r="F58" s="25" t="str">
        <f t="shared" si="2"/>
        <v>FSGT55605370</v>
      </c>
      <c r="G58" s="26" t="s">
        <v>1200</v>
      </c>
      <c r="H58" s="26" t="s">
        <v>249</v>
      </c>
      <c r="I58" s="26" t="s">
        <v>1050</v>
      </c>
      <c r="J58" s="26" t="s">
        <v>1047</v>
      </c>
      <c r="K58" s="25" t="s">
        <v>34</v>
      </c>
      <c r="L58" s="25" t="s">
        <v>1201</v>
      </c>
      <c r="M58" s="53">
        <v>19833</v>
      </c>
      <c r="N58" s="25">
        <v>2</v>
      </c>
    </row>
    <row r="59" spans="1:14" x14ac:dyDescent="0.3">
      <c r="A59" s="54" t="str">
        <f t="shared" si="0"/>
        <v>BROUSSE1</v>
      </c>
      <c r="B59" s="52">
        <f t="shared" si="1"/>
        <v>1</v>
      </c>
      <c r="E59" s="236" t="str">
        <f t="shared" si="3"/>
        <v>BROUSSEJulien</v>
      </c>
      <c r="F59" s="25" t="str">
        <f t="shared" si="2"/>
        <v>FSGT308296</v>
      </c>
      <c r="G59" s="26" t="s">
        <v>1202</v>
      </c>
      <c r="H59" s="26" t="s">
        <v>177</v>
      </c>
      <c r="I59" s="26" t="s">
        <v>1203</v>
      </c>
      <c r="J59" s="26" t="s">
        <v>6</v>
      </c>
      <c r="K59" s="25" t="s">
        <v>34</v>
      </c>
      <c r="L59" s="25" t="s">
        <v>1204</v>
      </c>
      <c r="M59" s="53">
        <v>32871</v>
      </c>
      <c r="N59" s="25">
        <v>1</v>
      </c>
    </row>
    <row r="60" spans="1:14" x14ac:dyDescent="0.3">
      <c r="A60" s="54" t="str">
        <f t="shared" si="0"/>
        <v>BRUN1</v>
      </c>
      <c r="B60" s="52">
        <f t="shared" si="1"/>
        <v>1</v>
      </c>
      <c r="E60" s="236" t="str">
        <f t="shared" si="3"/>
        <v>BRUNNicolas</v>
      </c>
      <c r="F60" s="25" t="str">
        <f t="shared" si="2"/>
        <v>FSGT492068</v>
      </c>
      <c r="G60" s="26" t="s">
        <v>311</v>
      </c>
      <c r="H60" s="26" t="s">
        <v>107</v>
      </c>
      <c r="I60" s="26" t="s">
        <v>1205</v>
      </c>
      <c r="J60" s="26" t="s">
        <v>1206</v>
      </c>
      <c r="K60" s="25" t="s">
        <v>34</v>
      </c>
      <c r="L60" s="25" t="s">
        <v>1207</v>
      </c>
      <c r="M60" s="53">
        <v>36241</v>
      </c>
      <c r="N60" s="25">
        <v>2</v>
      </c>
    </row>
    <row r="61" spans="1:14" x14ac:dyDescent="0.3">
      <c r="A61" s="54" t="str">
        <f t="shared" si="0"/>
        <v>BRUN2</v>
      </c>
      <c r="B61" s="52">
        <f t="shared" si="1"/>
        <v>2</v>
      </c>
      <c r="E61" s="236" t="str">
        <f t="shared" si="3"/>
        <v>BRUNFranck</v>
      </c>
      <c r="F61" s="25" t="str">
        <f t="shared" si="2"/>
        <v>FSGT308054</v>
      </c>
      <c r="G61" s="26" t="s">
        <v>311</v>
      </c>
      <c r="H61" s="26" t="s">
        <v>874</v>
      </c>
      <c r="I61" s="26" t="s">
        <v>1205</v>
      </c>
      <c r="J61" s="26" t="s">
        <v>1206</v>
      </c>
      <c r="K61" s="25" t="s">
        <v>34</v>
      </c>
      <c r="L61" s="25" t="s">
        <v>1208</v>
      </c>
      <c r="M61" s="53">
        <v>26538</v>
      </c>
      <c r="N61" s="25">
        <v>2</v>
      </c>
    </row>
    <row r="62" spans="1:14" x14ac:dyDescent="0.3">
      <c r="A62" s="54" t="str">
        <f t="shared" si="0"/>
        <v>BUET1</v>
      </c>
      <c r="B62" s="52">
        <f t="shared" si="1"/>
        <v>1</v>
      </c>
      <c r="E62" s="236" t="str">
        <f t="shared" si="3"/>
        <v>BUETGérard</v>
      </c>
      <c r="F62" s="25" t="str">
        <f t="shared" si="2"/>
        <v>FSGT55592435</v>
      </c>
      <c r="G62" s="26" t="s">
        <v>1209</v>
      </c>
      <c r="H62" s="26" t="s">
        <v>90</v>
      </c>
      <c r="I62" s="26" t="s">
        <v>1190</v>
      </c>
      <c r="J62" s="26" t="s">
        <v>1047</v>
      </c>
      <c r="K62" s="25" t="s">
        <v>34</v>
      </c>
      <c r="L62" s="25" t="s">
        <v>1210</v>
      </c>
      <c r="M62" s="53">
        <v>17349</v>
      </c>
      <c r="N62" s="25">
        <v>5</v>
      </c>
    </row>
    <row r="63" spans="1:14" x14ac:dyDescent="0.3">
      <c r="A63" s="54" t="str">
        <f t="shared" si="0"/>
        <v>CARRE1</v>
      </c>
      <c r="B63" s="52">
        <f t="shared" si="1"/>
        <v>1</v>
      </c>
      <c r="E63" s="236" t="str">
        <f t="shared" si="3"/>
        <v>CARREBernard</v>
      </c>
      <c r="F63" s="25" t="str">
        <f t="shared" si="2"/>
        <v>FSGT143623</v>
      </c>
      <c r="G63" s="26" t="s">
        <v>1211</v>
      </c>
      <c r="H63" s="26" t="s">
        <v>327</v>
      </c>
      <c r="I63" s="26" t="s">
        <v>1212</v>
      </c>
      <c r="J63" s="26" t="s">
        <v>1063</v>
      </c>
      <c r="K63" s="25" t="s">
        <v>34</v>
      </c>
      <c r="L63" s="25" t="s">
        <v>1213</v>
      </c>
      <c r="M63" s="53">
        <v>19572</v>
      </c>
      <c r="N63" s="25">
        <v>5</v>
      </c>
    </row>
    <row r="64" spans="1:14" x14ac:dyDescent="0.3">
      <c r="A64" s="54" t="str">
        <f t="shared" si="0"/>
        <v>CARRE2</v>
      </c>
      <c r="B64" s="52">
        <f t="shared" si="1"/>
        <v>2</v>
      </c>
      <c r="E64" s="236" t="str">
        <f t="shared" si="3"/>
        <v>CARREMichel</v>
      </c>
      <c r="F64" s="25" t="str">
        <f t="shared" si="2"/>
        <v>FSGT139008</v>
      </c>
      <c r="G64" s="26" t="s">
        <v>1211</v>
      </c>
      <c r="H64" s="26" t="s">
        <v>249</v>
      </c>
      <c r="I64" s="26" t="s">
        <v>1113</v>
      </c>
      <c r="J64" s="26" t="s">
        <v>1063</v>
      </c>
      <c r="K64" s="25" t="s">
        <v>34</v>
      </c>
      <c r="L64" s="25" t="s">
        <v>1214</v>
      </c>
      <c r="M64" s="53">
        <v>18429</v>
      </c>
      <c r="N64" s="25">
        <v>4</v>
      </c>
    </row>
    <row r="65" spans="1:14" x14ac:dyDescent="0.3">
      <c r="A65" s="54" t="str">
        <f t="shared" si="0"/>
        <v>CARVALHO1</v>
      </c>
      <c r="B65" s="52">
        <f t="shared" si="1"/>
        <v>1</v>
      </c>
      <c r="E65" s="236" t="str">
        <f t="shared" si="3"/>
        <v>CARVALHOAlexis</v>
      </c>
      <c r="F65" s="25" t="str">
        <f t="shared" si="2"/>
        <v>FSGT55584709</v>
      </c>
      <c r="G65" s="26" t="s">
        <v>1215</v>
      </c>
      <c r="H65" s="26" t="s">
        <v>462</v>
      </c>
      <c r="I65" s="26" t="s">
        <v>1216</v>
      </c>
      <c r="J65" s="26" t="s">
        <v>1047</v>
      </c>
      <c r="K65" s="25" t="s">
        <v>34</v>
      </c>
      <c r="L65" s="25" t="s">
        <v>1217</v>
      </c>
      <c r="M65" s="53">
        <v>33683</v>
      </c>
      <c r="N65" s="25">
        <v>3</v>
      </c>
    </row>
    <row r="66" spans="1:14" x14ac:dyDescent="0.3">
      <c r="A66" s="54" t="str">
        <f t="shared" si="0"/>
        <v>CATTIAUX1</v>
      </c>
      <c r="B66" s="52">
        <f t="shared" si="1"/>
        <v>1</v>
      </c>
      <c r="E66" s="236" t="str">
        <f t="shared" si="3"/>
        <v>CATTIAUXEric</v>
      </c>
      <c r="F66" s="25" t="str">
        <f t="shared" si="2"/>
        <v>FSGT300325</v>
      </c>
      <c r="G66" s="26" t="s">
        <v>1218</v>
      </c>
      <c r="H66" s="26" t="s">
        <v>309</v>
      </c>
      <c r="I66" s="26" t="s">
        <v>1219</v>
      </c>
      <c r="J66" s="26" t="s">
        <v>1055</v>
      </c>
      <c r="K66" s="25" t="s">
        <v>34</v>
      </c>
      <c r="L66" s="25" t="s">
        <v>1220</v>
      </c>
      <c r="M66" s="53">
        <v>27999</v>
      </c>
      <c r="N66" s="25">
        <v>3</v>
      </c>
    </row>
    <row r="67" spans="1:14" x14ac:dyDescent="0.3">
      <c r="A67" s="54" t="str">
        <f t="shared" ref="A67:A129" si="4">CONCATENATE(G67,B67)</f>
        <v>CAUTY1</v>
      </c>
      <c r="B67" s="52">
        <f t="shared" ref="B67:B129" si="5">IF(G67&lt;&gt;G66,1,(B66+1))</f>
        <v>1</v>
      </c>
      <c r="E67" s="236" t="str">
        <f t="shared" si="3"/>
        <v>CAUTYFranck</v>
      </c>
      <c r="F67" s="25" t="str">
        <f t="shared" ref="F67:F129" si="6">CONCATENATE(K67,L67)</f>
        <v>FSGT55575813</v>
      </c>
      <c r="G67" s="26" t="s">
        <v>1221</v>
      </c>
      <c r="H67" s="26" t="s">
        <v>874</v>
      </c>
      <c r="I67" s="26" t="s">
        <v>1148</v>
      </c>
      <c r="J67" s="26" t="s">
        <v>1047</v>
      </c>
      <c r="K67" s="25" t="s">
        <v>34</v>
      </c>
      <c r="L67" s="25" t="s">
        <v>1222</v>
      </c>
      <c r="M67" s="53">
        <v>28218</v>
      </c>
      <c r="N67" s="25">
        <v>4</v>
      </c>
    </row>
    <row r="68" spans="1:14" x14ac:dyDescent="0.3">
      <c r="A68" s="54" t="str">
        <f t="shared" si="0"/>
        <v>CELERAULT1</v>
      </c>
      <c r="B68" s="52">
        <f t="shared" si="1"/>
        <v>1</v>
      </c>
      <c r="E68" s="236" t="str">
        <f t="shared" ref="E68:E131" si="7">CONCATENATE(G68,H68)</f>
        <v>CELERAULTAdrien</v>
      </c>
      <c r="F68" s="25" t="str">
        <f t="shared" si="6"/>
        <v>FSGT55708729</v>
      </c>
      <c r="G68" s="26" t="s">
        <v>1223</v>
      </c>
      <c r="H68" s="26" t="s">
        <v>1224</v>
      </c>
      <c r="I68" s="26" t="s">
        <v>1225</v>
      </c>
      <c r="J68" s="26" t="s">
        <v>1047</v>
      </c>
      <c r="K68" s="25" t="s">
        <v>34</v>
      </c>
      <c r="L68" s="25" t="s">
        <v>1226</v>
      </c>
      <c r="M68" s="53">
        <v>29329</v>
      </c>
      <c r="N68" s="25">
        <v>2</v>
      </c>
    </row>
    <row r="69" spans="1:14" x14ac:dyDescent="0.3">
      <c r="A69" s="54" t="str">
        <f t="shared" si="4"/>
        <v>CENI1</v>
      </c>
      <c r="B69" s="52">
        <f t="shared" si="5"/>
        <v>1</v>
      </c>
      <c r="E69" s="236" t="str">
        <f t="shared" si="7"/>
        <v>CENIJean-Christophe</v>
      </c>
      <c r="F69" s="25" t="str">
        <f t="shared" si="6"/>
        <v>FSGT55550551</v>
      </c>
      <c r="G69" s="26" t="s">
        <v>1227</v>
      </c>
      <c r="H69" s="26" t="s">
        <v>403</v>
      </c>
      <c r="I69" s="26" t="s">
        <v>1062</v>
      </c>
      <c r="J69" s="26" t="s">
        <v>1063</v>
      </c>
      <c r="K69" s="25" t="s">
        <v>34</v>
      </c>
      <c r="L69" s="25" t="s">
        <v>1228</v>
      </c>
      <c r="M69" s="53">
        <v>26452</v>
      </c>
      <c r="N69" s="25">
        <v>2</v>
      </c>
    </row>
    <row r="70" spans="1:14" x14ac:dyDescent="0.3">
      <c r="A70" s="54" t="str">
        <f t="shared" si="4"/>
        <v>CHABAT1</v>
      </c>
      <c r="B70" s="52">
        <f t="shared" si="5"/>
        <v>1</v>
      </c>
      <c r="E70" s="236" t="str">
        <f t="shared" si="7"/>
        <v>CHABATGuillaume</v>
      </c>
      <c r="F70" s="25" t="str">
        <f t="shared" si="6"/>
        <v>FSGT55657565</v>
      </c>
      <c r="G70" s="26" t="s">
        <v>1229</v>
      </c>
      <c r="H70" s="26" t="s">
        <v>441</v>
      </c>
      <c r="I70" s="26" t="s">
        <v>1109</v>
      </c>
      <c r="J70" s="26" t="s">
        <v>1063</v>
      </c>
      <c r="K70" s="25" t="s">
        <v>34</v>
      </c>
      <c r="L70" s="25" t="s">
        <v>1230</v>
      </c>
      <c r="M70" s="53">
        <v>32268</v>
      </c>
      <c r="N70" s="25">
        <v>1</v>
      </c>
    </row>
    <row r="71" spans="1:14" x14ac:dyDescent="0.3">
      <c r="A71" s="54" t="str">
        <f t="shared" si="4"/>
        <v>CHAMBON1</v>
      </c>
      <c r="B71" s="52">
        <f t="shared" si="5"/>
        <v>1</v>
      </c>
      <c r="E71" s="236" t="str">
        <f t="shared" si="7"/>
        <v>CHAMBONAlexandre</v>
      </c>
      <c r="F71" s="25" t="str">
        <f t="shared" si="6"/>
        <v>FSGT55584259</v>
      </c>
      <c r="G71" s="26" t="s">
        <v>1231</v>
      </c>
      <c r="H71" s="26" t="s">
        <v>284</v>
      </c>
      <c r="I71" s="26" t="s">
        <v>1099</v>
      </c>
      <c r="J71" s="26" t="s">
        <v>1047</v>
      </c>
      <c r="K71" s="25" t="s">
        <v>34</v>
      </c>
      <c r="L71" s="25" t="s">
        <v>1232</v>
      </c>
      <c r="M71" s="53">
        <v>31251</v>
      </c>
      <c r="N71" s="25">
        <v>3</v>
      </c>
    </row>
    <row r="72" spans="1:14" x14ac:dyDescent="0.3">
      <c r="A72" s="54" t="str">
        <f t="shared" si="4"/>
        <v>CHANEL1</v>
      </c>
      <c r="B72" s="52">
        <f t="shared" si="5"/>
        <v>1</v>
      </c>
      <c r="E72" s="236" t="str">
        <f t="shared" si="7"/>
        <v>CHANELOlivier</v>
      </c>
      <c r="F72" s="25" t="str">
        <f t="shared" si="6"/>
        <v>FSGT673962</v>
      </c>
      <c r="G72" s="26" t="s">
        <v>1233</v>
      </c>
      <c r="H72" s="26" t="s">
        <v>140</v>
      </c>
      <c r="I72" s="26" t="s">
        <v>1234</v>
      </c>
      <c r="J72" s="26" t="s">
        <v>1070</v>
      </c>
      <c r="K72" s="25" t="s">
        <v>34</v>
      </c>
      <c r="L72" s="25" t="s">
        <v>1235</v>
      </c>
      <c r="M72" s="53">
        <v>20912</v>
      </c>
      <c r="N72" s="25">
        <v>5</v>
      </c>
    </row>
    <row r="73" spans="1:14" x14ac:dyDescent="0.3">
      <c r="A73" s="54" t="str">
        <f t="shared" si="4"/>
        <v>CHAPAT1</v>
      </c>
      <c r="B73" s="52">
        <f t="shared" si="5"/>
        <v>1</v>
      </c>
      <c r="E73" s="236" t="str">
        <f t="shared" si="7"/>
        <v>CHAPATEmeric</v>
      </c>
      <c r="F73" s="25" t="str">
        <f t="shared" si="6"/>
        <v>FSGT55543207</v>
      </c>
      <c r="G73" s="26" t="s">
        <v>1236</v>
      </c>
      <c r="H73" s="26" t="s">
        <v>1237</v>
      </c>
      <c r="I73" s="26" t="s">
        <v>1238</v>
      </c>
      <c r="J73" s="26" t="s">
        <v>1186</v>
      </c>
      <c r="K73" s="25" t="s">
        <v>34</v>
      </c>
      <c r="L73" s="25" t="s">
        <v>1239</v>
      </c>
      <c r="M73" s="53">
        <v>29252</v>
      </c>
      <c r="N73" s="25">
        <v>2</v>
      </c>
    </row>
    <row r="74" spans="1:14" x14ac:dyDescent="0.3">
      <c r="A74" s="54" t="str">
        <f t="shared" si="4"/>
        <v>CHAPEAU1</v>
      </c>
      <c r="B74" s="52">
        <f t="shared" si="5"/>
        <v>1</v>
      </c>
      <c r="E74" s="236" t="str">
        <f t="shared" si="7"/>
        <v>CHAPEAUSylvain</v>
      </c>
      <c r="F74" s="25" t="str">
        <f t="shared" si="6"/>
        <v>FSGT55750124</v>
      </c>
      <c r="G74" s="26" t="s">
        <v>1240</v>
      </c>
      <c r="H74" s="26" t="s">
        <v>772</v>
      </c>
      <c r="I74" s="26" t="s">
        <v>1238</v>
      </c>
      <c r="J74" s="26" t="s">
        <v>1186</v>
      </c>
      <c r="K74" s="25" t="s">
        <v>34</v>
      </c>
      <c r="L74" s="25" t="s">
        <v>1241</v>
      </c>
      <c r="M74" s="53">
        <v>25710</v>
      </c>
      <c r="N74" s="25">
        <v>2</v>
      </c>
    </row>
    <row r="75" spans="1:14" x14ac:dyDescent="0.3">
      <c r="A75" s="54" t="str">
        <f t="shared" si="4"/>
        <v>CHASSAGNE1</v>
      </c>
      <c r="B75" s="52">
        <f t="shared" si="5"/>
        <v>1</v>
      </c>
      <c r="E75" s="236" t="str">
        <f t="shared" si="7"/>
        <v>CHASSAGNEFrédéric</v>
      </c>
      <c r="F75" s="25" t="str">
        <f t="shared" si="6"/>
        <v>FSGT138973</v>
      </c>
      <c r="G75" s="26" t="s">
        <v>1242</v>
      </c>
      <c r="H75" s="26" t="s">
        <v>185</v>
      </c>
      <c r="I75" s="26" t="s">
        <v>1243</v>
      </c>
      <c r="J75" s="26" t="s">
        <v>1063</v>
      </c>
      <c r="K75" s="25" t="s">
        <v>34</v>
      </c>
      <c r="L75" s="25" t="s">
        <v>1244</v>
      </c>
      <c r="M75" s="53">
        <v>28828</v>
      </c>
      <c r="N75" s="25">
        <v>1</v>
      </c>
    </row>
    <row r="76" spans="1:14" x14ac:dyDescent="0.3">
      <c r="A76" s="54" t="str">
        <f t="shared" si="4"/>
        <v>CHAUSSINAND1</v>
      </c>
      <c r="B76" s="52">
        <f t="shared" si="5"/>
        <v>1</v>
      </c>
      <c r="E76" s="236" t="str">
        <f t="shared" si="7"/>
        <v>CHAUSSINANDPatrick</v>
      </c>
      <c r="F76" s="25" t="str">
        <f t="shared" si="6"/>
        <v>FSGT130711</v>
      </c>
      <c r="G76" s="26" t="s">
        <v>1245</v>
      </c>
      <c r="H76" s="26" t="s">
        <v>152</v>
      </c>
      <c r="I76" s="26" t="s">
        <v>1246</v>
      </c>
      <c r="J76" s="26" t="s">
        <v>1063</v>
      </c>
      <c r="K76" s="25" t="s">
        <v>34</v>
      </c>
      <c r="L76" s="25" t="s">
        <v>1247</v>
      </c>
      <c r="M76" s="53">
        <v>21157</v>
      </c>
      <c r="N76" s="25">
        <v>3</v>
      </c>
    </row>
    <row r="77" spans="1:14" x14ac:dyDescent="0.3">
      <c r="A77" s="54" t="str">
        <f t="shared" si="4"/>
        <v>CHERBLANC1</v>
      </c>
      <c r="B77" s="52">
        <f t="shared" si="5"/>
        <v>1</v>
      </c>
      <c r="E77" s="236" t="str">
        <f t="shared" si="7"/>
        <v>CHERBLANCFrédéric</v>
      </c>
      <c r="F77" s="25" t="str">
        <f t="shared" si="6"/>
        <v>FSGT55546007</v>
      </c>
      <c r="G77" s="26" t="s">
        <v>1248</v>
      </c>
      <c r="H77" s="26" t="s">
        <v>185</v>
      </c>
      <c r="I77" s="26" t="s">
        <v>1249</v>
      </c>
      <c r="J77" s="26" t="s">
        <v>1055</v>
      </c>
      <c r="K77" s="25" t="s">
        <v>34</v>
      </c>
      <c r="L77" s="25" t="s">
        <v>1250</v>
      </c>
      <c r="M77" s="53">
        <v>25927</v>
      </c>
      <c r="N77" s="25">
        <v>2</v>
      </c>
    </row>
    <row r="78" spans="1:14" x14ac:dyDescent="0.3">
      <c r="A78" s="54" t="str">
        <f t="shared" si="4"/>
        <v>CHIARAPPA1</v>
      </c>
      <c r="B78" s="52">
        <f t="shared" si="5"/>
        <v>1</v>
      </c>
      <c r="E78" s="236" t="str">
        <f t="shared" si="7"/>
        <v>CHIARAPPADavid</v>
      </c>
      <c r="F78" s="25" t="str">
        <f t="shared" si="6"/>
        <v>UFOLEP069_98933946</v>
      </c>
      <c r="G78" s="26" t="s">
        <v>1251</v>
      </c>
      <c r="H78" s="26" t="s">
        <v>205</v>
      </c>
      <c r="I78" s="26" t="s">
        <v>1252</v>
      </c>
      <c r="J78" s="26" t="s">
        <v>1055</v>
      </c>
      <c r="K78" s="25" t="s">
        <v>4</v>
      </c>
      <c r="L78" s="25" t="s">
        <v>1253</v>
      </c>
      <c r="M78" s="53">
        <v>26368</v>
      </c>
      <c r="N78" s="25">
        <v>3</v>
      </c>
    </row>
    <row r="79" spans="1:14" x14ac:dyDescent="0.3">
      <c r="A79" s="54" t="str">
        <f t="shared" si="4"/>
        <v>CHIRAT1</v>
      </c>
      <c r="B79" s="52">
        <f t="shared" si="5"/>
        <v>1</v>
      </c>
      <c r="E79" s="236" t="str">
        <f t="shared" si="7"/>
        <v>CHIRATGilbert</v>
      </c>
      <c r="F79" s="25" t="str">
        <f t="shared" si="6"/>
        <v>FSGT55576987</v>
      </c>
      <c r="G79" s="26" t="s">
        <v>1254</v>
      </c>
      <c r="H79" s="26" t="s">
        <v>248</v>
      </c>
      <c r="I79" s="26" t="s">
        <v>1225</v>
      </c>
      <c r="J79" s="26" t="s">
        <v>1047</v>
      </c>
      <c r="K79" s="25" t="s">
        <v>34</v>
      </c>
      <c r="L79" s="25" t="s">
        <v>1255</v>
      </c>
      <c r="M79" s="53">
        <v>23759</v>
      </c>
      <c r="N79" s="25">
        <v>2</v>
      </c>
    </row>
    <row r="80" spans="1:14" x14ac:dyDescent="0.3">
      <c r="A80" s="54" t="str">
        <f t="shared" si="4"/>
        <v>CHOMAUD1</v>
      </c>
      <c r="B80" s="52">
        <f t="shared" si="5"/>
        <v>1</v>
      </c>
      <c r="E80" s="236" t="str">
        <f t="shared" si="7"/>
        <v>CHOMAUDJoël</v>
      </c>
      <c r="F80" s="25" t="str">
        <f t="shared" si="6"/>
        <v>FSGT423037</v>
      </c>
      <c r="G80" s="26" t="s">
        <v>1256</v>
      </c>
      <c r="H80" s="26" t="s">
        <v>641</v>
      </c>
      <c r="I80" s="26" t="s">
        <v>1257</v>
      </c>
      <c r="J80" s="26" t="s">
        <v>1055</v>
      </c>
      <c r="K80" s="25" t="s">
        <v>34</v>
      </c>
      <c r="L80" s="25" t="s">
        <v>1258</v>
      </c>
      <c r="M80" s="53">
        <v>19589</v>
      </c>
      <c r="N80" s="25">
        <v>5</v>
      </c>
    </row>
    <row r="81" spans="1:14" x14ac:dyDescent="0.3">
      <c r="A81" s="54" t="str">
        <f t="shared" si="4"/>
        <v>CLERC1</v>
      </c>
      <c r="B81" s="52">
        <f t="shared" si="5"/>
        <v>1</v>
      </c>
      <c r="E81" s="236" t="str">
        <f t="shared" si="7"/>
        <v>CLERCBernard</v>
      </c>
      <c r="F81" s="25" t="str">
        <f t="shared" si="6"/>
        <v>UFOLEP070_279025</v>
      </c>
      <c r="G81" s="26" t="s">
        <v>393</v>
      </c>
      <c r="H81" s="26" t="s">
        <v>327</v>
      </c>
      <c r="I81" s="26" t="s">
        <v>1259</v>
      </c>
      <c r="J81" s="26" t="s">
        <v>1260</v>
      </c>
      <c r="K81" s="25" t="s">
        <v>4</v>
      </c>
      <c r="L81" s="25" t="s">
        <v>1261</v>
      </c>
      <c r="M81" s="53">
        <v>18430</v>
      </c>
      <c r="N81" s="25">
        <v>5</v>
      </c>
    </row>
    <row r="82" spans="1:14" x14ac:dyDescent="0.3">
      <c r="A82" s="54" t="str">
        <f t="shared" si="4"/>
        <v>COCHU1</v>
      </c>
      <c r="B82" s="52">
        <f t="shared" si="5"/>
        <v>1</v>
      </c>
      <c r="E82" s="236" t="str">
        <f t="shared" si="7"/>
        <v>COCHUGilbert</v>
      </c>
      <c r="F82" s="25" t="str">
        <f t="shared" si="6"/>
        <v>FSGT501242</v>
      </c>
      <c r="G82" s="26" t="s">
        <v>1262</v>
      </c>
      <c r="H82" s="26" t="s">
        <v>248</v>
      </c>
      <c r="I82" s="26" t="s">
        <v>1043</v>
      </c>
      <c r="J82" s="26" t="s">
        <v>6</v>
      </c>
      <c r="K82" s="25" t="s">
        <v>34</v>
      </c>
      <c r="L82" s="25" t="s">
        <v>1263</v>
      </c>
      <c r="M82" s="53">
        <v>19891</v>
      </c>
      <c r="N82" s="25">
        <v>5</v>
      </c>
    </row>
    <row r="83" spans="1:14" x14ac:dyDescent="0.3">
      <c r="A83" s="54" t="str">
        <f t="shared" si="4"/>
        <v>COLOMBET1</v>
      </c>
      <c r="B83" s="52">
        <f t="shared" si="5"/>
        <v>1</v>
      </c>
      <c r="E83" s="236" t="str">
        <f t="shared" si="7"/>
        <v>COLOMBETChristophe</v>
      </c>
      <c r="F83" s="25" t="str">
        <f t="shared" si="6"/>
        <v>FSGT309781</v>
      </c>
      <c r="G83" s="26" t="s">
        <v>1264</v>
      </c>
      <c r="H83" s="26" t="s">
        <v>135</v>
      </c>
      <c r="I83" s="26" t="s">
        <v>1171</v>
      </c>
      <c r="J83" s="26" t="s">
        <v>1063</v>
      </c>
      <c r="K83" s="25" t="s">
        <v>34</v>
      </c>
      <c r="L83" s="25" t="s">
        <v>1265</v>
      </c>
      <c r="M83" s="53">
        <v>24702</v>
      </c>
      <c r="N83" s="25">
        <v>4</v>
      </c>
    </row>
    <row r="84" spans="1:14" x14ac:dyDescent="0.3">
      <c r="A84" s="54" t="str">
        <f t="shared" si="4"/>
        <v>COPPEE1</v>
      </c>
      <c r="B84" s="52">
        <f t="shared" si="5"/>
        <v>1</v>
      </c>
      <c r="E84" s="236" t="str">
        <f t="shared" si="7"/>
        <v>COPPEEJean-Jacques</v>
      </c>
      <c r="F84" s="25" t="str">
        <f t="shared" si="6"/>
        <v>FSGT55485205</v>
      </c>
      <c r="G84" s="26" t="s">
        <v>1266</v>
      </c>
      <c r="H84" s="26" t="s">
        <v>728</v>
      </c>
      <c r="I84" s="26" t="s">
        <v>1185</v>
      </c>
      <c r="J84" s="26" t="s">
        <v>1186</v>
      </c>
      <c r="K84" s="25" t="s">
        <v>34</v>
      </c>
      <c r="L84" s="25" t="s">
        <v>1267</v>
      </c>
      <c r="M84" s="53">
        <v>19188</v>
      </c>
      <c r="N84" s="25">
        <v>4</v>
      </c>
    </row>
    <row r="85" spans="1:14" x14ac:dyDescent="0.3">
      <c r="A85" s="54" t="str">
        <f t="shared" si="4"/>
        <v>CORDONNIER1</v>
      </c>
      <c r="B85" s="52">
        <f t="shared" si="5"/>
        <v>1</v>
      </c>
      <c r="E85" s="236" t="str">
        <f t="shared" si="7"/>
        <v>CORDONNIERChristian</v>
      </c>
      <c r="F85" s="25" t="str">
        <f t="shared" si="6"/>
        <v>FSGT55600437</v>
      </c>
      <c r="G85" s="26" t="s">
        <v>1268</v>
      </c>
      <c r="H85" s="26" t="s">
        <v>97</v>
      </c>
      <c r="I85" s="26" t="s">
        <v>1269</v>
      </c>
      <c r="J85" s="26" t="s">
        <v>1063</v>
      </c>
      <c r="K85" s="25" t="s">
        <v>34</v>
      </c>
      <c r="L85" s="25" t="s">
        <v>1270</v>
      </c>
      <c r="M85" s="53">
        <v>25255</v>
      </c>
      <c r="N85" s="25">
        <v>3</v>
      </c>
    </row>
    <row r="86" spans="1:14" x14ac:dyDescent="0.3">
      <c r="A86" s="54" t="str">
        <f t="shared" si="4"/>
        <v>COSENZA1</v>
      </c>
      <c r="B86" s="52">
        <f t="shared" si="5"/>
        <v>1</v>
      </c>
      <c r="E86" s="236" t="str">
        <f t="shared" si="7"/>
        <v>COSENZAWalter</v>
      </c>
      <c r="F86" s="25" t="str">
        <f t="shared" si="6"/>
        <v>FSGT55591083</v>
      </c>
      <c r="G86" s="26" t="s">
        <v>1271</v>
      </c>
      <c r="H86" s="26" t="s">
        <v>815</v>
      </c>
      <c r="I86" s="26" t="s">
        <v>1116</v>
      </c>
      <c r="J86" s="26" t="s">
        <v>1047</v>
      </c>
      <c r="K86" s="25" t="s">
        <v>34</v>
      </c>
      <c r="L86" s="25" t="s">
        <v>1272</v>
      </c>
      <c r="M86" s="53">
        <v>27298</v>
      </c>
      <c r="N86" s="25">
        <v>3</v>
      </c>
    </row>
    <row r="87" spans="1:14" x14ac:dyDescent="0.3">
      <c r="A87" s="54" t="str">
        <f t="shared" si="4"/>
        <v>CRETIN (cadet)1</v>
      </c>
      <c r="B87" s="52">
        <f t="shared" si="5"/>
        <v>1</v>
      </c>
      <c r="E87" s="236" t="str">
        <f t="shared" si="7"/>
        <v>CRETIN (cadet)Nathan</v>
      </c>
      <c r="F87" s="25" t="str">
        <f t="shared" si="6"/>
        <v>FSGT55705588</v>
      </c>
      <c r="G87" s="26" t="s">
        <v>1273</v>
      </c>
      <c r="H87" s="26" t="s">
        <v>234</v>
      </c>
      <c r="I87" s="26" t="s">
        <v>1274</v>
      </c>
      <c r="J87" s="26" t="s">
        <v>1186</v>
      </c>
      <c r="K87" s="25" t="s">
        <v>34</v>
      </c>
      <c r="L87" s="25" t="s">
        <v>1275</v>
      </c>
      <c r="M87" s="53">
        <v>37789</v>
      </c>
      <c r="N87" s="25">
        <v>4</v>
      </c>
    </row>
    <row r="88" spans="1:14" x14ac:dyDescent="0.3">
      <c r="A88" s="54" t="str">
        <f t="shared" si="4"/>
        <v>CROZET1</v>
      </c>
      <c r="B88" s="52">
        <f t="shared" si="5"/>
        <v>1</v>
      </c>
      <c r="E88" s="236" t="str">
        <f t="shared" si="7"/>
        <v>CROZETHervé</v>
      </c>
      <c r="F88" s="25" t="str">
        <f t="shared" si="6"/>
        <v>FSGT141465</v>
      </c>
      <c r="G88" s="26" t="s">
        <v>1276</v>
      </c>
      <c r="H88" s="26" t="s">
        <v>680</v>
      </c>
      <c r="I88" s="26" t="s">
        <v>1062</v>
      </c>
      <c r="J88" s="26" t="s">
        <v>1063</v>
      </c>
      <c r="K88" s="25" t="s">
        <v>34</v>
      </c>
      <c r="L88" s="25" t="s">
        <v>1277</v>
      </c>
      <c r="M88" s="53">
        <v>26088</v>
      </c>
      <c r="N88" s="25">
        <v>3</v>
      </c>
    </row>
    <row r="89" spans="1:14" x14ac:dyDescent="0.3">
      <c r="A89" s="54" t="str">
        <f t="shared" si="4"/>
        <v>DA COSTA1</v>
      </c>
      <c r="B89" s="52">
        <f t="shared" si="5"/>
        <v>1</v>
      </c>
      <c r="E89" s="236" t="str">
        <f t="shared" si="7"/>
        <v>DA COSTAArnaud</v>
      </c>
      <c r="F89" s="25" t="str">
        <f t="shared" si="6"/>
        <v>FSGT55666300</v>
      </c>
      <c r="G89" s="26" t="s">
        <v>1278</v>
      </c>
      <c r="H89" s="26" t="s">
        <v>350</v>
      </c>
      <c r="I89" s="26" t="s">
        <v>1113</v>
      </c>
      <c r="J89" s="26" t="s">
        <v>1063</v>
      </c>
      <c r="K89" s="25" t="s">
        <v>34</v>
      </c>
      <c r="L89" s="25" t="s">
        <v>1279</v>
      </c>
      <c r="M89" s="53">
        <v>36628</v>
      </c>
      <c r="N89" s="25">
        <v>4</v>
      </c>
    </row>
    <row r="90" spans="1:14" x14ac:dyDescent="0.3">
      <c r="A90" s="54" t="str">
        <f t="shared" si="4"/>
        <v>DA MOTA1</v>
      </c>
      <c r="B90" s="52">
        <f t="shared" si="5"/>
        <v>1</v>
      </c>
      <c r="E90" s="236" t="str">
        <f t="shared" si="7"/>
        <v>DA MOTAAntonio</v>
      </c>
      <c r="F90" s="25" t="str">
        <f t="shared" si="6"/>
        <v>FSGT55592863</v>
      </c>
      <c r="G90" s="26" t="s">
        <v>1280</v>
      </c>
      <c r="H90" s="26" t="s">
        <v>385</v>
      </c>
      <c r="I90" s="26" t="s">
        <v>1190</v>
      </c>
      <c r="J90" s="26" t="s">
        <v>1047</v>
      </c>
      <c r="K90" s="25" t="s">
        <v>34</v>
      </c>
      <c r="L90" s="25" t="s">
        <v>1281</v>
      </c>
      <c r="M90" s="53">
        <v>28613</v>
      </c>
      <c r="N90" s="25">
        <v>4</v>
      </c>
    </row>
    <row r="91" spans="1:14" x14ac:dyDescent="0.3">
      <c r="A91" s="54" t="str">
        <f t="shared" si="4"/>
        <v>DAGAND1</v>
      </c>
      <c r="B91" s="52">
        <f t="shared" si="5"/>
        <v>1</v>
      </c>
      <c r="E91" s="236" t="str">
        <f t="shared" si="7"/>
        <v>DAGANDDavid</v>
      </c>
      <c r="F91" s="25" t="str">
        <f t="shared" si="6"/>
        <v>FSGT55610261</v>
      </c>
      <c r="G91" s="26" t="s">
        <v>1282</v>
      </c>
      <c r="H91" s="26" t="s">
        <v>205</v>
      </c>
      <c r="I91" s="26" t="s">
        <v>1283</v>
      </c>
      <c r="J91" s="26" t="s">
        <v>1063</v>
      </c>
      <c r="K91" s="25" t="s">
        <v>34</v>
      </c>
      <c r="L91" s="25" t="s">
        <v>1284</v>
      </c>
      <c r="M91" s="53">
        <v>28313</v>
      </c>
      <c r="N91" s="25">
        <v>4</v>
      </c>
    </row>
    <row r="92" spans="1:14" x14ac:dyDescent="0.3">
      <c r="A92" s="54" t="str">
        <f t="shared" si="4"/>
        <v>DE MACEDO1</v>
      </c>
      <c r="B92" s="52">
        <f t="shared" si="5"/>
        <v>1</v>
      </c>
      <c r="E92" s="236" t="str">
        <f t="shared" si="7"/>
        <v>DE MACEDORui</v>
      </c>
      <c r="F92" s="25" t="str">
        <f t="shared" si="6"/>
        <v>FSGT55659162</v>
      </c>
      <c r="G92" s="26" t="s">
        <v>1285</v>
      </c>
      <c r="H92" s="26" t="s">
        <v>1286</v>
      </c>
      <c r="I92" s="26" t="s">
        <v>1113</v>
      </c>
      <c r="J92" s="26" t="s">
        <v>1063</v>
      </c>
      <c r="K92" s="25" t="s">
        <v>34</v>
      </c>
      <c r="L92" s="25" t="s">
        <v>1287</v>
      </c>
      <c r="M92" s="53">
        <v>26061</v>
      </c>
      <c r="N92" s="25">
        <v>4</v>
      </c>
    </row>
    <row r="93" spans="1:14" x14ac:dyDescent="0.3">
      <c r="A93" s="54" t="str">
        <f t="shared" si="4"/>
        <v>DELATTRE1</v>
      </c>
      <c r="B93" s="52">
        <f t="shared" si="5"/>
        <v>1</v>
      </c>
      <c r="E93" s="236" t="str">
        <f t="shared" si="7"/>
        <v>DELATTREDavy</v>
      </c>
      <c r="F93" s="25" t="str">
        <f t="shared" si="6"/>
        <v>FSGT385308</v>
      </c>
      <c r="G93" s="26" t="s">
        <v>1288</v>
      </c>
      <c r="H93" s="26" t="s">
        <v>1289</v>
      </c>
      <c r="I93" s="26" t="s">
        <v>1131</v>
      </c>
      <c r="J93" s="26" t="s">
        <v>6</v>
      </c>
      <c r="K93" s="25" t="s">
        <v>34</v>
      </c>
      <c r="L93" s="25" t="s">
        <v>1290</v>
      </c>
      <c r="M93" s="53">
        <v>32388</v>
      </c>
      <c r="N93" s="25">
        <v>2</v>
      </c>
    </row>
    <row r="94" spans="1:14" x14ac:dyDescent="0.3">
      <c r="A94" s="54" t="str">
        <f t="shared" si="4"/>
        <v>DELAYE1</v>
      </c>
      <c r="B94" s="52">
        <f t="shared" si="5"/>
        <v>1</v>
      </c>
      <c r="E94" s="236" t="str">
        <f t="shared" si="7"/>
        <v>DELAYENicolas</v>
      </c>
      <c r="F94" s="25" t="str">
        <f t="shared" si="6"/>
        <v>FSGT233452</v>
      </c>
      <c r="G94" s="26" t="s">
        <v>1291</v>
      </c>
      <c r="H94" s="26" t="s">
        <v>107</v>
      </c>
      <c r="I94" s="26" t="s">
        <v>1062</v>
      </c>
      <c r="J94" s="26" t="s">
        <v>1063</v>
      </c>
      <c r="K94" s="25" t="s">
        <v>34</v>
      </c>
      <c r="L94" s="25" t="s">
        <v>1292</v>
      </c>
      <c r="M94" s="53">
        <v>32362</v>
      </c>
      <c r="N94" s="25">
        <v>2</v>
      </c>
    </row>
    <row r="95" spans="1:14" x14ac:dyDescent="0.3">
      <c r="A95" s="54" t="str">
        <f t="shared" si="4"/>
        <v>DELEERSNYDER1</v>
      </c>
      <c r="B95" s="52">
        <f t="shared" si="5"/>
        <v>1</v>
      </c>
      <c r="E95" s="236" t="str">
        <f t="shared" si="7"/>
        <v>DELEERSNYDERArnaud</v>
      </c>
      <c r="F95" s="25" t="str">
        <f t="shared" si="6"/>
        <v>FSGT55586501</v>
      </c>
      <c r="G95" s="26" t="s">
        <v>1293</v>
      </c>
      <c r="H95" s="26" t="s">
        <v>350</v>
      </c>
      <c r="I95" s="26" t="s">
        <v>1073</v>
      </c>
      <c r="J95" s="26" t="s">
        <v>1047</v>
      </c>
      <c r="K95" s="25" t="s">
        <v>34</v>
      </c>
      <c r="L95" s="25" t="s">
        <v>1294</v>
      </c>
      <c r="M95" s="53">
        <v>27621</v>
      </c>
      <c r="N95" s="25">
        <v>2</v>
      </c>
    </row>
    <row r="96" spans="1:14" x14ac:dyDescent="0.3">
      <c r="A96" s="54" t="str">
        <f t="shared" si="4"/>
        <v>DELEERSNYDER2</v>
      </c>
      <c r="B96" s="52">
        <f t="shared" si="5"/>
        <v>2</v>
      </c>
      <c r="E96" s="236" t="str">
        <f t="shared" si="7"/>
        <v>DELEERSNYDERJean-Pierre</v>
      </c>
      <c r="F96" s="25" t="str">
        <f t="shared" si="6"/>
        <v>FSGT55708269</v>
      </c>
      <c r="G96" s="26" t="s">
        <v>1293</v>
      </c>
      <c r="H96" s="26" t="s">
        <v>430</v>
      </c>
      <c r="I96" s="26" t="s">
        <v>1073</v>
      </c>
      <c r="J96" s="26" t="s">
        <v>1047</v>
      </c>
      <c r="K96" s="25" t="s">
        <v>34</v>
      </c>
      <c r="L96" s="25" t="s">
        <v>1295</v>
      </c>
      <c r="M96" s="53">
        <v>17598</v>
      </c>
      <c r="N96" s="25">
        <v>5</v>
      </c>
    </row>
    <row r="97" spans="1:14" x14ac:dyDescent="0.3">
      <c r="A97" s="54" t="str">
        <f t="shared" si="4"/>
        <v>DELERUE1</v>
      </c>
      <c r="B97" s="52">
        <f t="shared" si="5"/>
        <v>1</v>
      </c>
      <c r="E97" s="236" t="str">
        <f t="shared" si="7"/>
        <v>DELERUEFranck</v>
      </c>
      <c r="F97" s="25" t="str">
        <f t="shared" si="6"/>
        <v>FSGT55480511</v>
      </c>
      <c r="G97" s="26" t="s">
        <v>1296</v>
      </c>
      <c r="H97" s="26" t="s">
        <v>874</v>
      </c>
      <c r="I97" s="26" t="s">
        <v>1050</v>
      </c>
      <c r="J97" s="26" t="s">
        <v>1047</v>
      </c>
      <c r="K97" s="25" t="s">
        <v>34</v>
      </c>
      <c r="L97" s="25" t="s">
        <v>1297</v>
      </c>
      <c r="M97" s="53">
        <v>25042</v>
      </c>
      <c r="N97" s="25">
        <v>1</v>
      </c>
    </row>
    <row r="98" spans="1:14" x14ac:dyDescent="0.3">
      <c r="A98" s="54" t="str">
        <f t="shared" si="4"/>
        <v>DELISLE DE BAIZE1</v>
      </c>
      <c r="B98" s="52">
        <f t="shared" si="5"/>
        <v>1</v>
      </c>
      <c r="E98" s="236" t="str">
        <f t="shared" si="7"/>
        <v>DELISLE DE BAIZEMichel</v>
      </c>
      <c r="F98" s="25" t="str">
        <f t="shared" si="6"/>
        <v>FSGT55712838</v>
      </c>
      <c r="G98" s="26" t="s">
        <v>1298</v>
      </c>
      <c r="H98" s="26" t="s">
        <v>249</v>
      </c>
      <c r="I98" s="26" t="s">
        <v>1299</v>
      </c>
      <c r="J98" s="26" t="s">
        <v>1047</v>
      </c>
      <c r="K98" s="25" t="s">
        <v>34</v>
      </c>
      <c r="L98" s="25" t="s">
        <v>1300</v>
      </c>
      <c r="M98" s="53">
        <v>20365</v>
      </c>
      <c r="N98" s="25">
        <v>5</v>
      </c>
    </row>
    <row r="99" spans="1:14" x14ac:dyDescent="0.3">
      <c r="A99" s="54" t="str">
        <f t="shared" si="4"/>
        <v>DELPORTE1</v>
      </c>
      <c r="B99" s="52">
        <f t="shared" si="5"/>
        <v>1</v>
      </c>
      <c r="E99" s="236" t="str">
        <f t="shared" si="7"/>
        <v>DELPORTEJacques</v>
      </c>
      <c r="F99" s="25" t="str">
        <f t="shared" si="6"/>
        <v>FSGT55575817</v>
      </c>
      <c r="G99" s="26" t="s">
        <v>1301</v>
      </c>
      <c r="H99" s="26" t="s">
        <v>1098</v>
      </c>
      <c r="I99" s="26" t="s">
        <v>1148</v>
      </c>
      <c r="J99" s="26" t="s">
        <v>1047</v>
      </c>
      <c r="K99" s="25" t="s">
        <v>34</v>
      </c>
      <c r="L99" s="25" t="s">
        <v>1302</v>
      </c>
      <c r="M99" s="53">
        <v>24849</v>
      </c>
      <c r="N99" s="25">
        <v>4</v>
      </c>
    </row>
    <row r="100" spans="1:14" x14ac:dyDescent="0.3">
      <c r="A100" s="54" t="str">
        <f t="shared" si="4"/>
        <v>DEMARCQ1</v>
      </c>
      <c r="B100" s="52">
        <f t="shared" si="5"/>
        <v>1</v>
      </c>
      <c r="E100" s="236" t="str">
        <f t="shared" si="7"/>
        <v>DEMARCQFranck</v>
      </c>
      <c r="F100" s="25" t="str">
        <f t="shared" si="6"/>
        <v>FSGT55660914</v>
      </c>
      <c r="G100" s="26" t="s">
        <v>1303</v>
      </c>
      <c r="H100" s="26" t="s">
        <v>874</v>
      </c>
      <c r="I100" s="26" t="s">
        <v>1304</v>
      </c>
      <c r="J100" s="26" t="s">
        <v>1070</v>
      </c>
      <c r="K100" s="25" t="s">
        <v>34</v>
      </c>
      <c r="L100" s="25" t="s">
        <v>1305</v>
      </c>
      <c r="M100" s="53">
        <v>23622</v>
      </c>
      <c r="N100" s="25">
        <v>4</v>
      </c>
    </row>
    <row r="101" spans="1:14" x14ac:dyDescent="0.3">
      <c r="A101" s="54" t="str">
        <f t="shared" si="4"/>
        <v>DEMARIA1</v>
      </c>
      <c r="B101" s="52">
        <f t="shared" si="5"/>
        <v>1</v>
      </c>
      <c r="E101" s="236" t="str">
        <f t="shared" si="7"/>
        <v>DEMARIAClaude</v>
      </c>
      <c r="F101" s="25" t="str">
        <f t="shared" si="6"/>
        <v>UFOLEP070_6514</v>
      </c>
      <c r="G101" s="26" t="s">
        <v>1306</v>
      </c>
      <c r="H101" s="26" t="s">
        <v>114</v>
      </c>
      <c r="I101" s="26" t="s">
        <v>1307</v>
      </c>
      <c r="J101" s="26" t="s">
        <v>1260</v>
      </c>
      <c r="K101" s="25" t="s">
        <v>4</v>
      </c>
      <c r="L101" s="25" t="s">
        <v>1308</v>
      </c>
      <c r="M101" s="53">
        <v>17386</v>
      </c>
      <c r="N101" s="25">
        <v>5</v>
      </c>
    </row>
    <row r="102" spans="1:14" x14ac:dyDescent="0.3">
      <c r="A102" s="54" t="str">
        <f t="shared" si="4"/>
        <v>DEMOULIN1</v>
      </c>
      <c r="B102" s="52">
        <f t="shared" si="5"/>
        <v>1</v>
      </c>
      <c r="E102" s="236" t="str">
        <f t="shared" si="7"/>
        <v>DEMOULINQuentin</v>
      </c>
      <c r="F102" s="25" t="str">
        <f t="shared" si="6"/>
        <v>FSGT55663229</v>
      </c>
      <c r="G102" s="26" t="s">
        <v>1309</v>
      </c>
      <c r="H102" s="26" t="s">
        <v>839</v>
      </c>
      <c r="I102" s="26" t="s">
        <v>1205</v>
      </c>
      <c r="J102" s="26" t="s">
        <v>1206</v>
      </c>
      <c r="K102" s="25" t="s">
        <v>34</v>
      </c>
      <c r="L102" s="25" t="s">
        <v>1310</v>
      </c>
      <c r="M102" s="53">
        <v>36072</v>
      </c>
      <c r="N102" s="25">
        <v>4</v>
      </c>
    </row>
    <row r="103" spans="1:14" x14ac:dyDescent="0.3">
      <c r="A103" s="54" t="str">
        <f t="shared" si="4"/>
        <v>DEREUX1</v>
      </c>
      <c r="B103" s="52">
        <f t="shared" si="5"/>
        <v>1</v>
      </c>
      <c r="E103" s="236" t="str">
        <f t="shared" si="7"/>
        <v>DEREUXDavid</v>
      </c>
      <c r="F103" s="25" t="str">
        <f t="shared" si="6"/>
        <v>FSGT55581558</v>
      </c>
      <c r="G103" s="26" t="s">
        <v>1311</v>
      </c>
      <c r="H103" s="26" t="s">
        <v>205</v>
      </c>
      <c r="I103" s="26" t="s">
        <v>1046</v>
      </c>
      <c r="J103" s="26" t="s">
        <v>1047</v>
      </c>
      <c r="K103" s="25" t="s">
        <v>34</v>
      </c>
      <c r="L103" s="25" t="s">
        <v>1312</v>
      </c>
      <c r="M103" s="53">
        <v>26415</v>
      </c>
      <c r="N103" s="25">
        <v>2</v>
      </c>
    </row>
    <row r="104" spans="1:14" x14ac:dyDescent="0.3">
      <c r="A104" s="54" t="str">
        <f t="shared" si="4"/>
        <v>DESOUTTER1</v>
      </c>
      <c r="B104" s="52">
        <f t="shared" si="5"/>
        <v>1</v>
      </c>
      <c r="E104" s="236" t="str">
        <f t="shared" si="7"/>
        <v>DESOUTTERFabrice</v>
      </c>
      <c r="F104" s="25" t="str">
        <f t="shared" si="6"/>
        <v>FSGT429362</v>
      </c>
      <c r="G104" s="26" t="s">
        <v>1313</v>
      </c>
      <c r="H104" s="26" t="s">
        <v>389</v>
      </c>
      <c r="I104" s="26" t="s">
        <v>1314</v>
      </c>
      <c r="J104" s="26" t="s">
        <v>1315</v>
      </c>
      <c r="K104" s="25" t="s">
        <v>34</v>
      </c>
      <c r="L104" s="25" t="s">
        <v>1316</v>
      </c>
      <c r="M104" s="53">
        <v>31517</v>
      </c>
      <c r="N104" s="25">
        <v>1</v>
      </c>
    </row>
    <row r="105" spans="1:14" x14ac:dyDescent="0.3">
      <c r="A105" s="54" t="str">
        <f t="shared" si="4"/>
        <v>DESRAYAUD1</v>
      </c>
      <c r="B105" s="52">
        <f t="shared" si="5"/>
        <v>1</v>
      </c>
      <c r="E105" s="236" t="str">
        <f t="shared" si="7"/>
        <v>DESRAYAUDAlain</v>
      </c>
      <c r="F105" s="25" t="str">
        <f t="shared" si="6"/>
        <v>FSGT55550414</v>
      </c>
      <c r="G105" s="26" t="s">
        <v>1317</v>
      </c>
      <c r="H105" s="26" t="s">
        <v>126</v>
      </c>
      <c r="I105" s="26" t="s">
        <v>1257</v>
      </c>
      <c r="J105" s="26" t="s">
        <v>1055</v>
      </c>
      <c r="K105" s="25" t="s">
        <v>34</v>
      </c>
      <c r="L105" s="25" t="s">
        <v>1318</v>
      </c>
      <c r="M105" s="53">
        <v>19550</v>
      </c>
      <c r="N105" s="25">
        <v>3</v>
      </c>
    </row>
    <row r="106" spans="1:14" x14ac:dyDescent="0.3">
      <c r="A106" s="54" t="str">
        <f t="shared" si="4"/>
        <v>DEYRAIL1</v>
      </c>
      <c r="B106" s="52">
        <f t="shared" si="5"/>
        <v>1</v>
      </c>
      <c r="E106" s="236" t="str">
        <f t="shared" si="7"/>
        <v>DEYRAILJean-luc</v>
      </c>
      <c r="F106" s="25" t="str">
        <f t="shared" si="6"/>
        <v>FSGT536808</v>
      </c>
      <c r="G106" s="26" t="s">
        <v>1319</v>
      </c>
      <c r="H106" s="26" t="s">
        <v>1320</v>
      </c>
      <c r="I106" s="26" t="s">
        <v>1321</v>
      </c>
      <c r="J106" s="26" t="s">
        <v>1055</v>
      </c>
      <c r="K106" s="25" t="s">
        <v>34</v>
      </c>
      <c r="L106" s="25" t="s">
        <v>1322</v>
      </c>
      <c r="M106" s="53">
        <v>24023</v>
      </c>
      <c r="N106" s="25">
        <v>4</v>
      </c>
    </row>
    <row r="107" spans="1:14" x14ac:dyDescent="0.3">
      <c r="A107" s="54" t="str">
        <f t="shared" si="4"/>
        <v>DIJOUD1</v>
      </c>
      <c r="B107" s="52">
        <f t="shared" si="5"/>
        <v>1</v>
      </c>
      <c r="E107" s="236" t="str">
        <f t="shared" si="7"/>
        <v>DIJOUDJ.Philippe</v>
      </c>
      <c r="F107" s="25" t="str">
        <f t="shared" si="6"/>
        <v>FSGT55659164</v>
      </c>
      <c r="G107" s="26" t="s">
        <v>1323</v>
      </c>
      <c r="H107" s="26" t="s">
        <v>1324</v>
      </c>
      <c r="I107" s="26" t="s">
        <v>1113</v>
      </c>
      <c r="J107" s="26" t="s">
        <v>1063</v>
      </c>
      <c r="K107" s="25" t="s">
        <v>34</v>
      </c>
      <c r="L107" s="25" t="s">
        <v>1325</v>
      </c>
      <c r="M107" s="53">
        <v>23177</v>
      </c>
      <c r="N107" s="25">
        <v>3</v>
      </c>
    </row>
    <row r="108" spans="1:14" x14ac:dyDescent="0.3">
      <c r="A108" s="54" t="str">
        <f t="shared" si="4"/>
        <v>DIVAY1</v>
      </c>
      <c r="B108" s="52">
        <f t="shared" si="5"/>
        <v>1</v>
      </c>
      <c r="E108" s="236" t="str">
        <f t="shared" si="7"/>
        <v>DIVAYJoel</v>
      </c>
      <c r="F108" s="25" t="str">
        <f t="shared" si="6"/>
        <v>FSGT440098</v>
      </c>
      <c r="G108" s="26" t="s">
        <v>1326</v>
      </c>
      <c r="H108" s="26" t="s">
        <v>1327</v>
      </c>
      <c r="I108" s="26" t="s">
        <v>1225</v>
      </c>
      <c r="J108" s="26" t="s">
        <v>1047</v>
      </c>
      <c r="K108" s="25" t="s">
        <v>34</v>
      </c>
      <c r="L108" s="25" t="s">
        <v>1328</v>
      </c>
      <c r="M108" s="53">
        <v>21077</v>
      </c>
      <c r="N108" s="25">
        <v>2</v>
      </c>
    </row>
    <row r="109" spans="1:14" x14ac:dyDescent="0.3">
      <c r="A109" s="54" t="str">
        <f t="shared" si="4"/>
        <v>DOMBEY1</v>
      </c>
      <c r="B109" s="52">
        <f t="shared" si="5"/>
        <v>1</v>
      </c>
      <c r="E109" s="236" t="str">
        <f t="shared" si="7"/>
        <v>DOMBEYLilian</v>
      </c>
      <c r="F109" s="25" t="str">
        <f t="shared" si="6"/>
        <v>FSGT55654484</v>
      </c>
      <c r="G109" s="26" t="s">
        <v>1329</v>
      </c>
      <c r="H109" s="26" t="s">
        <v>941</v>
      </c>
      <c r="I109" s="26" t="s">
        <v>1190</v>
      </c>
      <c r="J109" s="26" t="s">
        <v>1047</v>
      </c>
      <c r="K109" s="25" t="s">
        <v>34</v>
      </c>
      <c r="L109" s="25" t="s">
        <v>1330</v>
      </c>
      <c r="M109" s="53">
        <v>30471</v>
      </c>
      <c r="N109" s="25">
        <v>3</v>
      </c>
    </row>
    <row r="110" spans="1:14" x14ac:dyDescent="0.3">
      <c r="A110" s="54" t="str">
        <f t="shared" si="4"/>
        <v>DOUCET1</v>
      </c>
      <c r="B110" s="52">
        <f t="shared" si="5"/>
        <v>1</v>
      </c>
      <c r="E110" s="236" t="str">
        <f t="shared" si="7"/>
        <v>DOUCETAlexandre</v>
      </c>
      <c r="F110" s="25" t="str">
        <f t="shared" si="6"/>
        <v>FSGT55660126</v>
      </c>
      <c r="G110" s="26" t="s">
        <v>1331</v>
      </c>
      <c r="H110" s="26" t="s">
        <v>284</v>
      </c>
      <c r="I110" s="26" t="s">
        <v>1299</v>
      </c>
      <c r="J110" s="26" t="s">
        <v>1047</v>
      </c>
      <c r="K110" s="25" t="s">
        <v>34</v>
      </c>
      <c r="L110" s="25" t="s">
        <v>1332</v>
      </c>
      <c r="M110" s="53">
        <v>31161</v>
      </c>
      <c r="N110" s="25">
        <v>1</v>
      </c>
    </row>
    <row r="111" spans="1:14" x14ac:dyDescent="0.3">
      <c r="A111" s="54" t="str">
        <f t="shared" si="4"/>
        <v>DRUET1</v>
      </c>
      <c r="B111" s="52">
        <f t="shared" si="5"/>
        <v>1</v>
      </c>
      <c r="E111" s="236" t="str">
        <f t="shared" si="7"/>
        <v>DRUETYves</v>
      </c>
      <c r="F111" s="25" t="str">
        <f t="shared" si="6"/>
        <v>FSGT55594929</v>
      </c>
      <c r="G111" s="26" t="s">
        <v>497</v>
      </c>
      <c r="H111" s="26" t="s">
        <v>469</v>
      </c>
      <c r="I111" s="26" t="s">
        <v>1333</v>
      </c>
      <c r="J111" s="26" t="s">
        <v>1047</v>
      </c>
      <c r="K111" s="25" t="s">
        <v>34</v>
      </c>
      <c r="L111" s="25" t="s">
        <v>1334</v>
      </c>
      <c r="M111" s="53">
        <v>24154</v>
      </c>
      <c r="N111" s="25">
        <v>5</v>
      </c>
    </row>
    <row r="112" spans="1:14" x14ac:dyDescent="0.3">
      <c r="A112" s="54" t="str">
        <f t="shared" si="4"/>
        <v>DUBESSAY (Minime F)1</v>
      </c>
      <c r="B112" s="52">
        <f t="shared" si="5"/>
        <v>1</v>
      </c>
      <c r="E112" s="236" t="str">
        <f t="shared" si="7"/>
        <v>DUBESSAY (Minime F)Amandine</v>
      </c>
      <c r="F112" s="25" t="str">
        <f t="shared" si="6"/>
        <v>FSGT484768</v>
      </c>
      <c r="G112" s="26" t="s">
        <v>1335</v>
      </c>
      <c r="H112" s="26" t="s">
        <v>1336</v>
      </c>
      <c r="I112" s="26" t="s">
        <v>1171</v>
      </c>
      <c r="J112" s="26" t="s">
        <v>1063</v>
      </c>
      <c r="K112" s="25" t="s">
        <v>34</v>
      </c>
      <c r="L112" s="25" t="s">
        <v>1337</v>
      </c>
      <c r="M112" s="53">
        <v>38145</v>
      </c>
      <c r="N112" s="25" t="s">
        <v>175</v>
      </c>
    </row>
    <row r="113" spans="1:14" x14ac:dyDescent="0.3">
      <c r="A113" s="54" t="str">
        <f t="shared" si="4"/>
        <v>DUBIEF1</v>
      </c>
      <c r="B113" s="52">
        <f t="shared" si="5"/>
        <v>1</v>
      </c>
      <c r="E113" s="236" t="str">
        <f t="shared" si="7"/>
        <v>DUBIEFJack</v>
      </c>
      <c r="F113" s="25" t="str">
        <f t="shared" si="6"/>
        <v>UFOLEP021_66552833</v>
      </c>
      <c r="G113" s="26" t="s">
        <v>1338</v>
      </c>
      <c r="H113" s="26" t="s">
        <v>1339</v>
      </c>
      <c r="I113" s="26" t="s">
        <v>1340</v>
      </c>
      <c r="J113" s="26" t="s">
        <v>6</v>
      </c>
      <c r="K113" s="25" t="s">
        <v>4</v>
      </c>
      <c r="L113" s="25" t="s">
        <v>1341</v>
      </c>
      <c r="M113" s="53">
        <v>23449</v>
      </c>
      <c r="N113" s="25">
        <v>2</v>
      </c>
    </row>
    <row r="114" spans="1:14" x14ac:dyDescent="0.3">
      <c r="A114" s="54" t="str">
        <f t="shared" si="4"/>
        <v>DUBUS (F)1</v>
      </c>
      <c r="B114" s="52">
        <f t="shared" si="5"/>
        <v>1</v>
      </c>
      <c r="E114" s="236" t="str">
        <f t="shared" si="7"/>
        <v>DUBUS (F)Virginie</v>
      </c>
      <c r="F114" s="25" t="str">
        <f t="shared" si="6"/>
        <v>FSGT55755945</v>
      </c>
      <c r="G114" s="26" t="s">
        <v>1342</v>
      </c>
      <c r="H114" s="26" t="s">
        <v>1343</v>
      </c>
      <c r="I114" s="26" t="s">
        <v>1344</v>
      </c>
      <c r="J114" s="26" t="s">
        <v>1047</v>
      </c>
      <c r="K114" s="25" t="s">
        <v>34</v>
      </c>
      <c r="L114" s="25" t="s">
        <v>1345</v>
      </c>
      <c r="M114" s="53">
        <v>30852</v>
      </c>
      <c r="N114" s="25">
        <v>4</v>
      </c>
    </row>
    <row r="115" spans="1:14" x14ac:dyDescent="0.3">
      <c r="A115" s="54" t="str">
        <f t="shared" si="4"/>
        <v>DUBY1</v>
      </c>
      <c r="B115" s="52">
        <f t="shared" si="5"/>
        <v>1</v>
      </c>
      <c r="E115" s="236" t="str">
        <f t="shared" si="7"/>
        <v>DUBYPatrick</v>
      </c>
      <c r="F115" s="25" t="str">
        <f t="shared" si="6"/>
        <v>FSGT55592869</v>
      </c>
      <c r="G115" s="26" t="s">
        <v>1346</v>
      </c>
      <c r="H115" s="26" t="s">
        <v>152</v>
      </c>
      <c r="I115" s="26" t="s">
        <v>1190</v>
      </c>
      <c r="J115" s="26" t="s">
        <v>1047</v>
      </c>
      <c r="K115" s="25" t="s">
        <v>34</v>
      </c>
      <c r="L115" s="25" t="s">
        <v>1347</v>
      </c>
      <c r="M115" s="53">
        <v>23324</v>
      </c>
      <c r="N115" s="25">
        <v>4</v>
      </c>
    </row>
    <row r="116" spans="1:14" x14ac:dyDescent="0.3">
      <c r="A116" s="54" t="str">
        <f t="shared" si="4"/>
        <v>DUCHAINE1</v>
      </c>
      <c r="B116" s="52">
        <f t="shared" si="5"/>
        <v>1</v>
      </c>
      <c r="E116" s="236" t="str">
        <f t="shared" si="7"/>
        <v>DUCHAINEPierre</v>
      </c>
      <c r="F116" s="25" t="str">
        <f t="shared" si="6"/>
        <v>FSGT500505</v>
      </c>
      <c r="G116" s="26" t="s">
        <v>1348</v>
      </c>
      <c r="H116" s="26" t="s">
        <v>161</v>
      </c>
      <c r="I116" s="26" t="s">
        <v>1043</v>
      </c>
      <c r="J116" s="26" t="s">
        <v>6</v>
      </c>
      <c r="K116" s="25" t="s">
        <v>34</v>
      </c>
      <c r="L116" s="25" t="s">
        <v>1349</v>
      </c>
      <c r="M116" s="53">
        <v>18240</v>
      </c>
      <c r="N116" s="25">
        <v>5</v>
      </c>
    </row>
    <row r="117" spans="1:14" x14ac:dyDescent="0.3">
      <c r="A117" s="54" t="str">
        <f t="shared" si="4"/>
        <v>DULONG1</v>
      </c>
      <c r="B117" s="52">
        <f t="shared" si="5"/>
        <v>1</v>
      </c>
      <c r="E117" s="236" t="str">
        <f t="shared" si="7"/>
        <v>DULONGVincent</v>
      </c>
      <c r="F117" s="25" t="str">
        <f t="shared" si="6"/>
        <v>FSGT55589548</v>
      </c>
      <c r="G117" s="26" t="s">
        <v>1350</v>
      </c>
      <c r="H117" s="26" t="s">
        <v>426</v>
      </c>
      <c r="I117" s="26" t="s">
        <v>1225</v>
      </c>
      <c r="J117" s="26" t="s">
        <v>1047</v>
      </c>
      <c r="K117" s="25" t="s">
        <v>34</v>
      </c>
      <c r="L117" s="25" t="s">
        <v>1351</v>
      </c>
      <c r="M117" s="53">
        <v>28356</v>
      </c>
      <c r="N117" s="25">
        <v>2</v>
      </c>
    </row>
    <row r="118" spans="1:14" x14ac:dyDescent="0.3">
      <c r="A118" s="54" t="str">
        <f t="shared" si="4"/>
        <v>DUPUIS1</v>
      </c>
      <c r="B118" s="52">
        <f t="shared" si="5"/>
        <v>1</v>
      </c>
      <c r="E118" s="236" t="str">
        <f t="shared" si="7"/>
        <v>DUPUISAlain</v>
      </c>
      <c r="F118" s="25" t="str">
        <f t="shared" si="6"/>
        <v>FSGT55487847</v>
      </c>
      <c r="G118" s="26" t="s">
        <v>1352</v>
      </c>
      <c r="H118" s="26" t="s">
        <v>126</v>
      </c>
      <c r="I118" s="26" t="s">
        <v>1185</v>
      </c>
      <c r="J118" s="26" t="s">
        <v>1186</v>
      </c>
      <c r="K118" s="25" t="s">
        <v>34</v>
      </c>
      <c r="L118" s="25" t="s">
        <v>1353</v>
      </c>
      <c r="M118" s="53">
        <v>17242</v>
      </c>
      <c r="N118" s="25">
        <v>4</v>
      </c>
    </row>
    <row r="119" spans="1:14" x14ac:dyDescent="0.3">
      <c r="A119" s="54" t="str">
        <f t="shared" si="4"/>
        <v>DURAND1</v>
      </c>
      <c r="B119" s="52">
        <f t="shared" si="5"/>
        <v>1</v>
      </c>
      <c r="E119" s="236" t="str">
        <f t="shared" si="7"/>
        <v>DURANDMichel</v>
      </c>
      <c r="F119" s="25" t="str">
        <f t="shared" si="6"/>
        <v>FSGT322342</v>
      </c>
      <c r="G119" s="26" t="s">
        <v>521</v>
      </c>
      <c r="H119" s="26" t="s">
        <v>249</v>
      </c>
      <c r="I119" s="26" t="s">
        <v>5</v>
      </c>
      <c r="J119" s="26" t="s">
        <v>6</v>
      </c>
      <c r="K119" s="25" t="s">
        <v>34</v>
      </c>
      <c r="L119" s="25" t="s">
        <v>1354</v>
      </c>
      <c r="M119" s="53">
        <v>18812</v>
      </c>
      <c r="N119" s="25">
        <v>4</v>
      </c>
    </row>
    <row r="120" spans="1:14" x14ac:dyDescent="0.3">
      <c r="A120" s="54" t="str">
        <f t="shared" si="4"/>
        <v>DUSSABLY1</v>
      </c>
      <c r="B120" s="52">
        <f t="shared" si="5"/>
        <v>1</v>
      </c>
      <c r="E120" s="236" t="str">
        <f t="shared" si="7"/>
        <v>DUSSABLYStéphane</v>
      </c>
      <c r="F120" s="25" t="str">
        <f t="shared" si="6"/>
        <v>FSGT55477142</v>
      </c>
      <c r="G120" s="26" t="s">
        <v>1355</v>
      </c>
      <c r="H120" s="26" t="s">
        <v>167</v>
      </c>
      <c r="I120" s="26" t="s">
        <v>1216</v>
      </c>
      <c r="J120" s="26" t="s">
        <v>1047</v>
      </c>
      <c r="K120" s="25" t="s">
        <v>34</v>
      </c>
      <c r="L120" s="25" t="s">
        <v>1356</v>
      </c>
      <c r="M120" s="53">
        <v>31647</v>
      </c>
      <c r="N120" s="25">
        <v>1</v>
      </c>
    </row>
    <row r="121" spans="1:14" x14ac:dyDescent="0.3">
      <c r="A121" s="54" t="str">
        <f t="shared" si="4"/>
        <v>DUSSABLY2</v>
      </c>
      <c r="B121" s="52">
        <f t="shared" si="5"/>
        <v>2</v>
      </c>
      <c r="E121" s="236" t="str">
        <f t="shared" si="7"/>
        <v>DUSSABLYAntoine</v>
      </c>
      <c r="F121" s="25" t="str">
        <f t="shared" si="6"/>
        <v>FSGT493356</v>
      </c>
      <c r="G121" s="26" t="s">
        <v>1355</v>
      </c>
      <c r="H121" s="26" t="s">
        <v>229</v>
      </c>
      <c r="I121" s="26" t="s">
        <v>1357</v>
      </c>
      <c r="J121" s="26" t="s">
        <v>1047</v>
      </c>
      <c r="K121" s="25" t="s">
        <v>34</v>
      </c>
      <c r="L121" s="25" t="s">
        <v>1358</v>
      </c>
      <c r="M121" s="53">
        <v>31647</v>
      </c>
      <c r="N121" s="25">
        <v>1</v>
      </c>
    </row>
    <row r="122" spans="1:14" x14ac:dyDescent="0.3">
      <c r="A122" s="54" t="str">
        <f t="shared" si="4"/>
        <v>EGUERS1</v>
      </c>
      <c r="B122" s="52">
        <f t="shared" si="5"/>
        <v>1</v>
      </c>
      <c r="E122" s="236" t="str">
        <f t="shared" si="7"/>
        <v>EGUERSThierry</v>
      </c>
      <c r="F122" s="25" t="str">
        <f t="shared" si="6"/>
        <v>FSGT55613230</v>
      </c>
      <c r="G122" s="26" t="s">
        <v>1359</v>
      </c>
      <c r="H122" s="26" t="s">
        <v>115</v>
      </c>
      <c r="I122" s="26" t="s">
        <v>1360</v>
      </c>
      <c r="J122" s="26" t="s">
        <v>1055</v>
      </c>
      <c r="K122" s="25" t="s">
        <v>34</v>
      </c>
      <c r="L122" s="25" t="s">
        <v>1361</v>
      </c>
      <c r="M122" s="53">
        <v>21914</v>
      </c>
      <c r="N122" s="25">
        <v>3</v>
      </c>
    </row>
    <row r="123" spans="1:14" x14ac:dyDescent="0.3">
      <c r="A123" s="54" t="str">
        <f t="shared" si="4"/>
        <v>ENAULT1</v>
      </c>
      <c r="B123" s="52">
        <f t="shared" si="5"/>
        <v>1</v>
      </c>
      <c r="E123" s="236" t="str">
        <f t="shared" si="7"/>
        <v>ENAULTThierry</v>
      </c>
      <c r="F123" s="25" t="str">
        <f t="shared" si="6"/>
        <v>UFOLEP021_63110585</v>
      </c>
      <c r="G123" s="26" t="s">
        <v>1362</v>
      </c>
      <c r="H123" s="26" t="s">
        <v>115</v>
      </c>
      <c r="I123" s="26" t="s">
        <v>1182</v>
      </c>
      <c r="J123" s="26" t="s">
        <v>6</v>
      </c>
      <c r="K123" s="25" t="s">
        <v>4</v>
      </c>
      <c r="L123" s="25" t="s">
        <v>1363</v>
      </c>
      <c r="M123" s="53">
        <v>20874</v>
      </c>
      <c r="N123" s="25">
        <v>4</v>
      </c>
    </row>
    <row r="124" spans="1:14" x14ac:dyDescent="0.3">
      <c r="A124" s="54" t="str">
        <f t="shared" si="4"/>
        <v>ESTEVES1</v>
      </c>
      <c r="B124" s="52">
        <f t="shared" si="5"/>
        <v>1</v>
      </c>
      <c r="E124" s="236" t="str">
        <f t="shared" si="7"/>
        <v>ESTEVESBruno</v>
      </c>
      <c r="F124" s="25" t="str">
        <f t="shared" si="6"/>
        <v>FSGT55594797</v>
      </c>
      <c r="G124" s="26" t="s">
        <v>1364</v>
      </c>
      <c r="H124" s="26" t="s">
        <v>335</v>
      </c>
      <c r="I124" s="26" t="s">
        <v>1185</v>
      </c>
      <c r="J124" s="26" t="s">
        <v>1186</v>
      </c>
      <c r="K124" s="25" t="s">
        <v>34</v>
      </c>
      <c r="L124" s="25" t="s">
        <v>1365</v>
      </c>
      <c r="M124" s="53">
        <v>23693</v>
      </c>
      <c r="N124" s="25">
        <v>3</v>
      </c>
    </row>
    <row r="125" spans="1:14" x14ac:dyDescent="0.3">
      <c r="A125" s="54" t="str">
        <f t="shared" si="4"/>
        <v>ETILLEUX1</v>
      </c>
      <c r="B125" s="52">
        <f t="shared" si="5"/>
        <v>1</v>
      </c>
      <c r="E125" s="236" t="str">
        <f t="shared" si="7"/>
        <v>ETILLEUXBenjamin</v>
      </c>
      <c r="F125" s="25" t="str">
        <f t="shared" si="6"/>
        <v>FSGT55759166</v>
      </c>
      <c r="G125" s="26" t="s">
        <v>1366</v>
      </c>
      <c r="H125" s="26" t="s">
        <v>484</v>
      </c>
      <c r="I125" s="26" t="s">
        <v>1190</v>
      </c>
      <c r="J125" s="26" t="s">
        <v>1047</v>
      </c>
      <c r="K125" s="25" t="s">
        <v>34</v>
      </c>
      <c r="L125" s="25" t="s">
        <v>1367</v>
      </c>
      <c r="M125" s="53">
        <v>33465</v>
      </c>
      <c r="N125" s="25">
        <v>3</v>
      </c>
    </row>
    <row r="126" spans="1:14" x14ac:dyDescent="0.3">
      <c r="A126" s="54" t="str">
        <f t="shared" si="4"/>
        <v>FAYARD1</v>
      </c>
      <c r="B126" s="52">
        <f t="shared" si="5"/>
        <v>1</v>
      </c>
      <c r="E126" s="236" t="str">
        <f t="shared" si="7"/>
        <v>FAYARDRené</v>
      </c>
      <c r="F126" s="25" t="str">
        <f t="shared" si="6"/>
        <v>FSGT547440</v>
      </c>
      <c r="G126" s="26" t="s">
        <v>1368</v>
      </c>
      <c r="H126" s="26" t="s">
        <v>219</v>
      </c>
      <c r="I126" s="26" t="s">
        <v>1369</v>
      </c>
      <c r="J126" s="26" t="s">
        <v>1063</v>
      </c>
      <c r="K126" s="25" t="s">
        <v>34</v>
      </c>
      <c r="L126" s="25" t="s">
        <v>1370</v>
      </c>
      <c r="M126" s="53">
        <v>19163</v>
      </c>
      <c r="N126" s="25">
        <v>4</v>
      </c>
    </row>
    <row r="127" spans="1:14" x14ac:dyDescent="0.3">
      <c r="A127" s="54" t="str">
        <f t="shared" si="4"/>
        <v>FEBVAY1</v>
      </c>
      <c r="B127" s="52">
        <f t="shared" si="5"/>
        <v>1</v>
      </c>
      <c r="E127" s="236" t="str">
        <f t="shared" si="7"/>
        <v>FEBVAYGeoffrey</v>
      </c>
      <c r="F127" s="25" t="str">
        <f t="shared" si="6"/>
        <v>FSGT487234</v>
      </c>
      <c r="G127" s="26" t="s">
        <v>1371</v>
      </c>
      <c r="H127" s="26" t="s">
        <v>338</v>
      </c>
      <c r="I127" s="26" t="s">
        <v>1372</v>
      </c>
      <c r="J127" s="26" t="s">
        <v>6</v>
      </c>
      <c r="K127" s="25" t="s">
        <v>34</v>
      </c>
      <c r="L127" s="25" t="s">
        <v>1373</v>
      </c>
      <c r="M127" s="53">
        <v>31300</v>
      </c>
      <c r="N127" s="25">
        <v>1</v>
      </c>
    </row>
    <row r="128" spans="1:14" x14ac:dyDescent="0.3">
      <c r="A128" s="54" t="str">
        <f t="shared" si="4"/>
        <v>FEBVAY2</v>
      </c>
      <c r="B128" s="52">
        <f t="shared" si="5"/>
        <v>2</v>
      </c>
      <c r="E128" s="236" t="str">
        <f t="shared" si="7"/>
        <v>FEBVAYJordan</v>
      </c>
      <c r="F128" s="25" t="str">
        <f t="shared" si="6"/>
        <v>FSGT226869</v>
      </c>
      <c r="G128" s="26" t="s">
        <v>1371</v>
      </c>
      <c r="H128" s="26" t="s">
        <v>710</v>
      </c>
      <c r="I128" s="26" t="s">
        <v>1203</v>
      </c>
      <c r="J128" s="26" t="s">
        <v>6</v>
      </c>
      <c r="K128" s="25" t="s">
        <v>34</v>
      </c>
      <c r="L128" s="25" t="s">
        <v>1374</v>
      </c>
      <c r="M128" s="53">
        <v>33128</v>
      </c>
      <c r="N128" s="25">
        <v>1</v>
      </c>
    </row>
    <row r="129" spans="1:14" x14ac:dyDescent="0.3">
      <c r="A129" s="54" t="str">
        <f t="shared" si="4"/>
        <v>FERNENDEZ PEREZ1</v>
      </c>
      <c r="B129" s="52">
        <f t="shared" si="5"/>
        <v>1</v>
      </c>
      <c r="E129" s="236" t="str">
        <f t="shared" si="7"/>
        <v>FERNENDEZ PEREZCyrille</v>
      </c>
      <c r="F129" s="25" t="str">
        <f t="shared" si="6"/>
        <v>FSGT55611070</v>
      </c>
      <c r="G129" s="26" t="s">
        <v>1375</v>
      </c>
      <c r="H129" s="26" t="s">
        <v>562</v>
      </c>
      <c r="I129" s="26" t="s">
        <v>1062</v>
      </c>
      <c r="J129" s="26" t="s">
        <v>1063</v>
      </c>
      <c r="K129" s="25" t="s">
        <v>34</v>
      </c>
      <c r="L129" s="25" t="s">
        <v>1376</v>
      </c>
      <c r="M129" s="53">
        <v>30371</v>
      </c>
      <c r="N129" s="25">
        <v>2</v>
      </c>
    </row>
    <row r="130" spans="1:14" x14ac:dyDescent="0.3">
      <c r="A130" s="54" t="str">
        <f t="shared" ref="A130:A193" si="8">CONCATENATE(G130,B130)</f>
        <v>FERRET1</v>
      </c>
      <c r="B130" s="52">
        <f t="shared" ref="B130:B193" si="9">IF(G130&lt;&gt;G129,1,(B129+1))</f>
        <v>1</v>
      </c>
      <c r="E130" s="236" t="str">
        <f t="shared" si="7"/>
        <v>FERRETPierre-Yves</v>
      </c>
      <c r="F130" s="25" t="str">
        <f t="shared" ref="F130:F193" si="10">CONCATENATE(K130,L130)</f>
        <v>FSGT55581527</v>
      </c>
      <c r="G130" s="26" t="s">
        <v>1377</v>
      </c>
      <c r="H130" s="26" t="s">
        <v>1378</v>
      </c>
      <c r="I130" s="26" t="s">
        <v>1046</v>
      </c>
      <c r="J130" s="26" t="s">
        <v>1047</v>
      </c>
      <c r="K130" s="25" t="s">
        <v>34</v>
      </c>
      <c r="L130" s="25" t="s">
        <v>1379</v>
      </c>
      <c r="M130" s="53">
        <v>19551</v>
      </c>
      <c r="N130" s="25">
        <v>4</v>
      </c>
    </row>
    <row r="131" spans="1:14" x14ac:dyDescent="0.3">
      <c r="A131" s="54" t="str">
        <f t="shared" si="8"/>
        <v>FETTET1</v>
      </c>
      <c r="B131" s="52">
        <f t="shared" si="9"/>
        <v>1</v>
      </c>
      <c r="E131" s="236" t="str">
        <f t="shared" si="7"/>
        <v>FETTETPascal</v>
      </c>
      <c r="F131" s="25" t="str">
        <f t="shared" si="10"/>
        <v>FSGT55558466</v>
      </c>
      <c r="G131" s="26" t="s">
        <v>1380</v>
      </c>
      <c r="H131" s="26" t="s">
        <v>105</v>
      </c>
      <c r="I131" s="26" t="s">
        <v>1116</v>
      </c>
      <c r="J131" s="26" t="s">
        <v>1047</v>
      </c>
      <c r="K131" s="25" t="s">
        <v>34</v>
      </c>
      <c r="L131" s="25" t="s">
        <v>1381</v>
      </c>
      <c r="M131" s="53">
        <v>22376</v>
      </c>
      <c r="N131" s="25">
        <v>4</v>
      </c>
    </row>
    <row r="132" spans="1:14" x14ac:dyDescent="0.3">
      <c r="A132" s="54" t="str">
        <f t="shared" si="8"/>
        <v>FINOT (F)1</v>
      </c>
      <c r="B132" s="52">
        <f t="shared" si="9"/>
        <v>1</v>
      </c>
      <c r="E132" s="236" t="str">
        <f t="shared" ref="E132:E195" si="11">CONCATENATE(G132,H132)</f>
        <v>FINOT (F)Nathalie</v>
      </c>
      <c r="F132" s="25" t="str">
        <f t="shared" si="10"/>
        <v>FSGT55729070</v>
      </c>
      <c r="G132" s="26" t="s">
        <v>1382</v>
      </c>
      <c r="H132" s="26" t="s">
        <v>1383</v>
      </c>
      <c r="I132" s="26" t="s">
        <v>5</v>
      </c>
      <c r="J132" s="26" t="s">
        <v>6</v>
      </c>
      <c r="K132" s="25" t="s">
        <v>34</v>
      </c>
      <c r="L132" s="25" t="s">
        <v>1384</v>
      </c>
      <c r="M132" s="53">
        <v>23851</v>
      </c>
      <c r="N132" s="25">
        <v>5</v>
      </c>
    </row>
    <row r="133" spans="1:14" x14ac:dyDescent="0.3">
      <c r="A133" s="54" t="str">
        <f t="shared" si="8"/>
        <v>FORGE1</v>
      </c>
      <c r="B133" s="52">
        <f t="shared" si="9"/>
        <v>1</v>
      </c>
      <c r="E133" s="236" t="str">
        <f t="shared" si="11"/>
        <v>FORGEYannick</v>
      </c>
      <c r="F133" s="25" t="str">
        <f t="shared" si="10"/>
        <v>FSGT244988</v>
      </c>
      <c r="G133" s="26" t="s">
        <v>1385</v>
      </c>
      <c r="H133" s="26" t="s">
        <v>1003</v>
      </c>
      <c r="I133" s="26" t="s">
        <v>1046</v>
      </c>
      <c r="J133" s="26" t="s">
        <v>1047</v>
      </c>
      <c r="K133" s="25" t="s">
        <v>34</v>
      </c>
      <c r="L133" s="25" t="s">
        <v>1386</v>
      </c>
      <c r="M133" s="53">
        <v>28281</v>
      </c>
      <c r="N133" s="25">
        <v>2</v>
      </c>
    </row>
    <row r="134" spans="1:14" x14ac:dyDescent="0.3">
      <c r="A134" s="54" t="str">
        <f t="shared" si="8"/>
        <v>FOUILLOUSE1</v>
      </c>
      <c r="B134" s="52">
        <f t="shared" si="9"/>
        <v>1</v>
      </c>
      <c r="E134" s="236" t="str">
        <f t="shared" si="11"/>
        <v>FOUILLOUSEHervé</v>
      </c>
      <c r="F134" s="25" t="str">
        <f t="shared" si="10"/>
        <v>FSGT150080</v>
      </c>
      <c r="G134" s="26" t="s">
        <v>1387</v>
      </c>
      <c r="H134" s="26" t="s">
        <v>680</v>
      </c>
      <c r="I134" s="26" t="s">
        <v>1113</v>
      </c>
      <c r="J134" s="26" t="s">
        <v>1063</v>
      </c>
      <c r="K134" s="25" t="s">
        <v>34</v>
      </c>
      <c r="L134" s="25" t="s">
        <v>1388</v>
      </c>
      <c r="M134" s="53">
        <v>21117</v>
      </c>
      <c r="N134" s="25">
        <v>4</v>
      </c>
    </row>
    <row r="135" spans="1:14" x14ac:dyDescent="0.3">
      <c r="A135" s="54" t="str">
        <f t="shared" si="8"/>
        <v>FOUR1</v>
      </c>
      <c r="B135" s="52">
        <f t="shared" si="9"/>
        <v>1</v>
      </c>
      <c r="E135" s="236" t="str">
        <f t="shared" si="11"/>
        <v>FOURGilles</v>
      </c>
      <c r="F135" s="25" t="str">
        <f t="shared" si="10"/>
        <v>UFOLEP039_93274159</v>
      </c>
      <c r="G135" s="26" t="s">
        <v>1389</v>
      </c>
      <c r="H135" s="26" t="s">
        <v>653</v>
      </c>
      <c r="I135" s="26" t="s">
        <v>1390</v>
      </c>
      <c r="J135" s="26" t="s">
        <v>1186</v>
      </c>
      <c r="K135" s="25" t="s">
        <v>4</v>
      </c>
      <c r="L135" s="25" t="s">
        <v>1391</v>
      </c>
      <c r="M135" s="53">
        <v>26916</v>
      </c>
      <c r="N135" s="25">
        <v>3</v>
      </c>
    </row>
    <row r="136" spans="1:14" x14ac:dyDescent="0.3">
      <c r="A136" s="54" t="str">
        <f t="shared" si="8"/>
        <v>FOUR (cadet)1</v>
      </c>
      <c r="B136" s="52">
        <f t="shared" si="9"/>
        <v>1</v>
      </c>
      <c r="E136" s="236" t="str">
        <f t="shared" si="11"/>
        <v>FOUR (cadet)Nathan</v>
      </c>
      <c r="F136" s="25" t="str">
        <f t="shared" si="10"/>
        <v>UFOLEP039_93261000</v>
      </c>
      <c r="G136" s="26" t="s">
        <v>1392</v>
      </c>
      <c r="H136" s="26" t="s">
        <v>234</v>
      </c>
      <c r="I136" s="26" t="s">
        <v>1390</v>
      </c>
      <c r="J136" s="26" t="s">
        <v>1186</v>
      </c>
      <c r="K136" s="25" t="s">
        <v>4</v>
      </c>
      <c r="L136" s="25" t="s">
        <v>1393</v>
      </c>
      <c r="M136" s="53">
        <v>37609</v>
      </c>
      <c r="N136" s="25">
        <v>4</v>
      </c>
    </row>
    <row r="137" spans="1:14" x14ac:dyDescent="0.3">
      <c r="A137" s="54" t="str">
        <f t="shared" si="8"/>
        <v>FOURNIER1</v>
      </c>
      <c r="B137" s="52">
        <f t="shared" si="9"/>
        <v>1</v>
      </c>
      <c r="E137" s="236" t="str">
        <f t="shared" si="11"/>
        <v>FOURNIERNicolas</v>
      </c>
      <c r="F137" s="25" t="str">
        <f t="shared" si="10"/>
        <v>FSGT55751998</v>
      </c>
      <c r="G137" s="26" t="s">
        <v>1394</v>
      </c>
      <c r="H137" s="26" t="s">
        <v>107</v>
      </c>
      <c r="I137" s="26" t="s">
        <v>1395</v>
      </c>
      <c r="J137" s="26" t="s">
        <v>1063</v>
      </c>
      <c r="K137" s="25" t="s">
        <v>34</v>
      </c>
      <c r="L137" s="25" t="s">
        <v>1396</v>
      </c>
      <c r="M137" s="53">
        <v>29580</v>
      </c>
      <c r="N137" s="25">
        <v>3</v>
      </c>
    </row>
    <row r="138" spans="1:14" x14ac:dyDescent="0.3">
      <c r="A138" s="54" t="str">
        <f t="shared" si="8"/>
        <v>FOUTELET1</v>
      </c>
      <c r="B138" s="52">
        <f t="shared" si="9"/>
        <v>1</v>
      </c>
      <c r="E138" s="236" t="str">
        <f t="shared" si="11"/>
        <v>FOUTELETLaurent</v>
      </c>
      <c r="F138" s="25" t="str">
        <f t="shared" si="10"/>
        <v>FSGT501241</v>
      </c>
      <c r="G138" s="26" t="s">
        <v>1397</v>
      </c>
      <c r="H138" s="26" t="s">
        <v>192</v>
      </c>
      <c r="I138" s="26" t="s">
        <v>5</v>
      </c>
      <c r="J138" s="26" t="s">
        <v>6</v>
      </c>
      <c r="K138" s="25" t="s">
        <v>34</v>
      </c>
      <c r="L138" s="25" t="s">
        <v>1398</v>
      </c>
      <c r="M138" s="53">
        <v>23658</v>
      </c>
      <c r="N138" s="25">
        <v>4</v>
      </c>
    </row>
    <row r="139" spans="1:14" x14ac:dyDescent="0.3">
      <c r="A139" s="54" t="str">
        <f t="shared" si="8"/>
        <v>FOUTELET2</v>
      </c>
      <c r="B139" s="52">
        <f t="shared" si="9"/>
        <v>2</v>
      </c>
      <c r="E139" s="236" t="str">
        <f t="shared" si="11"/>
        <v>FOUTELETChristian</v>
      </c>
      <c r="F139" s="25" t="str">
        <f t="shared" si="10"/>
        <v>FSGT501246</v>
      </c>
      <c r="G139" s="26" t="s">
        <v>1397</v>
      </c>
      <c r="H139" s="26" t="s">
        <v>97</v>
      </c>
      <c r="I139" s="26" t="s">
        <v>1043</v>
      </c>
      <c r="J139" s="26" t="s">
        <v>6</v>
      </c>
      <c r="K139" s="25" t="s">
        <v>34</v>
      </c>
      <c r="L139" s="25" t="s">
        <v>1399</v>
      </c>
      <c r="M139" s="53">
        <v>26402</v>
      </c>
      <c r="N139" s="25">
        <v>4</v>
      </c>
    </row>
    <row r="140" spans="1:14" x14ac:dyDescent="0.3">
      <c r="A140" s="54" t="str">
        <f t="shared" si="8"/>
        <v>FOUTELET (cadet)1</v>
      </c>
      <c r="B140" s="52">
        <f t="shared" si="9"/>
        <v>1</v>
      </c>
      <c r="E140" s="236" t="str">
        <f t="shared" si="11"/>
        <v>FOUTELET (cadet)Thibault</v>
      </c>
      <c r="F140" s="25" t="str">
        <f t="shared" si="10"/>
        <v>FSGT526388</v>
      </c>
      <c r="G140" s="26" t="s">
        <v>1400</v>
      </c>
      <c r="H140" s="26" t="s">
        <v>834</v>
      </c>
      <c r="I140" s="26" t="s">
        <v>5</v>
      </c>
      <c r="J140" s="26" t="s">
        <v>6</v>
      </c>
      <c r="K140" s="25" t="s">
        <v>34</v>
      </c>
      <c r="L140" s="25" t="s">
        <v>1401</v>
      </c>
      <c r="M140" s="53">
        <v>37752</v>
      </c>
      <c r="N140" s="25">
        <v>5</v>
      </c>
    </row>
    <row r="141" spans="1:14" x14ac:dyDescent="0.3">
      <c r="A141" s="54" t="str">
        <f t="shared" si="8"/>
        <v>FRASSANITO1</v>
      </c>
      <c r="B141" s="52">
        <f t="shared" si="9"/>
        <v>1</v>
      </c>
      <c r="E141" s="236" t="str">
        <f t="shared" si="11"/>
        <v>FRASSANITOJean</v>
      </c>
      <c r="F141" s="25" t="str">
        <f t="shared" si="10"/>
        <v>FSGT429134</v>
      </c>
      <c r="G141" s="26" t="s">
        <v>566</v>
      </c>
      <c r="H141" s="26" t="s">
        <v>239</v>
      </c>
      <c r="I141" s="26" t="s">
        <v>1257</v>
      </c>
      <c r="J141" s="26" t="s">
        <v>1055</v>
      </c>
      <c r="K141" s="25" t="s">
        <v>34</v>
      </c>
      <c r="L141" s="25" t="s">
        <v>1402</v>
      </c>
      <c r="M141" s="53">
        <v>17200</v>
      </c>
      <c r="N141" s="25">
        <v>4</v>
      </c>
    </row>
    <row r="142" spans="1:14" x14ac:dyDescent="0.3">
      <c r="A142" s="54" t="str">
        <f t="shared" si="8"/>
        <v>FREMY1</v>
      </c>
      <c r="B142" s="52">
        <f t="shared" si="9"/>
        <v>1</v>
      </c>
      <c r="E142" s="236" t="str">
        <f t="shared" si="11"/>
        <v>FREMYThierry</v>
      </c>
      <c r="F142" s="25" t="str">
        <f t="shared" si="10"/>
        <v>FSGT55594933</v>
      </c>
      <c r="G142" s="26" t="s">
        <v>1403</v>
      </c>
      <c r="H142" s="26" t="s">
        <v>115</v>
      </c>
      <c r="I142" s="26" t="s">
        <v>1357</v>
      </c>
      <c r="J142" s="26" t="s">
        <v>1047</v>
      </c>
      <c r="K142" s="25" t="s">
        <v>34</v>
      </c>
      <c r="L142" s="25" t="s">
        <v>1404</v>
      </c>
      <c r="M142" s="53">
        <v>23526</v>
      </c>
      <c r="N142" s="25">
        <v>5</v>
      </c>
    </row>
    <row r="143" spans="1:14" x14ac:dyDescent="0.3">
      <c r="A143" s="54" t="str">
        <f t="shared" si="8"/>
        <v>FRIS1</v>
      </c>
      <c r="B143" s="52">
        <f t="shared" si="9"/>
        <v>1</v>
      </c>
      <c r="E143" s="236" t="str">
        <f t="shared" si="11"/>
        <v>FRISBernard</v>
      </c>
      <c r="F143" s="25" t="str">
        <f t="shared" si="10"/>
        <v>FSGT55487461</v>
      </c>
      <c r="G143" s="26" t="s">
        <v>1405</v>
      </c>
      <c r="H143" s="26" t="s">
        <v>327</v>
      </c>
      <c r="I143" s="26" t="s">
        <v>5</v>
      </c>
      <c r="J143" s="26" t="s">
        <v>6</v>
      </c>
      <c r="K143" s="25" t="s">
        <v>34</v>
      </c>
      <c r="L143" s="25" t="s">
        <v>1406</v>
      </c>
      <c r="M143" s="53">
        <v>27268</v>
      </c>
      <c r="N143" s="25">
        <v>2</v>
      </c>
    </row>
    <row r="144" spans="1:14" x14ac:dyDescent="0.3">
      <c r="A144" s="54" t="str">
        <f t="shared" si="8"/>
        <v>FUSARO1</v>
      </c>
      <c r="B144" s="52">
        <f t="shared" si="9"/>
        <v>1</v>
      </c>
      <c r="E144" s="236" t="str">
        <f t="shared" si="11"/>
        <v>FUSAROMichel</v>
      </c>
      <c r="F144" s="25" t="str">
        <f t="shared" si="10"/>
        <v>FSGT55487460</v>
      </c>
      <c r="G144" s="26" t="s">
        <v>1407</v>
      </c>
      <c r="H144" s="26" t="s">
        <v>249</v>
      </c>
      <c r="I144" s="26" t="s">
        <v>1408</v>
      </c>
      <c r="J144" s="26" t="s">
        <v>6</v>
      </c>
      <c r="K144" s="25" t="s">
        <v>34</v>
      </c>
      <c r="L144" s="25" t="s">
        <v>1409</v>
      </c>
      <c r="M144" s="53">
        <v>25060</v>
      </c>
      <c r="N144" s="25">
        <v>4</v>
      </c>
    </row>
    <row r="145" spans="1:14" x14ac:dyDescent="0.3">
      <c r="A145" s="54" t="str">
        <f t="shared" si="8"/>
        <v>GABRILLARGUES1</v>
      </c>
      <c r="B145" s="52">
        <f t="shared" si="9"/>
        <v>1</v>
      </c>
      <c r="E145" s="236" t="str">
        <f t="shared" si="11"/>
        <v>GABRILLARGUESSylvain</v>
      </c>
      <c r="F145" s="25" t="str">
        <f t="shared" si="10"/>
        <v>FSGT55720543</v>
      </c>
      <c r="G145" s="26" t="s">
        <v>1410</v>
      </c>
      <c r="H145" s="26" t="s">
        <v>772</v>
      </c>
      <c r="I145" s="26" t="s">
        <v>1073</v>
      </c>
      <c r="J145" s="26" t="s">
        <v>1047</v>
      </c>
      <c r="K145" s="25" t="s">
        <v>34</v>
      </c>
      <c r="L145" s="25" t="s">
        <v>1411</v>
      </c>
      <c r="M145" s="53">
        <v>26463</v>
      </c>
      <c r="N145" s="25">
        <v>4</v>
      </c>
    </row>
    <row r="146" spans="1:14" x14ac:dyDescent="0.3">
      <c r="A146" s="54" t="str">
        <f t="shared" si="8"/>
        <v>GAILLARD1</v>
      </c>
      <c r="B146" s="52">
        <f t="shared" si="9"/>
        <v>1</v>
      </c>
      <c r="E146" s="236" t="str">
        <f t="shared" si="11"/>
        <v>GAILLARDPierre-Marc</v>
      </c>
      <c r="F146" s="25" t="str">
        <f t="shared" si="10"/>
        <v>FSGT55605372</v>
      </c>
      <c r="G146" s="26" t="s">
        <v>571</v>
      </c>
      <c r="H146" s="26" t="s">
        <v>1412</v>
      </c>
      <c r="I146" s="26" t="s">
        <v>1050</v>
      </c>
      <c r="J146" s="26" t="s">
        <v>1047</v>
      </c>
      <c r="K146" s="25" t="s">
        <v>34</v>
      </c>
      <c r="L146" s="25" t="s">
        <v>1413</v>
      </c>
      <c r="M146" s="53">
        <v>24852</v>
      </c>
      <c r="N146" s="25">
        <v>5</v>
      </c>
    </row>
    <row r="147" spans="1:14" x14ac:dyDescent="0.3">
      <c r="A147" s="54" t="str">
        <f t="shared" si="8"/>
        <v>GANDREY1</v>
      </c>
      <c r="B147" s="52">
        <f t="shared" si="9"/>
        <v>1</v>
      </c>
      <c r="E147" s="236" t="str">
        <f t="shared" si="11"/>
        <v>GANDREYPhilippe</v>
      </c>
      <c r="F147" s="25" t="str">
        <f t="shared" si="10"/>
        <v>FSGT55537247</v>
      </c>
      <c r="G147" s="26" t="s">
        <v>1414</v>
      </c>
      <c r="H147" s="26" t="s">
        <v>123</v>
      </c>
      <c r="I147" s="26" t="s">
        <v>1050</v>
      </c>
      <c r="J147" s="26" t="s">
        <v>1047</v>
      </c>
      <c r="K147" s="25" t="s">
        <v>34</v>
      </c>
      <c r="L147" s="25" t="s">
        <v>1415</v>
      </c>
      <c r="M147" s="53">
        <v>23274</v>
      </c>
      <c r="N147" s="25">
        <v>4</v>
      </c>
    </row>
    <row r="148" spans="1:14" x14ac:dyDescent="0.3">
      <c r="A148" s="54" t="str">
        <f t="shared" si="8"/>
        <v>GARNIER1</v>
      </c>
      <c r="B148" s="52">
        <f t="shared" si="9"/>
        <v>1</v>
      </c>
      <c r="E148" s="236" t="str">
        <f t="shared" si="11"/>
        <v>GARNIERDidier</v>
      </c>
      <c r="F148" s="25" t="str">
        <f t="shared" si="10"/>
        <v>FSGT228774</v>
      </c>
      <c r="G148" s="26" t="s">
        <v>1416</v>
      </c>
      <c r="H148" s="26" t="s">
        <v>232</v>
      </c>
      <c r="I148" s="26" t="s">
        <v>1314</v>
      </c>
      <c r="J148" s="26" t="s">
        <v>1315</v>
      </c>
      <c r="K148" s="25" t="s">
        <v>34</v>
      </c>
      <c r="L148" s="25" t="s">
        <v>1417</v>
      </c>
      <c r="M148" s="53">
        <v>21590</v>
      </c>
      <c r="N148" s="25">
        <v>4</v>
      </c>
    </row>
    <row r="149" spans="1:14" x14ac:dyDescent="0.3">
      <c r="A149" s="54" t="str">
        <f t="shared" si="8"/>
        <v>GARNIER2</v>
      </c>
      <c r="B149" s="52">
        <f t="shared" si="9"/>
        <v>2</v>
      </c>
      <c r="E149" s="236" t="str">
        <f t="shared" si="11"/>
        <v>GARNIERPascal</v>
      </c>
      <c r="F149" s="25" t="str">
        <f t="shared" si="10"/>
        <v>FSGT233071</v>
      </c>
      <c r="G149" s="26" t="s">
        <v>1416</v>
      </c>
      <c r="H149" s="26" t="s">
        <v>105</v>
      </c>
      <c r="I149" s="26" t="s">
        <v>1418</v>
      </c>
      <c r="J149" s="26" t="s">
        <v>1419</v>
      </c>
      <c r="K149" s="25" t="s">
        <v>34</v>
      </c>
      <c r="L149" s="25" t="s">
        <v>1420</v>
      </c>
      <c r="M149" s="53">
        <v>29507</v>
      </c>
      <c r="N149" s="25">
        <v>1</v>
      </c>
    </row>
    <row r="150" spans="1:14" x14ac:dyDescent="0.3">
      <c r="A150" s="54" t="str">
        <f t="shared" si="8"/>
        <v>GAUTHIER1</v>
      </c>
      <c r="B150" s="52">
        <f t="shared" si="9"/>
        <v>1</v>
      </c>
      <c r="E150" s="236" t="str">
        <f t="shared" si="11"/>
        <v>GAUTHIERSébastien</v>
      </c>
      <c r="F150" s="25" t="str">
        <f t="shared" si="10"/>
        <v>FSGT55538052</v>
      </c>
      <c r="G150" s="26" t="s">
        <v>581</v>
      </c>
      <c r="H150" s="26" t="s">
        <v>282</v>
      </c>
      <c r="I150" s="26" t="s">
        <v>1116</v>
      </c>
      <c r="J150" s="26" t="s">
        <v>1047</v>
      </c>
      <c r="K150" s="25" t="s">
        <v>34</v>
      </c>
      <c r="L150" s="25" t="s">
        <v>1421</v>
      </c>
      <c r="M150" s="53">
        <v>26815</v>
      </c>
      <c r="N150" s="25">
        <v>1</v>
      </c>
    </row>
    <row r="151" spans="1:14" x14ac:dyDescent="0.3">
      <c r="A151" s="54" t="str">
        <f t="shared" si="8"/>
        <v>GENTY1</v>
      </c>
      <c r="B151" s="52">
        <f t="shared" si="9"/>
        <v>1</v>
      </c>
      <c r="E151" s="236" t="str">
        <f t="shared" si="11"/>
        <v>GENTYPierre</v>
      </c>
      <c r="F151" s="25" t="str">
        <f t="shared" si="10"/>
        <v>FSGT55592873</v>
      </c>
      <c r="G151" s="26" t="s">
        <v>1422</v>
      </c>
      <c r="H151" s="26" t="s">
        <v>161</v>
      </c>
      <c r="I151" s="26" t="s">
        <v>1190</v>
      </c>
      <c r="J151" s="26" t="s">
        <v>1047</v>
      </c>
      <c r="K151" s="25" t="s">
        <v>34</v>
      </c>
      <c r="L151" s="25" t="s">
        <v>1423</v>
      </c>
      <c r="M151" s="53">
        <v>22204</v>
      </c>
      <c r="N151" s="25">
        <v>4</v>
      </c>
    </row>
    <row r="152" spans="1:14" x14ac:dyDescent="0.3">
      <c r="A152" s="54" t="str">
        <f t="shared" si="8"/>
        <v>GIBERT1</v>
      </c>
      <c r="B152" s="52">
        <f t="shared" si="9"/>
        <v>1</v>
      </c>
      <c r="E152" s="236" t="str">
        <f t="shared" si="11"/>
        <v>GIBERTJulien</v>
      </c>
      <c r="F152" s="25" t="str">
        <f t="shared" si="10"/>
        <v>FSGT228596</v>
      </c>
      <c r="G152" s="26" t="s">
        <v>591</v>
      </c>
      <c r="H152" s="26" t="s">
        <v>177</v>
      </c>
      <c r="I152" s="26" t="s">
        <v>1062</v>
      </c>
      <c r="J152" s="26" t="s">
        <v>1063</v>
      </c>
      <c r="K152" s="25" t="s">
        <v>34</v>
      </c>
      <c r="L152" s="25" t="s">
        <v>1424</v>
      </c>
      <c r="M152" s="53">
        <v>31001</v>
      </c>
      <c r="N152" s="25">
        <v>1</v>
      </c>
    </row>
    <row r="153" spans="1:14" x14ac:dyDescent="0.3">
      <c r="A153" s="54" t="str">
        <f t="shared" si="8"/>
        <v>GILBERT1</v>
      </c>
      <c r="B153" s="52">
        <f t="shared" si="9"/>
        <v>1</v>
      </c>
      <c r="E153" s="236" t="str">
        <f t="shared" si="11"/>
        <v>GILBERTStéphane</v>
      </c>
      <c r="F153" s="25" t="str">
        <f t="shared" si="10"/>
        <v>FSGT55753550</v>
      </c>
      <c r="G153" s="26" t="s">
        <v>1425</v>
      </c>
      <c r="H153" s="26" t="s">
        <v>167</v>
      </c>
      <c r="I153" s="26" t="s">
        <v>1073</v>
      </c>
      <c r="J153" s="26" t="s">
        <v>1047</v>
      </c>
      <c r="K153" s="25" t="s">
        <v>34</v>
      </c>
      <c r="L153" s="25" t="s">
        <v>1426</v>
      </c>
      <c r="M153" s="53">
        <v>28468</v>
      </c>
      <c r="N153" s="25">
        <v>4</v>
      </c>
    </row>
    <row r="154" spans="1:14" x14ac:dyDescent="0.3">
      <c r="A154" s="54" t="str">
        <f t="shared" si="8"/>
        <v>GLEIZAL1</v>
      </c>
      <c r="B154" s="52">
        <f t="shared" si="9"/>
        <v>1</v>
      </c>
      <c r="E154" s="236" t="str">
        <f t="shared" si="11"/>
        <v>GLEIZALFlorent</v>
      </c>
      <c r="F154" s="25" t="str">
        <f t="shared" si="10"/>
        <v>FSGT524703</v>
      </c>
      <c r="G154" s="26" t="s">
        <v>1427</v>
      </c>
      <c r="H154" s="26" t="s">
        <v>45</v>
      </c>
      <c r="I154" s="26" t="s">
        <v>1321</v>
      </c>
      <c r="J154" s="26" t="s">
        <v>1055</v>
      </c>
      <c r="K154" s="25" t="s">
        <v>34</v>
      </c>
      <c r="L154" s="25" t="s">
        <v>1428</v>
      </c>
      <c r="M154" s="53">
        <v>31246</v>
      </c>
      <c r="N154" s="25">
        <v>2</v>
      </c>
    </row>
    <row r="155" spans="1:14" x14ac:dyDescent="0.3">
      <c r="A155" s="54" t="str">
        <f t="shared" si="8"/>
        <v>GOEURY1</v>
      </c>
      <c r="B155" s="52">
        <f t="shared" si="9"/>
        <v>1</v>
      </c>
      <c r="E155" s="236" t="str">
        <f t="shared" si="11"/>
        <v>GOEURYGérard</v>
      </c>
      <c r="F155" s="25" t="str">
        <f t="shared" si="10"/>
        <v>FSGT189641</v>
      </c>
      <c r="G155" s="26" t="s">
        <v>1429</v>
      </c>
      <c r="H155" s="26" t="s">
        <v>90</v>
      </c>
      <c r="I155" s="26" t="s">
        <v>1408</v>
      </c>
      <c r="J155" s="26" t="s">
        <v>6</v>
      </c>
      <c r="K155" s="25" t="s">
        <v>34</v>
      </c>
      <c r="L155" s="25" t="s">
        <v>1430</v>
      </c>
      <c r="M155" s="53">
        <v>19817</v>
      </c>
      <c r="N155" s="25">
        <v>4</v>
      </c>
    </row>
    <row r="156" spans="1:14" x14ac:dyDescent="0.3">
      <c r="A156" s="54" t="str">
        <f t="shared" si="8"/>
        <v>GOMBERT1</v>
      </c>
      <c r="B156" s="52">
        <f t="shared" si="9"/>
        <v>1</v>
      </c>
      <c r="E156" s="236" t="str">
        <f t="shared" si="11"/>
        <v>GOMBERTWilliams</v>
      </c>
      <c r="F156" s="25" t="str">
        <f t="shared" si="10"/>
        <v>FSGT55754857</v>
      </c>
      <c r="G156" s="26" t="s">
        <v>1431</v>
      </c>
      <c r="H156" s="26" t="s">
        <v>1432</v>
      </c>
      <c r="I156" s="26" t="s">
        <v>1433</v>
      </c>
      <c r="J156" s="26" t="s">
        <v>1186</v>
      </c>
      <c r="K156" s="25" t="s">
        <v>34</v>
      </c>
      <c r="L156" s="25" t="s">
        <v>1434</v>
      </c>
      <c r="M156" s="53">
        <v>21804</v>
      </c>
      <c r="N156" s="25">
        <v>3</v>
      </c>
    </row>
    <row r="157" spans="1:14" x14ac:dyDescent="0.3">
      <c r="A157" s="54" t="str">
        <f t="shared" si="8"/>
        <v>GOMES1</v>
      </c>
      <c r="B157" s="52">
        <f t="shared" si="9"/>
        <v>1</v>
      </c>
      <c r="E157" s="236" t="str">
        <f t="shared" si="11"/>
        <v>GOMESCédric</v>
      </c>
      <c r="F157" s="25" t="str">
        <f t="shared" si="10"/>
        <v>FSGT55613780</v>
      </c>
      <c r="G157" s="26" t="s">
        <v>1435</v>
      </c>
      <c r="H157" s="26" t="s">
        <v>690</v>
      </c>
      <c r="I157" s="26" t="s">
        <v>1116</v>
      </c>
      <c r="J157" s="26" t="s">
        <v>1047</v>
      </c>
      <c r="K157" s="25" t="s">
        <v>34</v>
      </c>
      <c r="L157" s="25" t="s">
        <v>1436</v>
      </c>
      <c r="M157" s="53">
        <v>28327</v>
      </c>
      <c r="N157" s="25">
        <v>2</v>
      </c>
    </row>
    <row r="158" spans="1:14" x14ac:dyDescent="0.3">
      <c r="A158" s="54" t="str">
        <f t="shared" si="8"/>
        <v>GONZALEZ-PEREZ1</v>
      </c>
      <c r="B158" s="52">
        <f t="shared" si="9"/>
        <v>1</v>
      </c>
      <c r="E158" s="236" t="str">
        <f t="shared" si="11"/>
        <v>GONZALEZ-PEREZGérard</v>
      </c>
      <c r="F158" s="25" t="str">
        <f t="shared" si="10"/>
        <v>FSGT229768</v>
      </c>
      <c r="G158" s="26" t="s">
        <v>1437</v>
      </c>
      <c r="H158" s="26" t="s">
        <v>90</v>
      </c>
      <c r="I158" s="26" t="s">
        <v>1116</v>
      </c>
      <c r="J158" s="26" t="s">
        <v>1047</v>
      </c>
      <c r="K158" s="25" t="s">
        <v>34</v>
      </c>
      <c r="L158" s="25" t="s">
        <v>1438</v>
      </c>
      <c r="M158" s="53">
        <v>19823</v>
      </c>
      <c r="N158" s="25">
        <v>5</v>
      </c>
    </row>
    <row r="159" spans="1:14" x14ac:dyDescent="0.3">
      <c r="A159" s="54" t="str">
        <f t="shared" si="8"/>
        <v>GOYFFON1</v>
      </c>
      <c r="B159" s="52">
        <f t="shared" si="9"/>
        <v>1</v>
      </c>
      <c r="E159" s="236" t="str">
        <f t="shared" si="11"/>
        <v>GOYFFONXavier</v>
      </c>
      <c r="F159" s="25" t="str">
        <f t="shared" si="10"/>
        <v>FSGT55655284</v>
      </c>
      <c r="G159" s="26" t="s">
        <v>1439</v>
      </c>
      <c r="H159" s="26" t="s">
        <v>362</v>
      </c>
      <c r="I159" s="26" t="s">
        <v>1073</v>
      </c>
      <c r="J159" s="26" t="s">
        <v>1047</v>
      </c>
      <c r="K159" s="25" t="s">
        <v>34</v>
      </c>
      <c r="L159" s="25" t="s">
        <v>1440</v>
      </c>
      <c r="M159" s="53">
        <v>30854</v>
      </c>
      <c r="N159" s="25">
        <v>2</v>
      </c>
    </row>
    <row r="160" spans="1:14" x14ac:dyDescent="0.3">
      <c r="A160" s="54" t="str">
        <f t="shared" si="8"/>
        <v>GRANGER1</v>
      </c>
      <c r="B160" s="52">
        <f t="shared" si="9"/>
        <v>1</v>
      </c>
      <c r="E160" s="236" t="str">
        <f t="shared" si="11"/>
        <v>GRANGERPhilippe</v>
      </c>
      <c r="F160" s="25" t="str">
        <f t="shared" si="10"/>
        <v>FSGT143656</v>
      </c>
      <c r="G160" s="26" t="s">
        <v>1441</v>
      </c>
      <c r="H160" s="26" t="s">
        <v>123</v>
      </c>
      <c r="I160" s="26" t="s">
        <v>1395</v>
      </c>
      <c r="J160" s="26" t="s">
        <v>1063</v>
      </c>
      <c r="K160" s="25" t="s">
        <v>34</v>
      </c>
      <c r="L160" s="25" t="s">
        <v>1442</v>
      </c>
      <c r="M160" s="53">
        <v>23773</v>
      </c>
      <c r="N160" s="25">
        <v>4</v>
      </c>
    </row>
    <row r="161" spans="1:14" x14ac:dyDescent="0.3">
      <c r="A161" s="54" t="str">
        <f t="shared" si="8"/>
        <v>GRILLOT1</v>
      </c>
      <c r="B161" s="52">
        <f t="shared" si="9"/>
        <v>1</v>
      </c>
      <c r="E161" s="236" t="str">
        <f t="shared" si="11"/>
        <v>GRILLOTNicolas</v>
      </c>
      <c r="F161" s="25" t="str">
        <f t="shared" si="10"/>
        <v>FSGT246917</v>
      </c>
      <c r="G161" s="26" t="s">
        <v>1443</v>
      </c>
      <c r="H161" s="26" t="s">
        <v>107</v>
      </c>
      <c r="I161" s="26" t="s">
        <v>1151</v>
      </c>
      <c r="J161" s="26" t="s">
        <v>6</v>
      </c>
      <c r="K161" s="25" t="s">
        <v>34</v>
      </c>
      <c r="L161" s="25" t="s">
        <v>1444</v>
      </c>
      <c r="M161" s="53">
        <v>33117</v>
      </c>
      <c r="N161" s="25">
        <v>4</v>
      </c>
    </row>
    <row r="162" spans="1:14" x14ac:dyDescent="0.3">
      <c r="A162" s="54" t="str">
        <f t="shared" si="8"/>
        <v>GRILLOT2</v>
      </c>
      <c r="B162" s="52">
        <f t="shared" si="9"/>
        <v>2</v>
      </c>
      <c r="E162" s="236" t="str">
        <f t="shared" si="11"/>
        <v>GRILLOTJean-Michel</v>
      </c>
      <c r="F162" s="25" t="str">
        <f t="shared" si="10"/>
        <v>FSGT246916</v>
      </c>
      <c r="G162" s="26" t="s">
        <v>1443</v>
      </c>
      <c r="H162" s="26" t="s">
        <v>280</v>
      </c>
      <c r="I162" s="26" t="s">
        <v>1445</v>
      </c>
      <c r="J162" s="26" t="s">
        <v>6</v>
      </c>
      <c r="K162" s="25" t="s">
        <v>34</v>
      </c>
      <c r="L162" s="25" t="s">
        <v>1446</v>
      </c>
      <c r="M162" s="53">
        <v>23659</v>
      </c>
      <c r="N162" s="25">
        <v>5</v>
      </c>
    </row>
    <row r="163" spans="1:14" x14ac:dyDescent="0.3">
      <c r="A163" s="54" t="str">
        <f t="shared" si="8"/>
        <v>GUIGON1</v>
      </c>
      <c r="B163" s="52">
        <f t="shared" si="9"/>
        <v>1</v>
      </c>
      <c r="E163" s="236" t="str">
        <f t="shared" si="11"/>
        <v>GUIGONMichel</v>
      </c>
      <c r="F163" s="25" t="str">
        <f t="shared" si="10"/>
        <v>FSGT55581414</v>
      </c>
      <c r="G163" s="26" t="s">
        <v>1447</v>
      </c>
      <c r="H163" s="26" t="s">
        <v>249</v>
      </c>
      <c r="I163" s="26" t="s">
        <v>1046</v>
      </c>
      <c r="J163" s="26" t="s">
        <v>1047</v>
      </c>
      <c r="K163" s="25" t="s">
        <v>34</v>
      </c>
      <c r="L163" s="25" t="s">
        <v>1448</v>
      </c>
      <c r="M163" s="53">
        <v>16535</v>
      </c>
      <c r="N163" s="25">
        <v>5</v>
      </c>
    </row>
    <row r="164" spans="1:14" x14ac:dyDescent="0.3">
      <c r="A164" s="54" t="str">
        <f t="shared" si="8"/>
        <v>GUIGON2</v>
      </c>
      <c r="B164" s="52">
        <f t="shared" si="9"/>
        <v>2</v>
      </c>
      <c r="E164" s="236" t="str">
        <f t="shared" si="11"/>
        <v>GUIGONRayan</v>
      </c>
      <c r="F164" s="25" t="str">
        <f t="shared" si="10"/>
        <v>FSGT55588026</v>
      </c>
      <c r="G164" s="26" t="s">
        <v>1447</v>
      </c>
      <c r="H164" s="26" t="s">
        <v>1449</v>
      </c>
      <c r="I164" s="26" t="s">
        <v>1046</v>
      </c>
      <c r="J164" s="26" t="s">
        <v>1047</v>
      </c>
      <c r="K164" s="25" t="s">
        <v>34</v>
      </c>
      <c r="L164" s="25" t="s">
        <v>1450</v>
      </c>
      <c r="M164" s="53">
        <v>38716</v>
      </c>
      <c r="N164" s="88" t="s">
        <v>175</v>
      </c>
    </row>
    <row r="165" spans="1:14" x14ac:dyDescent="0.3">
      <c r="A165" s="54" t="str">
        <f t="shared" si="8"/>
        <v>GUIGON3</v>
      </c>
      <c r="B165" s="52">
        <f t="shared" si="9"/>
        <v>3</v>
      </c>
      <c r="E165" s="236" t="str">
        <f t="shared" si="11"/>
        <v>GUIGONLionel</v>
      </c>
      <c r="F165" s="25" t="str">
        <f t="shared" si="10"/>
        <v>FSGT55708532</v>
      </c>
      <c r="G165" s="26" t="s">
        <v>1447</v>
      </c>
      <c r="H165" s="26" t="s">
        <v>102</v>
      </c>
      <c r="I165" s="26" t="s">
        <v>1046</v>
      </c>
      <c r="J165" s="26" t="s">
        <v>1047</v>
      </c>
      <c r="K165" s="25" t="s">
        <v>34</v>
      </c>
      <c r="L165" s="25" t="s">
        <v>1451</v>
      </c>
      <c r="M165" s="53">
        <v>27494</v>
      </c>
      <c r="N165" s="25">
        <v>4</v>
      </c>
    </row>
    <row r="166" spans="1:14" x14ac:dyDescent="0.3">
      <c r="A166" s="54" t="str">
        <f t="shared" si="8"/>
        <v>GUILLEMAUD1</v>
      </c>
      <c r="B166" s="52">
        <f t="shared" si="9"/>
        <v>1</v>
      </c>
      <c r="E166" s="236" t="str">
        <f t="shared" si="11"/>
        <v>GUILLEMAUDRémy</v>
      </c>
      <c r="F166" s="25" t="str">
        <f t="shared" si="10"/>
        <v>FSGT55599789</v>
      </c>
      <c r="G166" s="26" t="s">
        <v>1452</v>
      </c>
      <c r="H166" s="26" t="s">
        <v>250</v>
      </c>
      <c r="I166" s="26" t="s">
        <v>1054</v>
      </c>
      <c r="J166" s="26" t="s">
        <v>1055</v>
      </c>
      <c r="K166" s="25" t="s">
        <v>34</v>
      </c>
      <c r="L166" s="25" t="s">
        <v>1453</v>
      </c>
      <c r="M166" s="53">
        <v>31582</v>
      </c>
      <c r="N166" s="25">
        <v>2</v>
      </c>
    </row>
    <row r="167" spans="1:14" x14ac:dyDescent="0.3">
      <c r="A167" s="54" t="str">
        <f t="shared" si="8"/>
        <v>GUILLOT1</v>
      </c>
      <c r="B167" s="52">
        <f t="shared" si="9"/>
        <v>1</v>
      </c>
      <c r="E167" s="236" t="str">
        <f t="shared" si="11"/>
        <v>GUILLOTNicolas</v>
      </c>
      <c r="F167" s="25" t="str">
        <f t="shared" si="10"/>
        <v>FSGT209608</v>
      </c>
      <c r="G167" s="26" t="s">
        <v>1454</v>
      </c>
      <c r="H167" s="26" t="s">
        <v>107</v>
      </c>
      <c r="I167" s="26" t="s">
        <v>1372</v>
      </c>
      <c r="J167" s="26" t="s">
        <v>6</v>
      </c>
      <c r="K167" s="25" t="s">
        <v>34</v>
      </c>
      <c r="L167" s="25" t="s">
        <v>1455</v>
      </c>
      <c r="M167" s="53">
        <v>31166</v>
      </c>
      <c r="N167" s="25">
        <v>2</v>
      </c>
    </row>
    <row r="168" spans="1:14" x14ac:dyDescent="0.3">
      <c r="A168" s="54" t="str">
        <f t="shared" si="8"/>
        <v>HALUPKA1</v>
      </c>
      <c r="B168" s="52">
        <f t="shared" si="9"/>
        <v>1</v>
      </c>
      <c r="E168" s="236" t="str">
        <f t="shared" si="11"/>
        <v>HALUPKAFrédéric</v>
      </c>
      <c r="F168" s="25" t="str">
        <f t="shared" si="10"/>
        <v>FSGT55589537</v>
      </c>
      <c r="G168" s="26" t="s">
        <v>1456</v>
      </c>
      <c r="H168" s="26" t="s">
        <v>185</v>
      </c>
      <c r="I168" s="26" t="s">
        <v>1225</v>
      </c>
      <c r="J168" s="26" t="s">
        <v>1047</v>
      </c>
      <c r="K168" s="25" t="s">
        <v>34</v>
      </c>
      <c r="L168" s="25" t="s">
        <v>1457</v>
      </c>
      <c r="M168" s="53">
        <v>21395</v>
      </c>
      <c r="N168" s="25">
        <v>5</v>
      </c>
    </row>
    <row r="169" spans="1:14" x14ac:dyDescent="0.3">
      <c r="A169" s="54" t="str">
        <f t="shared" si="8"/>
        <v>HAMELIN1</v>
      </c>
      <c r="B169" s="52">
        <f t="shared" si="9"/>
        <v>1</v>
      </c>
      <c r="E169" s="236" t="str">
        <f t="shared" si="11"/>
        <v>HAMELINGuy</v>
      </c>
      <c r="F169" s="25" t="str">
        <f t="shared" si="10"/>
        <v>FSGT140481</v>
      </c>
      <c r="G169" s="26" t="s">
        <v>1458</v>
      </c>
      <c r="H169" s="26" t="s">
        <v>523</v>
      </c>
      <c r="I169" s="26" t="s">
        <v>1113</v>
      </c>
      <c r="J169" s="26" t="s">
        <v>1063</v>
      </c>
      <c r="K169" s="25" t="s">
        <v>34</v>
      </c>
      <c r="L169" s="25" t="s">
        <v>1459</v>
      </c>
      <c r="M169" s="53">
        <v>20778</v>
      </c>
      <c r="N169" s="25">
        <v>5</v>
      </c>
    </row>
    <row r="170" spans="1:14" x14ac:dyDescent="0.3">
      <c r="A170" s="54" t="str">
        <f t="shared" si="8"/>
        <v>HANS1</v>
      </c>
      <c r="B170" s="52">
        <f t="shared" si="9"/>
        <v>1</v>
      </c>
      <c r="E170" s="236" t="str">
        <f t="shared" si="11"/>
        <v>HANSPatrice</v>
      </c>
      <c r="F170" s="25" t="str">
        <f t="shared" si="10"/>
        <v>FSGT308055</v>
      </c>
      <c r="G170" s="26" t="s">
        <v>1460</v>
      </c>
      <c r="H170" s="26" t="s">
        <v>306</v>
      </c>
      <c r="I170" s="26" t="s">
        <v>1461</v>
      </c>
      <c r="J170" s="26" t="s">
        <v>1206</v>
      </c>
      <c r="K170" s="25" t="s">
        <v>34</v>
      </c>
      <c r="L170" s="25" t="s">
        <v>1462</v>
      </c>
      <c r="M170" s="53">
        <v>22238</v>
      </c>
      <c r="N170" s="25">
        <v>1</v>
      </c>
    </row>
    <row r="171" spans="1:14" x14ac:dyDescent="0.3">
      <c r="A171" s="54" t="str">
        <f t="shared" si="8"/>
        <v>HRZINA1</v>
      </c>
      <c r="B171" s="52">
        <f t="shared" si="9"/>
        <v>1</v>
      </c>
      <c r="E171" s="236" t="str">
        <f t="shared" si="11"/>
        <v>HRZINADaniel</v>
      </c>
      <c r="F171" s="25" t="str">
        <f t="shared" si="10"/>
        <v>FSGT55485212</v>
      </c>
      <c r="G171" s="26" t="s">
        <v>1463</v>
      </c>
      <c r="H171" s="26" t="s">
        <v>299</v>
      </c>
      <c r="I171" s="26" t="s">
        <v>1185</v>
      </c>
      <c r="J171" s="26" t="s">
        <v>1186</v>
      </c>
      <c r="K171" s="25" t="s">
        <v>34</v>
      </c>
      <c r="L171" s="25" t="s">
        <v>1464</v>
      </c>
      <c r="M171" s="53">
        <v>23314</v>
      </c>
      <c r="N171" s="25">
        <v>3</v>
      </c>
    </row>
    <row r="172" spans="1:14" x14ac:dyDescent="0.3">
      <c r="A172" s="54" t="str">
        <f t="shared" si="8"/>
        <v>JACQUES1</v>
      </c>
      <c r="B172" s="52">
        <f t="shared" si="9"/>
        <v>1</v>
      </c>
      <c r="E172" s="236" t="str">
        <f t="shared" si="11"/>
        <v>JACQUESJulien</v>
      </c>
      <c r="F172" s="25" t="str">
        <f t="shared" si="10"/>
        <v>FSGT55637118</v>
      </c>
      <c r="G172" s="26" t="s">
        <v>1465</v>
      </c>
      <c r="H172" s="26" t="s">
        <v>177</v>
      </c>
      <c r="I172" s="26" t="s">
        <v>1466</v>
      </c>
      <c r="J172" s="26" t="s">
        <v>1055</v>
      </c>
      <c r="K172" s="25" t="s">
        <v>34</v>
      </c>
      <c r="L172" s="25" t="s">
        <v>1467</v>
      </c>
      <c r="M172" s="53">
        <v>28422</v>
      </c>
      <c r="N172" s="25">
        <v>2</v>
      </c>
    </row>
    <row r="173" spans="1:14" x14ac:dyDescent="0.3">
      <c r="A173" s="54" t="str">
        <f t="shared" si="8"/>
        <v>JACQUET1</v>
      </c>
      <c r="B173" s="52">
        <f t="shared" si="9"/>
        <v>1</v>
      </c>
      <c r="E173" s="236" t="str">
        <f t="shared" si="11"/>
        <v>JACQUETThierry</v>
      </c>
      <c r="F173" s="25" t="str">
        <f t="shared" si="10"/>
        <v>FSGT143275</v>
      </c>
      <c r="G173" s="26" t="s">
        <v>1468</v>
      </c>
      <c r="H173" s="26" t="s">
        <v>115</v>
      </c>
      <c r="I173" s="26" t="s">
        <v>1134</v>
      </c>
      <c r="J173" s="26" t="s">
        <v>1063</v>
      </c>
      <c r="K173" s="25" t="s">
        <v>34</v>
      </c>
      <c r="L173" s="25" t="s">
        <v>1469</v>
      </c>
      <c r="M173" s="53">
        <v>24823</v>
      </c>
      <c r="N173" s="25">
        <v>4</v>
      </c>
    </row>
    <row r="174" spans="1:14" x14ac:dyDescent="0.3">
      <c r="A174" s="54" t="str">
        <f t="shared" si="8"/>
        <v>JALIGOT1</v>
      </c>
      <c r="B174" s="52">
        <f t="shared" si="9"/>
        <v>1</v>
      </c>
      <c r="E174" s="236" t="str">
        <f t="shared" si="11"/>
        <v>JALIGOTJulien</v>
      </c>
      <c r="F174" s="25" t="str">
        <f t="shared" si="10"/>
        <v>FSGT55761330</v>
      </c>
      <c r="G174" s="26" t="s">
        <v>1470</v>
      </c>
      <c r="H174" s="26" t="s">
        <v>177</v>
      </c>
      <c r="I174" s="26" t="s">
        <v>1062</v>
      </c>
      <c r="J174" s="26" t="s">
        <v>1063</v>
      </c>
      <c r="K174" s="25" t="s">
        <v>34</v>
      </c>
      <c r="L174" s="25" t="s">
        <v>1471</v>
      </c>
      <c r="M174" s="53">
        <v>31302</v>
      </c>
      <c r="N174" s="25">
        <v>3</v>
      </c>
    </row>
    <row r="175" spans="1:14" x14ac:dyDescent="0.3">
      <c r="A175" s="54" t="str">
        <f t="shared" si="8"/>
        <v>JANIN1</v>
      </c>
      <c r="B175" s="52">
        <f t="shared" si="9"/>
        <v>1</v>
      </c>
      <c r="E175" s="236" t="str">
        <f t="shared" si="11"/>
        <v>JANINDominique</v>
      </c>
      <c r="F175" s="25" t="str">
        <f t="shared" si="10"/>
        <v>FSGT55662261</v>
      </c>
      <c r="G175" s="26" t="s">
        <v>1472</v>
      </c>
      <c r="H175" s="26" t="s">
        <v>190</v>
      </c>
      <c r="I175" s="26" t="s">
        <v>1190</v>
      </c>
      <c r="J175" s="26" t="s">
        <v>1047</v>
      </c>
      <c r="K175" s="25" t="s">
        <v>34</v>
      </c>
      <c r="L175" s="25" t="s">
        <v>1473</v>
      </c>
      <c r="M175" s="53">
        <v>25740</v>
      </c>
      <c r="N175" s="25">
        <v>4</v>
      </c>
    </row>
    <row r="176" spans="1:14" x14ac:dyDescent="0.3">
      <c r="A176" s="54" t="str">
        <f t="shared" si="8"/>
        <v>JANIN2</v>
      </c>
      <c r="B176" s="52">
        <f t="shared" si="9"/>
        <v>2</v>
      </c>
      <c r="E176" s="236" t="str">
        <f t="shared" si="11"/>
        <v>JANINSébastien</v>
      </c>
      <c r="F176" s="25" t="str">
        <f t="shared" si="10"/>
        <v>FSGT55752988</v>
      </c>
      <c r="G176" s="26" t="s">
        <v>1472</v>
      </c>
      <c r="H176" s="26" t="s">
        <v>282</v>
      </c>
      <c r="I176" s="26" t="s">
        <v>1050</v>
      </c>
      <c r="J176" s="26" t="s">
        <v>1047</v>
      </c>
      <c r="K176" s="25" t="s">
        <v>34</v>
      </c>
      <c r="L176" s="25" t="s">
        <v>1474</v>
      </c>
      <c r="M176" s="53">
        <v>30206</v>
      </c>
      <c r="N176" s="25">
        <v>2</v>
      </c>
    </row>
    <row r="177" spans="1:14" x14ac:dyDescent="0.3">
      <c r="A177" s="54" t="str">
        <f t="shared" si="8"/>
        <v>JEANNIN1</v>
      </c>
      <c r="B177" s="52">
        <f t="shared" si="9"/>
        <v>1</v>
      </c>
      <c r="E177" s="236" t="str">
        <f t="shared" si="11"/>
        <v>JEANNINRaphael</v>
      </c>
      <c r="F177" s="25" t="str">
        <f t="shared" si="10"/>
        <v>UFOLEP089_96572674</v>
      </c>
      <c r="G177" s="26" t="s">
        <v>674</v>
      </c>
      <c r="H177" s="26" t="s">
        <v>1475</v>
      </c>
      <c r="I177" s="26" t="s">
        <v>1476</v>
      </c>
      <c r="J177" s="26" t="s">
        <v>1477</v>
      </c>
      <c r="K177" s="25" t="s">
        <v>4</v>
      </c>
      <c r="L177" s="25" t="s">
        <v>1478</v>
      </c>
      <c r="M177" s="53">
        <v>37328</v>
      </c>
      <c r="N177" s="25">
        <v>4</v>
      </c>
    </row>
    <row r="178" spans="1:14" x14ac:dyDescent="0.3">
      <c r="A178" s="54" t="str">
        <f t="shared" si="8"/>
        <v>JEANNIN2</v>
      </c>
      <c r="B178" s="52">
        <f t="shared" si="9"/>
        <v>2</v>
      </c>
      <c r="E178" s="236" t="str">
        <f t="shared" si="11"/>
        <v>JEANNINYvan</v>
      </c>
      <c r="F178" s="25" t="str">
        <f t="shared" si="10"/>
        <v>UFOLEP089_96547393</v>
      </c>
      <c r="G178" s="26" t="s">
        <v>674</v>
      </c>
      <c r="H178" s="26" t="s">
        <v>482</v>
      </c>
      <c r="I178" s="26" t="s">
        <v>1476</v>
      </c>
      <c r="J178" s="26" t="s">
        <v>1477</v>
      </c>
      <c r="K178" s="25" t="s">
        <v>4</v>
      </c>
      <c r="L178" s="25" t="s">
        <v>1479</v>
      </c>
      <c r="M178" s="53">
        <v>32754</v>
      </c>
      <c r="N178" s="25">
        <v>1</v>
      </c>
    </row>
    <row r="179" spans="1:14" x14ac:dyDescent="0.3">
      <c r="A179" s="54" t="str">
        <f t="shared" si="8"/>
        <v>JOLY1</v>
      </c>
      <c r="B179" s="52">
        <f t="shared" si="9"/>
        <v>1</v>
      </c>
      <c r="E179" s="236" t="str">
        <f t="shared" si="11"/>
        <v>JOLYJean-Luc</v>
      </c>
      <c r="F179" s="25" t="str">
        <f t="shared" si="10"/>
        <v>FSGT55549818</v>
      </c>
      <c r="G179" s="26" t="s">
        <v>688</v>
      </c>
      <c r="H179" s="26" t="s">
        <v>99</v>
      </c>
      <c r="I179" s="26" t="s">
        <v>1062</v>
      </c>
      <c r="J179" s="26" t="s">
        <v>1063</v>
      </c>
      <c r="K179" s="25" t="s">
        <v>34</v>
      </c>
      <c r="L179" s="25" t="s">
        <v>1480</v>
      </c>
      <c r="M179" s="53">
        <v>20293</v>
      </c>
      <c r="N179" s="25">
        <v>5</v>
      </c>
    </row>
    <row r="180" spans="1:14" x14ac:dyDescent="0.3">
      <c r="A180" s="54" t="str">
        <f t="shared" si="8"/>
        <v>JOLY2</v>
      </c>
      <c r="B180" s="52">
        <f t="shared" si="9"/>
        <v>2</v>
      </c>
      <c r="E180" s="236" t="str">
        <f t="shared" si="11"/>
        <v>JOLYMichel</v>
      </c>
      <c r="F180" s="25" t="str">
        <f t="shared" si="10"/>
        <v>FSGT55592881</v>
      </c>
      <c r="G180" s="26" t="s">
        <v>688</v>
      </c>
      <c r="H180" s="26" t="s">
        <v>249</v>
      </c>
      <c r="I180" s="26" t="s">
        <v>1050</v>
      </c>
      <c r="J180" s="26" t="s">
        <v>1047</v>
      </c>
      <c r="K180" s="25" t="s">
        <v>34</v>
      </c>
      <c r="L180" s="25" t="s">
        <v>1481</v>
      </c>
      <c r="M180" s="53">
        <v>22551</v>
      </c>
      <c r="N180" s="25">
        <v>5</v>
      </c>
    </row>
    <row r="181" spans="1:14" x14ac:dyDescent="0.3">
      <c r="A181" s="54" t="str">
        <f t="shared" si="8"/>
        <v>JOMAIN1</v>
      </c>
      <c r="B181" s="52">
        <f t="shared" si="9"/>
        <v>1</v>
      </c>
      <c r="E181" s="236" t="str">
        <f t="shared" si="11"/>
        <v>JOMAINPhilippe</v>
      </c>
      <c r="F181" s="25" t="str">
        <f t="shared" si="10"/>
        <v>FSGT308624</v>
      </c>
      <c r="G181" s="26" t="s">
        <v>691</v>
      </c>
      <c r="H181" s="26" t="s">
        <v>123</v>
      </c>
      <c r="I181" s="26" t="s">
        <v>1395</v>
      </c>
      <c r="J181" s="26" t="s">
        <v>1063</v>
      </c>
      <c r="K181" s="25" t="s">
        <v>34</v>
      </c>
      <c r="L181" s="25" t="s">
        <v>1482</v>
      </c>
      <c r="M181" s="53">
        <v>24059</v>
      </c>
      <c r="N181" s="25">
        <v>4</v>
      </c>
    </row>
    <row r="182" spans="1:14" x14ac:dyDescent="0.3">
      <c r="A182" s="54" t="str">
        <f t="shared" si="8"/>
        <v>JOMAIN2</v>
      </c>
      <c r="B182" s="52">
        <f t="shared" si="9"/>
        <v>2</v>
      </c>
      <c r="E182" s="236" t="str">
        <f t="shared" si="11"/>
        <v>JOMAINGaetan</v>
      </c>
      <c r="F182" s="25" t="str">
        <f t="shared" si="10"/>
        <v>FSGT308625</v>
      </c>
      <c r="G182" s="26" t="s">
        <v>691</v>
      </c>
      <c r="H182" s="26" t="s">
        <v>1483</v>
      </c>
      <c r="I182" s="26" t="s">
        <v>1395</v>
      </c>
      <c r="J182" s="26" t="s">
        <v>1063</v>
      </c>
      <c r="K182" s="25" t="s">
        <v>34</v>
      </c>
      <c r="L182" s="25" t="s">
        <v>1484</v>
      </c>
      <c r="M182" s="53">
        <v>35383</v>
      </c>
      <c r="N182" s="25">
        <v>3</v>
      </c>
    </row>
    <row r="183" spans="1:14" x14ac:dyDescent="0.3">
      <c r="A183" s="54" t="str">
        <f t="shared" si="8"/>
        <v>JUGNIOT1</v>
      </c>
      <c r="B183" s="52">
        <f t="shared" si="9"/>
        <v>1</v>
      </c>
      <c r="E183" s="236" t="str">
        <f t="shared" si="11"/>
        <v>JUGNIOTFrédéric</v>
      </c>
      <c r="F183" s="25" t="str">
        <f t="shared" si="10"/>
        <v>FSGT55583060</v>
      </c>
      <c r="G183" s="26" t="s">
        <v>1485</v>
      </c>
      <c r="H183" s="26" t="s">
        <v>185</v>
      </c>
      <c r="I183" s="26" t="s">
        <v>1099</v>
      </c>
      <c r="J183" s="26" t="s">
        <v>1047</v>
      </c>
      <c r="K183" s="25" t="s">
        <v>34</v>
      </c>
      <c r="L183" s="25" t="s">
        <v>1486</v>
      </c>
      <c r="M183" s="53">
        <v>21937</v>
      </c>
      <c r="N183" s="25">
        <v>4</v>
      </c>
    </row>
    <row r="184" spans="1:14" x14ac:dyDescent="0.3">
      <c r="A184" s="54" t="str">
        <f t="shared" si="8"/>
        <v>JUILLARD1</v>
      </c>
      <c r="B184" s="52">
        <f t="shared" si="9"/>
        <v>1</v>
      </c>
      <c r="E184" s="236" t="str">
        <f t="shared" si="11"/>
        <v>JUILLARDJacques</v>
      </c>
      <c r="F184" s="25" t="str">
        <f t="shared" si="10"/>
        <v>FSGT55601461</v>
      </c>
      <c r="G184" s="26" t="s">
        <v>1487</v>
      </c>
      <c r="H184" s="26" t="s">
        <v>1098</v>
      </c>
      <c r="I184" s="26" t="s">
        <v>1333</v>
      </c>
      <c r="J184" s="26" t="s">
        <v>1047</v>
      </c>
      <c r="K184" s="25" t="s">
        <v>34</v>
      </c>
      <c r="L184" s="25" t="s">
        <v>1488</v>
      </c>
      <c r="M184" s="53">
        <v>18263</v>
      </c>
      <c r="N184" s="25">
        <v>5</v>
      </c>
    </row>
    <row r="185" spans="1:14" x14ac:dyDescent="0.3">
      <c r="A185" s="54" t="str">
        <f t="shared" si="8"/>
        <v>JUNET1</v>
      </c>
      <c r="B185" s="52">
        <f t="shared" si="9"/>
        <v>1</v>
      </c>
      <c r="E185" s="236" t="str">
        <f t="shared" si="11"/>
        <v>JUNETEric</v>
      </c>
      <c r="F185" s="25" t="str">
        <f t="shared" si="10"/>
        <v>FSGT55709455</v>
      </c>
      <c r="G185" s="26" t="s">
        <v>1489</v>
      </c>
      <c r="H185" s="26" t="s">
        <v>309</v>
      </c>
      <c r="I185" s="26" t="s">
        <v>1113</v>
      </c>
      <c r="J185" s="26" t="s">
        <v>1063</v>
      </c>
      <c r="K185" s="25" t="s">
        <v>34</v>
      </c>
      <c r="L185" s="25" t="s">
        <v>1490</v>
      </c>
      <c r="M185" s="53">
        <v>23448</v>
      </c>
      <c r="N185" s="25">
        <v>4</v>
      </c>
    </row>
    <row r="186" spans="1:14" x14ac:dyDescent="0.3">
      <c r="A186" s="54" t="str">
        <f t="shared" si="8"/>
        <v>JURY1</v>
      </c>
      <c r="B186" s="52">
        <f t="shared" si="9"/>
        <v>1</v>
      </c>
      <c r="E186" s="236" t="str">
        <f t="shared" si="11"/>
        <v>JURYJoël</v>
      </c>
      <c r="F186" s="25" t="str">
        <f t="shared" si="10"/>
        <v>FSGT55656149</v>
      </c>
      <c r="G186" s="26" t="s">
        <v>1491</v>
      </c>
      <c r="H186" s="26" t="s">
        <v>641</v>
      </c>
      <c r="I186" s="26" t="s">
        <v>1157</v>
      </c>
      <c r="J186" s="26" t="s">
        <v>1145</v>
      </c>
      <c r="K186" s="25" t="s">
        <v>34</v>
      </c>
      <c r="L186" s="25" t="s">
        <v>1492</v>
      </c>
      <c r="M186" s="53">
        <v>19879</v>
      </c>
      <c r="N186" s="25">
        <v>4</v>
      </c>
    </row>
    <row r="187" spans="1:14" x14ac:dyDescent="0.3">
      <c r="A187" s="54" t="str">
        <f t="shared" si="8"/>
        <v>KANEL1</v>
      </c>
      <c r="B187" s="52">
        <f t="shared" si="9"/>
        <v>1</v>
      </c>
      <c r="E187" s="236" t="str">
        <f t="shared" si="11"/>
        <v>KANELSylvain</v>
      </c>
      <c r="F187" s="25" t="str">
        <f t="shared" si="10"/>
        <v>FSGT55753732</v>
      </c>
      <c r="G187" s="26" t="s">
        <v>696</v>
      </c>
      <c r="H187" s="26" t="s">
        <v>772</v>
      </c>
      <c r="I187" s="26" t="s">
        <v>1493</v>
      </c>
      <c r="J187" s="26" t="s">
        <v>1494</v>
      </c>
      <c r="K187" s="25" t="s">
        <v>34</v>
      </c>
      <c r="L187" s="25" t="s">
        <v>1495</v>
      </c>
      <c r="M187" s="53">
        <v>24781</v>
      </c>
      <c r="N187" s="25">
        <v>5</v>
      </c>
    </row>
    <row r="188" spans="1:14" x14ac:dyDescent="0.3">
      <c r="A188" s="54" t="str">
        <f t="shared" si="8"/>
        <v>KILMAN1</v>
      </c>
      <c r="B188" s="52">
        <f t="shared" si="9"/>
        <v>1</v>
      </c>
      <c r="E188" s="236" t="str">
        <f t="shared" si="11"/>
        <v>KILMANAnthony</v>
      </c>
      <c r="F188" s="25" t="str">
        <f t="shared" si="10"/>
        <v>FSGT55717300</v>
      </c>
      <c r="G188" s="26" t="s">
        <v>1496</v>
      </c>
      <c r="H188" s="26" t="s">
        <v>165</v>
      </c>
      <c r="I188" s="26" t="s">
        <v>1099</v>
      </c>
      <c r="J188" s="26" t="s">
        <v>1047</v>
      </c>
      <c r="K188" s="25" t="s">
        <v>34</v>
      </c>
      <c r="L188" s="25" t="s">
        <v>1497</v>
      </c>
      <c r="M188" s="53">
        <v>30850</v>
      </c>
      <c r="N188" s="25">
        <v>3</v>
      </c>
    </row>
    <row r="189" spans="1:14" x14ac:dyDescent="0.3">
      <c r="A189" s="54" t="str">
        <f t="shared" si="8"/>
        <v>LABOUTE1</v>
      </c>
      <c r="B189" s="52">
        <f t="shared" si="9"/>
        <v>1</v>
      </c>
      <c r="E189" s="236" t="str">
        <f t="shared" si="11"/>
        <v>LABOUTELaurent</v>
      </c>
      <c r="F189" s="25" t="str">
        <f t="shared" si="10"/>
        <v>FSGT55655584</v>
      </c>
      <c r="G189" s="26" t="s">
        <v>1498</v>
      </c>
      <c r="H189" s="26" t="s">
        <v>192</v>
      </c>
      <c r="I189" s="26" t="s">
        <v>1499</v>
      </c>
      <c r="J189" s="26" t="s">
        <v>1078</v>
      </c>
      <c r="K189" s="25" t="s">
        <v>34</v>
      </c>
      <c r="L189" s="25" t="s">
        <v>1500</v>
      </c>
      <c r="M189" s="53">
        <v>23606</v>
      </c>
      <c r="N189" s="25">
        <v>5</v>
      </c>
    </row>
    <row r="190" spans="1:14" x14ac:dyDescent="0.3">
      <c r="A190" s="54" t="str">
        <f t="shared" si="8"/>
        <v>LACROIX1</v>
      </c>
      <c r="B190" s="52">
        <f t="shared" si="9"/>
        <v>1</v>
      </c>
      <c r="E190" s="236" t="str">
        <f t="shared" si="11"/>
        <v>LACROIXCédric</v>
      </c>
      <c r="F190" s="25" t="str">
        <f t="shared" si="10"/>
        <v>FSGT229876</v>
      </c>
      <c r="G190" s="26" t="s">
        <v>1501</v>
      </c>
      <c r="H190" s="26" t="s">
        <v>690</v>
      </c>
      <c r="I190" s="26" t="s">
        <v>1502</v>
      </c>
      <c r="J190" s="26" t="s">
        <v>1047</v>
      </c>
      <c r="K190" s="25" t="s">
        <v>34</v>
      </c>
      <c r="L190" s="25" t="s">
        <v>1503</v>
      </c>
      <c r="M190" s="53">
        <v>29575</v>
      </c>
      <c r="N190" s="25">
        <v>1</v>
      </c>
    </row>
    <row r="191" spans="1:14" x14ac:dyDescent="0.3">
      <c r="A191" s="54" t="str">
        <f t="shared" si="8"/>
        <v>LAFFAYE1</v>
      </c>
      <c r="B191" s="52">
        <f t="shared" si="9"/>
        <v>1</v>
      </c>
      <c r="E191" s="236" t="str">
        <f t="shared" si="11"/>
        <v>LAFFAYEBernard</v>
      </c>
      <c r="F191" s="25" t="str">
        <f t="shared" si="10"/>
        <v>UFOLEP058_40175274</v>
      </c>
      <c r="G191" s="26" t="s">
        <v>1504</v>
      </c>
      <c r="H191" s="26" t="s">
        <v>327</v>
      </c>
      <c r="I191" s="26" t="s">
        <v>1157</v>
      </c>
      <c r="J191" s="26" t="s">
        <v>1145</v>
      </c>
      <c r="K191" s="25" t="s">
        <v>4</v>
      </c>
      <c r="L191" s="25" t="s">
        <v>1505</v>
      </c>
      <c r="M191" s="53">
        <v>18363</v>
      </c>
      <c r="N191" s="25">
        <v>5</v>
      </c>
    </row>
    <row r="192" spans="1:14" x14ac:dyDescent="0.3">
      <c r="A192" s="54" t="str">
        <f t="shared" si="8"/>
        <v>LAMBERT1</v>
      </c>
      <c r="B192" s="52">
        <f t="shared" si="9"/>
        <v>1</v>
      </c>
      <c r="E192" s="236" t="str">
        <f t="shared" si="11"/>
        <v>LAMBERTAlain</v>
      </c>
      <c r="F192" s="25" t="str">
        <f t="shared" si="10"/>
        <v>FSGT226765</v>
      </c>
      <c r="G192" s="26" t="s">
        <v>1506</v>
      </c>
      <c r="H192" s="26" t="s">
        <v>126</v>
      </c>
      <c r="I192" s="26" t="s">
        <v>5</v>
      </c>
      <c r="J192" s="26" t="s">
        <v>6</v>
      </c>
      <c r="K192" s="25" t="s">
        <v>34</v>
      </c>
      <c r="L192" s="25" t="s">
        <v>1507</v>
      </c>
      <c r="M192" s="53">
        <v>20781</v>
      </c>
      <c r="N192" s="25">
        <v>4</v>
      </c>
    </row>
    <row r="193" spans="1:14" x14ac:dyDescent="0.3">
      <c r="A193" s="54" t="str">
        <f t="shared" si="8"/>
        <v>LANCELOT1</v>
      </c>
      <c r="B193" s="52">
        <f t="shared" si="9"/>
        <v>1</v>
      </c>
      <c r="E193" s="236" t="str">
        <f t="shared" si="11"/>
        <v>LANCELOTRoger</v>
      </c>
      <c r="F193" s="25" t="str">
        <f t="shared" si="10"/>
        <v>UFOLEP039_93272020</v>
      </c>
      <c r="G193" s="26" t="s">
        <v>1508</v>
      </c>
      <c r="H193" s="26" t="s">
        <v>217</v>
      </c>
      <c r="I193" s="26" t="s">
        <v>1238</v>
      </c>
      <c r="J193" s="26" t="s">
        <v>1186</v>
      </c>
      <c r="K193" s="25" t="s">
        <v>4</v>
      </c>
      <c r="L193" s="25" t="s">
        <v>1509</v>
      </c>
      <c r="M193" s="53">
        <v>18547</v>
      </c>
      <c r="N193" s="25">
        <v>5</v>
      </c>
    </row>
    <row r="194" spans="1:14" x14ac:dyDescent="0.3">
      <c r="A194" s="54" t="str">
        <f t="shared" ref="A194:A255" si="12">CONCATENATE(G194,B194)</f>
        <v>LANDELLE1</v>
      </c>
      <c r="B194" s="52">
        <f t="shared" ref="B194:B255" si="13">IF(G194&lt;&gt;G193,1,(B193+1))</f>
        <v>1</v>
      </c>
      <c r="E194" s="236" t="str">
        <f t="shared" si="11"/>
        <v>LANDELLEClaude</v>
      </c>
      <c r="F194" s="25" t="str">
        <f t="shared" ref="F194:F255" si="14">CONCATENATE(K194,L194)</f>
        <v>FSGT55654469</v>
      </c>
      <c r="G194" s="26" t="s">
        <v>1510</v>
      </c>
      <c r="H194" s="26" t="s">
        <v>114</v>
      </c>
      <c r="I194" s="26" t="s">
        <v>1190</v>
      </c>
      <c r="J194" s="26" t="s">
        <v>1047</v>
      </c>
      <c r="K194" s="25" t="s">
        <v>34</v>
      </c>
      <c r="L194" s="25" t="s">
        <v>1511</v>
      </c>
      <c r="M194" s="53">
        <v>24238</v>
      </c>
      <c r="N194" s="25">
        <v>4</v>
      </c>
    </row>
    <row r="195" spans="1:14" x14ac:dyDescent="0.3">
      <c r="A195" s="54" t="str">
        <f t="shared" si="12"/>
        <v>LARRUE1</v>
      </c>
      <c r="B195" s="52">
        <f t="shared" si="13"/>
        <v>1</v>
      </c>
      <c r="E195" s="236" t="str">
        <f t="shared" si="11"/>
        <v>LARRUEMichel</v>
      </c>
      <c r="F195" s="25" t="str">
        <f t="shared" si="14"/>
        <v>FSGT55758934</v>
      </c>
      <c r="G195" s="26" t="s">
        <v>1512</v>
      </c>
      <c r="H195" s="26" t="s">
        <v>249</v>
      </c>
      <c r="I195" s="26" t="s">
        <v>1171</v>
      </c>
      <c r="J195" s="26" t="s">
        <v>1063</v>
      </c>
      <c r="K195" s="25" t="s">
        <v>34</v>
      </c>
      <c r="L195" s="25" t="s">
        <v>1513</v>
      </c>
      <c r="M195" s="53">
        <v>20085</v>
      </c>
      <c r="N195" s="25">
        <v>4</v>
      </c>
    </row>
    <row r="196" spans="1:14" x14ac:dyDescent="0.3">
      <c r="A196" s="54" t="str">
        <f t="shared" si="12"/>
        <v>LASSARA1</v>
      </c>
      <c r="B196" s="52">
        <f t="shared" si="13"/>
        <v>1</v>
      </c>
      <c r="E196" s="236" t="str">
        <f t="shared" ref="E196:E259" si="15">CONCATENATE(G196,H196)</f>
        <v>LASSARAAlain</v>
      </c>
      <c r="F196" s="25" t="str">
        <f t="shared" si="14"/>
        <v>FSGT55583946</v>
      </c>
      <c r="G196" s="26" t="s">
        <v>1514</v>
      </c>
      <c r="H196" s="26" t="s">
        <v>126</v>
      </c>
      <c r="I196" s="26" t="s">
        <v>1099</v>
      </c>
      <c r="J196" s="26" t="s">
        <v>1047</v>
      </c>
      <c r="K196" s="25" t="s">
        <v>34</v>
      </c>
      <c r="L196" s="25" t="s">
        <v>1515</v>
      </c>
      <c r="M196" s="53">
        <v>18444</v>
      </c>
      <c r="N196" s="25">
        <v>3</v>
      </c>
    </row>
    <row r="197" spans="1:14" x14ac:dyDescent="0.3">
      <c r="A197" s="54" t="str">
        <f t="shared" si="12"/>
        <v>LE BORGNE1</v>
      </c>
      <c r="B197" s="52">
        <f t="shared" si="13"/>
        <v>1</v>
      </c>
      <c r="E197" s="236" t="str">
        <f t="shared" si="15"/>
        <v>LE BORGNEHervé</v>
      </c>
      <c r="F197" s="25" t="str">
        <f t="shared" si="14"/>
        <v>FSGT228763</v>
      </c>
      <c r="G197" s="26" t="s">
        <v>1516</v>
      </c>
      <c r="H197" s="26" t="s">
        <v>680</v>
      </c>
      <c r="I197" s="26" t="s">
        <v>1314</v>
      </c>
      <c r="J197" s="26" t="s">
        <v>1315</v>
      </c>
      <c r="K197" s="25" t="s">
        <v>34</v>
      </c>
      <c r="L197" s="25" t="s">
        <v>1517</v>
      </c>
      <c r="M197" s="53">
        <v>23142</v>
      </c>
      <c r="N197" s="25">
        <v>4</v>
      </c>
    </row>
    <row r="198" spans="1:14" x14ac:dyDescent="0.3">
      <c r="A198" s="54" t="str">
        <f t="shared" si="12"/>
        <v>LEBAS1</v>
      </c>
      <c r="B198" s="52">
        <f t="shared" si="13"/>
        <v>1</v>
      </c>
      <c r="E198" s="236" t="str">
        <f t="shared" si="15"/>
        <v>LEBASFrédéric</v>
      </c>
      <c r="F198" s="25" t="str">
        <f t="shared" si="14"/>
        <v>FSGT55586631</v>
      </c>
      <c r="G198" s="26" t="s">
        <v>1518</v>
      </c>
      <c r="H198" s="26" t="s">
        <v>185</v>
      </c>
      <c r="I198" s="26" t="s">
        <v>1073</v>
      </c>
      <c r="J198" s="26" t="s">
        <v>1047</v>
      </c>
      <c r="K198" s="25" t="s">
        <v>34</v>
      </c>
      <c r="L198" s="25" t="s">
        <v>1519</v>
      </c>
      <c r="M198" s="53">
        <v>29994</v>
      </c>
      <c r="N198" s="25">
        <v>2</v>
      </c>
    </row>
    <row r="199" spans="1:14" x14ac:dyDescent="0.3">
      <c r="A199" s="54" t="str">
        <f t="shared" si="12"/>
        <v>LOISEAU1</v>
      </c>
      <c r="B199" s="52">
        <f t="shared" si="13"/>
        <v>1</v>
      </c>
      <c r="E199" s="236" t="str">
        <f t="shared" si="15"/>
        <v>LOISEAUJean-Pierre</v>
      </c>
      <c r="F199" s="25" t="str">
        <f t="shared" si="14"/>
        <v>UFOLEP058_56744615</v>
      </c>
      <c r="G199" s="26" t="s">
        <v>1520</v>
      </c>
      <c r="H199" s="26" t="s">
        <v>430</v>
      </c>
      <c r="I199" s="26" t="s">
        <v>1157</v>
      </c>
      <c r="J199" s="26" t="s">
        <v>1145</v>
      </c>
      <c r="K199" s="25" t="s">
        <v>4</v>
      </c>
      <c r="L199" s="25" t="s">
        <v>1521</v>
      </c>
      <c r="M199" s="53">
        <v>20984</v>
      </c>
      <c r="N199" s="25">
        <v>4</v>
      </c>
    </row>
    <row r="200" spans="1:14" x14ac:dyDescent="0.3">
      <c r="A200" s="54" t="str">
        <f t="shared" si="12"/>
        <v>LUCIEZ1</v>
      </c>
      <c r="B200" s="52">
        <f t="shared" si="13"/>
        <v>1</v>
      </c>
      <c r="E200" s="236" t="str">
        <f t="shared" si="15"/>
        <v>LUCIEZOlivier</v>
      </c>
      <c r="F200" s="25" t="str">
        <f t="shared" si="14"/>
        <v>FSGT55756129</v>
      </c>
      <c r="G200" s="26" t="s">
        <v>1522</v>
      </c>
      <c r="H200" s="26" t="s">
        <v>140</v>
      </c>
      <c r="I200" s="26" t="s">
        <v>1116</v>
      </c>
      <c r="J200" s="26" t="s">
        <v>1047</v>
      </c>
      <c r="K200" s="25" t="s">
        <v>34</v>
      </c>
      <c r="L200" s="25" t="s">
        <v>1523</v>
      </c>
      <c r="M200" s="53">
        <v>26630</v>
      </c>
      <c r="N200" s="25">
        <v>3</v>
      </c>
    </row>
    <row r="201" spans="1:14" x14ac:dyDescent="0.3">
      <c r="A201" s="54" t="str">
        <f t="shared" si="12"/>
        <v>LYON1</v>
      </c>
      <c r="B201" s="52">
        <f t="shared" si="13"/>
        <v>1</v>
      </c>
      <c r="E201" s="236" t="str">
        <f t="shared" si="15"/>
        <v>LYONPierre Antoine</v>
      </c>
      <c r="F201" s="25" t="str">
        <f t="shared" si="14"/>
        <v>FSGT143467</v>
      </c>
      <c r="G201" s="26" t="s">
        <v>1524</v>
      </c>
      <c r="H201" s="26" t="s">
        <v>1525</v>
      </c>
      <c r="I201" s="26" t="s">
        <v>1134</v>
      </c>
      <c r="J201" s="26" t="s">
        <v>1063</v>
      </c>
      <c r="K201" s="25" t="s">
        <v>34</v>
      </c>
      <c r="L201" s="25" t="s">
        <v>1526</v>
      </c>
      <c r="M201" s="53">
        <v>23488</v>
      </c>
      <c r="N201" s="25">
        <v>4</v>
      </c>
    </row>
    <row r="202" spans="1:14" x14ac:dyDescent="0.3">
      <c r="A202" s="54" t="str">
        <f t="shared" si="12"/>
        <v>MAIGNAN1</v>
      </c>
      <c r="B202" s="52">
        <f t="shared" si="13"/>
        <v>1</v>
      </c>
      <c r="E202" s="236" t="str">
        <f t="shared" si="15"/>
        <v>MAIGNANSylvère</v>
      </c>
      <c r="F202" s="25" t="str">
        <f t="shared" si="14"/>
        <v>UFOLEP039_51049377</v>
      </c>
      <c r="G202" s="26" t="s">
        <v>1527</v>
      </c>
      <c r="H202" s="26" t="s">
        <v>1528</v>
      </c>
      <c r="I202" s="26" t="s">
        <v>1238</v>
      </c>
      <c r="J202" s="26" t="s">
        <v>1186</v>
      </c>
      <c r="K202" s="25" t="s">
        <v>4</v>
      </c>
      <c r="L202" s="25" t="s">
        <v>1529</v>
      </c>
      <c r="M202" s="53">
        <v>21806</v>
      </c>
      <c r="N202" s="25">
        <v>3</v>
      </c>
    </row>
    <row r="203" spans="1:14" x14ac:dyDescent="0.3">
      <c r="A203" s="54" t="str">
        <f t="shared" si="12"/>
        <v>MAINARD1</v>
      </c>
      <c r="B203" s="52">
        <f t="shared" si="13"/>
        <v>1</v>
      </c>
      <c r="E203" s="236" t="str">
        <f t="shared" si="15"/>
        <v>MAINARDPatrick</v>
      </c>
      <c r="F203" s="25" t="str">
        <f t="shared" si="14"/>
        <v>FSGT141274</v>
      </c>
      <c r="G203" s="26" t="s">
        <v>1530</v>
      </c>
      <c r="H203" s="26" t="s">
        <v>152</v>
      </c>
      <c r="I203" s="26" t="s">
        <v>1531</v>
      </c>
      <c r="J203" s="26" t="s">
        <v>1063</v>
      </c>
      <c r="K203" s="25" t="s">
        <v>34</v>
      </c>
      <c r="L203" s="25" t="s">
        <v>1532</v>
      </c>
      <c r="M203" s="53">
        <v>21451</v>
      </c>
      <c r="N203" s="25">
        <v>3</v>
      </c>
    </row>
    <row r="204" spans="1:14" x14ac:dyDescent="0.3">
      <c r="A204" s="54" t="str">
        <f t="shared" si="12"/>
        <v>MAITRE1</v>
      </c>
      <c r="B204" s="52">
        <f t="shared" si="13"/>
        <v>1</v>
      </c>
      <c r="E204" s="236" t="str">
        <f t="shared" si="15"/>
        <v>MAITREJulien</v>
      </c>
      <c r="F204" s="25" t="str">
        <f t="shared" si="14"/>
        <v>FSGT55719706</v>
      </c>
      <c r="G204" s="26" t="s">
        <v>1533</v>
      </c>
      <c r="H204" s="26" t="s">
        <v>177</v>
      </c>
      <c r="I204" s="26" t="s">
        <v>1073</v>
      </c>
      <c r="J204" s="26" t="s">
        <v>1047</v>
      </c>
      <c r="K204" s="25" t="s">
        <v>34</v>
      </c>
      <c r="L204" s="25" t="s">
        <v>1534</v>
      </c>
      <c r="M204" s="53">
        <v>31661</v>
      </c>
      <c r="N204" s="25">
        <v>1</v>
      </c>
    </row>
    <row r="205" spans="1:14" x14ac:dyDescent="0.3">
      <c r="A205" s="54" t="str">
        <f t="shared" si="12"/>
        <v>MARIN1</v>
      </c>
      <c r="B205" s="52">
        <f t="shared" si="13"/>
        <v>1</v>
      </c>
      <c r="E205" s="236" t="str">
        <f t="shared" si="15"/>
        <v>MARINJordan</v>
      </c>
      <c r="F205" s="25" t="str">
        <f t="shared" si="14"/>
        <v>FSGT55653065</v>
      </c>
      <c r="G205" s="26" t="s">
        <v>1535</v>
      </c>
      <c r="H205" s="26" t="s">
        <v>710</v>
      </c>
      <c r="I205" s="26" t="s">
        <v>1536</v>
      </c>
      <c r="J205" s="26" t="s">
        <v>1055</v>
      </c>
      <c r="K205" s="25" t="s">
        <v>34</v>
      </c>
      <c r="L205" s="25" t="s">
        <v>1537</v>
      </c>
      <c r="M205" s="53">
        <v>33995</v>
      </c>
      <c r="N205" s="25">
        <v>2</v>
      </c>
    </row>
    <row r="206" spans="1:14" x14ac:dyDescent="0.3">
      <c r="A206" s="54" t="str">
        <f t="shared" si="12"/>
        <v>MARIN2</v>
      </c>
      <c r="B206" s="52">
        <f t="shared" si="13"/>
        <v>2</v>
      </c>
      <c r="E206" s="236" t="str">
        <f t="shared" si="15"/>
        <v>MARINPatrice</v>
      </c>
      <c r="F206" s="25" t="str">
        <f t="shared" si="14"/>
        <v>UFOLEP024_98752828</v>
      </c>
      <c r="G206" s="26" t="s">
        <v>1535</v>
      </c>
      <c r="H206" s="26" t="s">
        <v>306</v>
      </c>
      <c r="I206" s="26" t="s">
        <v>1538</v>
      </c>
      <c r="J206" s="26" t="s">
        <v>1539</v>
      </c>
      <c r="K206" s="25" t="s">
        <v>4</v>
      </c>
      <c r="L206" s="25" t="s">
        <v>1540</v>
      </c>
      <c r="M206" s="53">
        <v>27264</v>
      </c>
      <c r="N206" s="25">
        <v>2</v>
      </c>
    </row>
    <row r="207" spans="1:14" x14ac:dyDescent="0.3">
      <c r="A207" s="54" t="str">
        <f t="shared" si="12"/>
        <v>MARTIN1</v>
      </c>
      <c r="B207" s="52">
        <f t="shared" si="13"/>
        <v>1</v>
      </c>
      <c r="E207" s="236" t="str">
        <f t="shared" si="15"/>
        <v>MARTINGrégory</v>
      </c>
      <c r="F207" s="25" t="str">
        <f t="shared" si="14"/>
        <v>FSGT55546001</v>
      </c>
      <c r="G207" s="26" t="s">
        <v>1541</v>
      </c>
      <c r="H207" s="26" t="s">
        <v>159</v>
      </c>
      <c r="I207" s="26" t="s">
        <v>1054</v>
      </c>
      <c r="J207" s="26" t="s">
        <v>1055</v>
      </c>
      <c r="K207" s="25" t="s">
        <v>34</v>
      </c>
      <c r="L207" s="25" t="s">
        <v>1542</v>
      </c>
      <c r="M207" s="53">
        <v>33877</v>
      </c>
      <c r="N207" s="25">
        <v>3</v>
      </c>
    </row>
    <row r="208" spans="1:14" x14ac:dyDescent="0.3">
      <c r="A208" s="54" t="str">
        <f t="shared" si="12"/>
        <v>MAS1</v>
      </c>
      <c r="B208" s="52">
        <f t="shared" si="13"/>
        <v>1</v>
      </c>
      <c r="E208" s="236" t="str">
        <f t="shared" si="15"/>
        <v>MASChristophe</v>
      </c>
      <c r="F208" s="25" t="str">
        <f t="shared" si="14"/>
        <v>FSGT487957</v>
      </c>
      <c r="G208" s="26" t="s">
        <v>1543</v>
      </c>
      <c r="H208" s="26" t="s">
        <v>135</v>
      </c>
      <c r="I208" s="26" t="s">
        <v>1190</v>
      </c>
      <c r="J208" s="26" t="s">
        <v>1047</v>
      </c>
      <c r="K208" s="25" t="s">
        <v>34</v>
      </c>
      <c r="L208" s="25" t="s">
        <v>1544</v>
      </c>
      <c r="M208" s="53">
        <v>30054</v>
      </c>
      <c r="N208" s="25">
        <v>4</v>
      </c>
    </row>
    <row r="209" spans="1:14" x14ac:dyDescent="0.3">
      <c r="A209" s="54" t="str">
        <f t="shared" si="12"/>
        <v>MAUBLANC1</v>
      </c>
      <c r="B209" s="52">
        <f t="shared" si="13"/>
        <v>1</v>
      </c>
      <c r="E209" s="236" t="str">
        <f t="shared" si="15"/>
        <v>MAUBLANCSylvain</v>
      </c>
      <c r="F209" s="25" t="str">
        <f t="shared" si="14"/>
        <v>FSGT55714283</v>
      </c>
      <c r="G209" s="26" t="s">
        <v>1545</v>
      </c>
      <c r="H209" s="26" t="s">
        <v>772</v>
      </c>
      <c r="I209" s="26" t="s">
        <v>1321</v>
      </c>
      <c r="J209" s="26" t="s">
        <v>1055</v>
      </c>
      <c r="K209" s="25" t="s">
        <v>34</v>
      </c>
      <c r="L209" s="25" t="s">
        <v>1546</v>
      </c>
      <c r="M209" s="53">
        <v>29023</v>
      </c>
      <c r="N209" s="25">
        <v>2</v>
      </c>
    </row>
    <row r="210" spans="1:14" x14ac:dyDescent="0.3">
      <c r="A210" s="54" t="str">
        <f t="shared" si="12"/>
        <v>MERCIER1</v>
      </c>
      <c r="B210" s="52">
        <f t="shared" si="13"/>
        <v>1</v>
      </c>
      <c r="E210" s="236" t="str">
        <f t="shared" si="15"/>
        <v>MERCIERMickael</v>
      </c>
      <c r="F210" s="25" t="str">
        <f t="shared" si="14"/>
        <v>FSGT55755467</v>
      </c>
      <c r="G210" s="26" t="s">
        <v>1547</v>
      </c>
      <c r="H210" s="26" t="s">
        <v>1548</v>
      </c>
      <c r="I210" s="26" t="s">
        <v>1190</v>
      </c>
      <c r="J210" s="26" t="s">
        <v>1047</v>
      </c>
      <c r="K210" s="25" t="s">
        <v>34</v>
      </c>
      <c r="L210" s="25" t="s">
        <v>1549</v>
      </c>
      <c r="M210" s="53">
        <v>28768</v>
      </c>
      <c r="N210" s="25">
        <v>4</v>
      </c>
    </row>
    <row r="211" spans="1:14" x14ac:dyDescent="0.3">
      <c r="A211" s="54" t="str">
        <f t="shared" si="12"/>
        <v>MERGEY1</v>
      </c>
      <c r="B211" s="52">
        <f t="shared" si="13"/>
        <v>1</v>
      </c>
      <c r="E211" s="236" t="str">
        <f t="shared" si="15"/>
        <v>MERGEYPascal</v>
      </c>
      <c r="F211" s="25" t="str">
        <f t="shared" si="14"/>
        <v>FSGT55712651</v>
      </c>
      <c r="G211" s="26" t="s">
        <v>1550</v>
      </c>
      <c r="H211" s="26" t="s">
        <v>105</v>
      </c>
      <c r="I211" s="26" t="s">
        <v>1185</v>
      </c>
      <c r="J211" s="26" t="s">
        <v>1186</v>
      </c>
      <c r="K211" s="25" t="s">
        <v>34</v>
      </c>
      <c r="L211" s="25" t="s">
        <v>1551</v>
      </c>
      <c r="M211" s="53">
        <v>24558</v>
      </c>
      <c r="N211" s="25">
        <v>2</v>
      </c>
    </row>
    <row r="212" spans="1:14" x14ac:dyDescent="0.3">
      <c r="A212" s="54" t="str">
        <f t="shared" si="12"/>
        <v>MESSNER1</v>
      </c>
      <c r="B212" s="52">
        <f t="shared" si="13"/>
        <v>1</v>
      </c>
      <c r="E212" s="236" t="str">
        <f t="shared" si="15"/>
        <v>MESSNERPatrick</v>
      </c>
      <c r="F212" s="25" t="str">
        <f t="shared" si="14"/>
        <v>FSGT306594</v>
      </c>
      <c r="G212" s="26" t="s">
        <v>1552</v>
      </c>
      <c r="H212" s="26" t="s">
        <v>152</v>
      </c>
      <c r="I212" s="26" t="s">
        <v>1553</v>
      </c>
      <c r="J212" s="26" t="s">
        <v>1063</v>
      </c>
      <c r="K212" s="25" t="s">
        <v>34</v>
      </c>
      <c r="L212" s="25" t="s">
        <v>1554</v>
      </c>
      <c r="M212" s="53">
        <v>21757</v>
      </c>
      <c r="N212" s="25">
        <v>3</v>
      </c>
    </row>
    <row r="213" spans="1:14" x14ac:dyDescent="0.3">
      <c r="A213" s="54" t="str">
        <f t="shared" si="12"/>
        <v>MICHAUD1</v>
      </c>
      <c r="B213" s="52">
        <f t="shared" si="13"/>
        <v>1</v>
      </c>
      <c r="E213" s="236" t="str">
        <f t="shared" si="15"/>
        <v>MICHAUDLouis</v>
      </c>
      <c r="F213" s="25" t="str">
        <f t="shared" si="14"/>
        <v>FSGT55607965</v>
      </c>
      <c r="G213" s="26" t="s">
        <v>792</v>
      </c>
      <c r="H213" s="26" t="s">
        <v>568</v>
      </c>
      <c r="I213" s="26" t="s">
        <v>1555</v>
      </c>
      <c r="J213" s="26" t="s">
        <v>1047</v>
      </c>
      <c r="K213" s="25" t="s">
        <v>34</v>
      </c>
      <c r="L213" s="25" t="s">
        <v>1556</v>
      </c>
      <c r="M213" s="53">
        <v>18236</v>
      </c>
      <c r="N213" s="25">
        <v>5</v>
      </c>
    </row>
    <row r="214" spans="1:14" x14ac:dyDescent="0.3">
      <c r="A214" s="54" t="str">
        <f t="shared" si="12"/>
        <v>MICHELIN1</v>
      </c>
      <c r="B214" s="52">
        <f t="shared" si="13"/>
        <v>1</v>
      </c>
      <c r="E214" s="236" t="str">
        <f t="shared" si="15"/>
        <v>MICHELINMiguel</v>
      </c>
      <c r="F214" s="25" t="str">
        <f t="shared" si="14"/>
        <v>FSGT55657269</v>
      </c>
      <c r="G214" s="26" t="s">
        <v>796</v>
      </c>
      <c r="H214" s="26" t="s">
        <v>1053</v>
      </c>
      <c r="I214" s="26" t="s">
        <v>1357</v>
      </c>
      <c r="J214" s="26" t="s">
        <v>1047</v>
      </c>
      <c r="K214" s="25" t="s">
        <v>34</v>
      </c>
      <c r="L214" s="25" t="s">
        <v>1557</v>
      </c>
      <c r="M214" s="53">
        <v>27559</v>
      </c>
      <c r="N214" s="25">
        <v>3</v>
      </c>
    </row>
    <row r="215" spans="1:14" x14ac:dyDescent="0.3">
      <c r="A215" s="54" t="str">
        <f t="shared" si="12"/>
        <v>MILLET1</v>
      </c>
      <c r="B215" s="52">
        <f t="shared" si="13"/>
        <v>1</v>
      </c>
      <c r="E215" s="236" t="str">
        <f t="shared" si="15"/>
        <v>MILLETPierre</v>
      </c>
      <c r="F215" s="25" t="str">
        <f t="shared" si="14"/>
        <v>FSGT55588024</v>
      </c>
      <c r="G215" s="26" t="s">
        <v>1558</v>
      </c>
      <c r="H215" s="26" t="s">
        <v>161</v>
      </c>
      <c r="I215" s="26" t="s">
        <v>1046</v>
      </c>
      <c r="J215" s="26" t="s">
        <v>1047</v>
      </c>
      <c r="K215" s="25" t="s">
        <v>34</v>
      </c>
      <c r="L215" s="25" t="s">
        <v>1559</v>
      </c>
      <c r="M215" s="53">
        <v>20025</v>
      </c>
      <c r="N215" s="25">
        <v>5</v>
      </c>
    </row>
    <row r="216" spans="1:14" x14ac:dyDescent="0.3">
      <c r="A216" s="54" t="str">
        <f t="shared" si="12"/>
        <v>MINOT1</v>
      </c>
      <c r="B216" s="52">
        <f t="shared" si="13"/>
        <v>1</v>
      </c>
      <c r="E216" s="236" t="str">
        <f t="shared" si="15"/>
        <v>MINOTAlexandre</v>
      </c>
      <c r="F216" s="25" t="str">
        <f t="shared" si="14"/>
        <v>FSGT55751750</v>
      </c>
      <c r="G216" s="26" t="s">
        <v>1560</v>
      </c>
      <c r="H216" s="26" t="s">
        <v>284</v>
      </c>
      <c r="I216" s="26" t="s">
        <v>1182</v>
      </c>
      <c r="J216" s="26" t="s">
        <v>6</v>
      </c>
      <c r="K216" s="25" t="s">
        <v>34</v>
      </c>
      <c r="L216" s="25" t="s">
        <v>1561</v>
      </c>
      <c r="M216" s="53">
        <v>28419</v>
      </c>
      <c r="N216" s="25">
        <v>1</v>
      </c>
    </row>
    <row r="217" spans="1:14" x14ac:dyDescent="0.3">
      <c r="A217" s="54" t="str">
        <f t="shared" si="12"/>
        <v>MOLLON1</v>
      </c>
      <c r="B217" s="52">
        <f t="shared" si="13"/>
        <v>1</v>
      </c>
      <c r="E217" s="236" t="str">
        <f t="shared" si="15"/>
        <v>MOLLONMichel</v>
      </c>
      <c r="F217" s="25" t="str">
        <f t="shared" si="14"/>
        <v>FSGT243979</v>
      </c>
      <c r="G217" s="26" t="s">
        <v>1562</v>
      </c>
      <c r="H217" s="26" t="s">
        <v>249</v>
      </c>
      <c r="I217" s="26" t="s">
        <v>1257</v>
      </c>
      <c r="J217" s="26" t="s">
        <v>1055</v>
      </c>
      <c r="K217" s="25" t="s">
        <v>34</v>
      </c>
      <c r="L217" s="25" t="s">
        <v>1563</v>
      </c>
      <c r="M217" s="53">
        <v>19426</v>
      </c>
      <c r="N217" s="25">
        <v>5</v>
      </c>
    </row>
    <row r="218" spans="1:14" x14ac:dyDescent="0.3">
      <c r="A218" s="54" t="str">
        <f t="shared" si="12"/>
        <v>MONARD1</v>
      </c>
      <c r="B218" s="52">
        <f t="shared" si="13"/>
        <v>1</v>
      </c>
      <c r="E218" s="236" t="str">
        <f t="shared" si="15"/>
        <v>MONARDJean-Claude</v>
      </c>
      <c r="F218" s="25" t="str">
        <f t="shared" si="14"/>
        <v>FSGT55753626</v>
      </c>
      <c r="G218" s="26" t="s">
        <v>1564</v>
      </c>
      <c r="H218" s="26" t="s">
        <v>111</v>
      </c>
      <c r="I218" s="26" t="s">
        <v>1113</v>
      </c>
      <c r="J218" s="26" t="s">
        <v>1063</v>
      </c>
      <c r="K218" s="25" t="s">
        <v>34</v>
      </c>
      <c r="L218" s="25" t="s">
        <v>1565</v>
      </c>
      <c r="M218" s="53">
        <v>20855</v>
      </c>
      <c r="N218" s="25">
        <v>5</v>
      </c>
    </row>
    <row r="219" spans="1:14" x14ac:dyDescent="0.3">
      <c r="A219" s="54" t="str">
        <f t="shared" si="12"/>
        <v>MOREL1</v>
      </c>
      <c r="B219" s="52">
        <f t="shared" si="13"/>
        <v>1</v>
      </c>
      <c r="E219" s="236" t="str">
        <f t="shared" si="15"/>
        <v>MORELDaniel</v>
      </c>
      <c r="F219" s="25" t="str">
        <f t="shared" si="14"/>
        <v>UFOLEP070_00001120</v>
      </c>
      <c r="G219" s="26" t="s">
        <v>1566</v>
      </c>
      <c r="H219" s="26" t="s">
        <v>299</v>
      </c>
      <c r="I219" s="26" t="s">
        <v>1259</v>
      </c>
      <c r="J219" s="26" t="s">
        <v>1260</v>
      </c>
      <c r="K219" s="25" t="s">
        <v>4</v>
      </c>
      <c r="L219" s="25" t="s">
        <v>1567</v>
      </c>
      <c r="M219" s="53">
        <v>18283</v>
      </c>
      <c r="N219" s="25">
        <v>5</v>
      </c>
    </row>
    <row r="220" spans="1:14" x14ac:dyDescent="0.3">
      <c r="A220" s="54" t="str">
        <f t="shared" si="12"/>
        <v>MOREL2</v>
      </c>
      <c r="B220" s="52">
        <f t="shared" si="13"/>
        <v>2</v>
      </c>
      <c r="E220" s="236" t="str">
        <f t="shared" si="15"/>
        <v>MORELLouis</v>
      </c>
      <c r="F220" s="25" t="str">
        <f t="shared" si="14"/>
        <v>FSGT55710174</v>
      </c>
      <c r="G220" s="26" t="s">
        <v>1566</v>
      </c>
      <c r="H220" s="26" t="s">
        <v>568</v>
      </c>
      <c r="I220" s="26" t="s">
        <v>1568</v>
      </c>
      <c r="J220" s="26" t="s">
        <v>6</v>
      </c>
      <c r="K220" s="25" t="s">
        <v>34</v>
      </c>
      <c r="L220" s="25" t="s">
        <v>1569</v>
      </c>
      <c r="M220" s="53">
        <v>27961</v>
      </c>
      <c r="N220" s="25">
        <v>4</v>
      </c>
    </row>
    <row r="221" spans="1:14" x14ac:dyDescent="0.3">
      <c r="A221" s="54" t="str">
        <f t="shared" ref="A221:A222" si="16">CONCATENATE(G221,B221)</f>
        <v>MOREL3</v>
      </c>
      <c r="B221" s="52">
        <f t="shared" ref="B221:B222" si="17">IF(G221&lt;&gt;G220,1,(B220+1))</f>
        <v>3</v>
      </c>
      <c r="E221" s="236" t="str">
        <f t="shared" si="15"/>
        <v>MORELFrançois</v>
      </c>
      <c r="F221" s="25" t="str">
        <f t="shared" si="14"/>
        <v>FSGT315505</v>
      </c>
      <c r="G221" s="26" t="s">
        <v>1566</v>
      </c>
      <c r="H221" s="26" t="s">
        <v>109</v>
      </c>
      <c r="I221" s="26" t="s">
        <v>1568</v>
      </c>
      <c r="J221" s="26" t="s">
        <v>6</v>
      </c>
      <c r="K221" s="25" t="s">
        <v>34</v>
      </c>
      <c r="L221" s="25" t="s">
        <v>1570</v>
      </c>
      <c r="M221" s="53">
        <v>27961</v>
      </c>
      <c r="N221" s="25">
        <v>2</v>
      </c>
    </row>
    <row r="222" spans="1:14" x14ac:dyDescent="0.3">
      <c r="A222" s="54" t="str">
        <f t="shared" si="16"/>
        <v>MORO1</v>
      </c>
      <c r="B222" s="52">
        <f t="shared" si="17"/>
        <v>1</v>
      </c>
      <c r="E222" s="236" t="str">
        <f t="shared" si="15"/>
        <v>MOROEric</v>
      </c>
      <c r="F222" s="25" t="str">
        <f t="shared" si="14"/>
        <v>FSGT144821</v>
      </c>
      <c r="G222" s="26" t="s">
        <v>1571</v>
      </c>
      <c r="H222" s="26" t="s">
        <v>309</v>
      </c>
      <c r="I222" s="26" t="s">
        <v>1113</v>
      </c>
      <c r="J222" s="26" t="s">
        <v>1063</v>
      </c>
      <c r="K222" s="25" t="s">
        <v>34</v>
      </c>
      <c r="L222" s="25" t="s">
        <v>1572</v>
      </c>
      <c r="M222" s="53">
        <v>22655</v>
      </c>
      <c r="N222" s="25">
        <v>5</v>
      </c>
    </row>
    <row r="223" spans="1:14" x14ac:dyDescent="0.3">
      <c r="A223" s="54" t="str">
        <f t="shared" si="12"/>
        <v>MOSCATO1</v>
      </c>
      <c r="B223" s="52">
        <f t="shared" si="13"/>
        <v>1</v>
      </c>
      <c r="E223" s="236" t="str">
        <f t="shared" si="15"/>
        <v>MOSCATOJean</v>
      </c>
      <c r="F223" s="25" t="str">
        <f t="shared" si="14"/>
        <v>UFOLEP071_96267341</v>
      </c>
      <c r="G223" s="26" t="s">
        <v>1573</v>
      </c>
      <c r="H223" s="26" t="s">
        <v>239</v>
      </c>
      <c r="I223" s="26" t="s">
        <v>1058</v>
      </c>
      <c r="J223" s="26" t="s">
        <v>1059</v>
      </c>
      <c r="K223" s="25" t="s">
        <v>4</v>
      </c>
      <c r="L223" s="25" t="s">
        <v>1574</v>
      </c>
      <c r="M223" s="53">
        <v>16843</v>
      </c>
      <c r="N223" s="25">
        <v>4</v>
      </c>
    </row>
    <row r="224" spans="1:14" x14ac:dyDescent="0.3">
      <c r="A224" s="54" t="str">
        <f t="shared" si="12"/>
        <v>MOUSSIER1</v>
      </c>
      <c r="B224" s="52">
        <f t="shared" si="13"/>
        <v>1</v>
      </c>
      <c r="E224" s="236" t="str">
        <f t="shared" si="15"/>
        <v>MOUSSIERArnaud</v>
      </c>
      <c r="F224" s="25" t="str">
        <f t="shared" si="14"/>
        <v>FSGT55709096</v>
      </c>
      <c r="G224" s="26" t="s">
        <v>1575</v>
      </c>
      <c r="H224" s="26" t="s">
        <v>350</v>
      </c>
      <c r="I224" s="26" t="s">
        <v>1050</v>
      </c>
      <c r="J224" s="26" t="s">
        <v>1047</v>
      </c>
      <c r="K224" s="25" t="s">
        <v>34</v>
      </c>
      <c r="L224" s="25" t="s">
        <v>1576</v>
      </c>
      <c r="M224" s="53">
        <v>28562</v>
      </c>
      <c r="N224" s="25">
        <v>2</v>
      </c>
    </row>
    <row r="225" spans="1:14" x14ac:dyDescent="0.3">
      <c r="A225" s="54" t="str">
        <f t="shared" si="12"/>
        <v>MOUSSUS1</v>
      </c>
      <c r="B225" s="52">
        <f t="shared" si="13"/>
        <v>1</v>
      </c>
      <c r="E225" s="236" t="str">
        <f t="shared" si="15"/>
        <v>MOUSSUSPierre</v>
      </c>
      <c r="F225" s="25" t="str">
        <f t="shared" si="14"/>
        <v>FSGT55477139</v>
      </c>
      <c r="G225" s="26" t="s">
        <v>1577</v>
      </c>
      <c r="H225" s="26" t="s">
        <v>161</v>
      </c>
      <c r="I225" s="26" t="s">
        <v>1578</v>
      </c>
      <c r="J225" s="26" t="s">
        <v>1477</v>
      </c>
      <c r="K225" s="25" t="s">
        <v>34</v>
      </c>
      <c r="L225" s="25" t="s">
        <v>1579</v>
      </c>
      <c r="M225" s="53">
        <v>20115</v>
      </c>
      <c r="N225" s="25">
        <v>4</v>
      </c>
    </row>
    <row r="226" spans="1:14" x14ac:dyDescent="0.3">
      <c r="A226" s="54" t="str">
        <f t="shared" si="12"/>
        <v>NASROUN1</v>
      </c>
      <c r="B226" s="52">
        <f t="shared" si="13"/>
        <v>1</v>
      </c>
      <c r="E226" s="236" t="str">
        <f t="shared" si="15"/>
        <v>NASROUNDavid</v>
      </c>
      <c r="F226" s="25" t="str">
        <f t="shared" si="14"/>
        <v>FSGT55611651</v>
      </c>
      <c r="G226" s="26" t="s">
        <v>1580</v>
      </c>
      <c r="H226" s="26" t="s">
        <v>205</v>
      </c>
      <c r="I226" s="26" t="s">
        <v>1131</v>
      </c>
      <c r="J226" s="26" t="s">
        <v>6</v>
      </c>
      <c r="K226" s="25" t="s">
        <v>34</v>
      </c>
      <c r="L226" s="25" t="s">
        <v>1581</v>
      </c>
      <c r="M226" s="53">
        <v>31661</v>
      </c>
      <c r="N226" s="25">
        <v>1</v>
      </c>
    </row>
    <row r="227" spans="1:14" x14ac:dyDescent="0.3">
      <c r="A227" s="54" t="str">
        <f t="shared" si="12"/>
        <v>NAVARRO1</v>
      </c>
      <c r="B227" s="52">
        <f t="shared" si="13"/>
        <v>1</v>
      </c>
      <c r="E227" s="236" t="str">
        <f t="shared" si="15"/>
        <v>NAVARROJoël</v>
      </c>
      <c r="F227" s="25" t="str">
        <f t="shared" si="14"/>
        <v>FSGT55656880</v>
      </c>
      <c r="G227" s="26" t="s">
        <v>1582</v>
      </c>
      <c r="H227" s="26" t="s">
        <v>641</v>
      </c>
      <c r="I227" s="26" t="s">
        <v>1583</v>
      </c>
      <c r="J227" s="26" t="s">
        <v>1055</v>
      </c>
      <c r="K227" s="25" t="s">
        <v>34</v>
      </c>
      <c r="L227" s="25" t="s">
        <v>1584</v>
      </c>
      <c r="M227" s="53">
        <v>19371</v>
      </c>
      <c r="N227" s="25">
        <v>2</v>
      </c>
    </row>
    <row r="228" spans="1:14" x14ac:dyDescent="0.3">
      <c r="A228" s="54" t="str">
        <f t="shared" si="12"/>
        <v>NETO1</v>
      </c>
      <c r="B228" s="52">
        <f t="shared" si="13"/>
        <v>1</v>
      </c>
      <c r="E228" s="236" t="str">
        <f t="shared" si="15"/>
        <v>NETOAntonio</v>
      </c>
      <c r="F228" s="25" t="str">
        <f t="shared" si="14"/>
        <v>FSGT55590647</v>
      </c>
      <c r="G228" s="26" t="s">
        <v>826</v>
      </c>
      <c r="H228" s="26" t="s">
        <v>385</v>
      </c>
      <c r="I228" s="26" t="s">
        <v>1073</v>
      </c>
      <c r="J228" s="26" t="s">
        <v>1047</v>
      </c>
      <c r="K228" s="25" t="s">
        <v>34</v>
      </c>
      <c r="L228" s="25" t="s">
        <v>1585</v>
      </c>
      <c r="M228" s="53">
        <v>24298</v>
      </c>
      <c r="N228" s="25">
        <v>3</v>
      </c>
    </row>
    <row r="229" spans="1:14" x14ac:dyDescent="0.3">
      <c r="A229" s="54" t="str">
        <f t="shared" si="12"/>
        <v>NICOLAS1</v>
      </c>
      <c r="B229" s="52">
        <f t="shared" si="13"/>
        <v>1</v>
      </c>
      <c r="E229" s="236" t="str">
        <f t="shared" si="15"/>
        <v>NICOLASMichel</v>
      </c>
      <c r="F229" s="25" t="str">
        <f t="shared" si="14"/>
        <v>FSGT55545354</v>
      </c>
      <c r="G229" s="26" t="s">
        <v>1586</v>
      </c>
      <c r="H229" s="26" t="s">
        <v>249</v>
      </c>
      <c r="I229" s="26" t="s">
        <v>1238</v>
      </c>
      <c r="J229" s="26" t="s">
        <v>1186</v>
      </c>
      <c r="K229" s="25" t="s">
        <v>34</v>
      </c>
      <c r="L229" s="25" t="s">
        <v>1587</v>
      </c>
      <c r="M229" s="53">
        <v>23144</v>
      </c>
      <c r="N229" s="25">
        <v>3</v>
      </c>
    </row>
    <row r="230" spans="1:14" x14ac:dyDescent="0.3">
      <c r="A230" s="54" t="str">
        <f t="shared" si="12"/>
        <v>NOLLOT1</v>
      </c>
      <c r="B230" s="52">
        <f t="shared" si="13"/>
        <v>1</v>
      </c>
      <c r="E230" s="236" t="str">
        <f t="shared" si="15"/>
        <v>NOLLOTMarcel</v>
      </c>
      <c r="F230" s="25" t="str">
        <f t="shared" si="14"/>
        <v>FSGT304259</v>
      </c>
      <c r="G230" s="26" t="s">
        <v>1588</v>
      </c>
      <c r="H230" s="26" t="s">
        <v>312</v>
      </c>
      <c r="I230" s="26" t="s">
        <v>1257</v>
      </c>
      <c r="J230" s="26" t="s">
        <v>1055</v>
      </c>
      <c r="K230" s="25" t="s">
        <v>34</v>
      </c>
      <c r="L230" s="25" t="s">
        <v>1589</v>
      </c>
      <c r="M230" s="53">
        <v>18899</v>
      </c>
      <c r="N230" s="25">
        <v>3</v>
      </c>
    </row>
    <row r="231" spans="1:14" x14ac:dyDescent="0.3">
      <c r="A231" s="54" t="str">
        <f t="shared" si="12"/>
        <v>ODDOUX1</v>
      </c>
      <c r="B231" s="52">
        <f t="shared" si="13"/>
        <v>1</v>
      </c>
      <c r="E231" s="236" t="str">
        <f t="shared" si="15"/>
        <v>ODDOUXLudovic</v>
      </c>
      <c r="F231" s="25" t="str">
        <f t="shared" si="14"/>
        <v>FSGT55753790</v>
      </c>
      <c r="G231" s="26" t="s">
        <v>1590</v>
      </c>
      <c r="H231" s="26" t="s">
        <v>493</v>
      </c>
      <c r="I231" s="26" t="s">
        <v>1304</v>
      </c>
      <c r="J231" s="26" t="s">
        <v>1070</v>
      </c>
      <c r="K231" s="25" t="s">
        <v>34</v>
      </c>
      <c r="L231" s="25" t="s">
        <v>1591</v>
      </c>
      <c r="M231" s="53">
        <v>26144</v>
      </c>
      <c r="N231" s="25">
        <v>3</v>
      </c>
    </row>
    <row r="232" spans="1:14" x14ac:dyDescent="0.3">
      <c r="A232" s="54" t="str">
        <f t="shared" si="12"/>
        <v>OLIVIER1</v>
      </c>
      <c r="B232" s="52">
        <f t="shared" si="13"/>
        <v>1</v>
      </c>
      <c r="E232" s="236" t="str">
        <f t="shared" si="15"/>
        <v>OLIVIERJean-Luc</v>
      </c>
      <c r="F232" s="25" t="str">
        <f t="shared" si="14"/>
        <v>FSGT55592895</v>
      </c>
      <c r="G232" s="26" t="s">
        <v>838</v>
      </c>
      <c r="H232" s="26" t="s">
        <v>99</v>
      </c>
      <c r="I232" s="26" t="s">
        <v>1190</v>
      </c>
      <c r="J232" s="26" t="s">
        <v>1047</v>
      </c>
      <c r="K232" s="25" t="s">
        <v>34</v>
      </c>
      <c r="L232" s="25" t="s">
        <v>1592</v>
      </c>
      <c r="M232" s="53">
        <v>23908</v>
      </c>
      <c r="N232" s="25">
        <v>5</v>
      </c>
    </row>
    <row r="233" spans="1:14" x14ac:dyDescent="0.3">
      <c r="A233" s="54" t="str">
        <f t="shared" si="12"/>
        <v>PALMIERI1</v>
      </c>
      <c r="B233" s="52">
        <f t="shared" si="13"/>
        <v>1</v>
      </c>
      <c r="E233" s="236" t="str">
        <f t="shared" si="15"/>
        <v>PALMIERIRomain</v>
      </c>
      <c r="F233" s="25" t="str">
        <f t="shared" si="14"/>
        <v>FSGT55718301</v>
      </c>
      <c r="G233" s="26" t="s">
        <v>1593</v>
      </c>
      <c r="H233" s="26" t="s">
        <v>93</v>
      </c>
      <c r="I233" s="26" t="s">
        <v>1333</v>
      </c>
      <c r="J233" s="26" t="s">
        <v>1047</v>
      </c>
      <c r="K233" s="25" t="s">
        <v>34</v>
      </c>
      <c r="L233" s="25" t="s">
        <v>1594</v>
      </c>
      <c r="M233" s="53">
        <v>33820</v>
      </c>
      <c r="N233" s="25">
        <v>3</v>
      </c>
    </row>
    <row r="234" spans="1:14" x14ac:dyDescent="0.3">
      <c r="A234" s="54" t="str">
        <f t="shared" si="12"/>
        <v>PANNEQUIN1</v>
      </c>
      <c r="B234" s="52">
        <f t="shared" si="13"/>
        <v>1</v>
      </c>
      <c r="E234" s="236" t="str">
        <f t="shared" si="15"/>
        <v>PANNEQUINMarc</v>
      </c>
      <c r="F234" s="25" t="str">
        <f t="shared" si="14"/>
        <v>UFOLEP021_66569106</v>
      </c>
      <c r="G234" s="26" t="s">
        <v>1595</v>
      </c>
      <c r="H234" s="26" t="s">
        <v>410</v>
      </c>
      <c r="I234" s="26" t="s">
        <v>1340</v>
      </c>
      <c r="J234" s="26" t="s">
        <v>6</v>
      </c>
      <c r="K234" s="25" t="s">
        <v>4</v>
      </c>
      <c r="L234" s="25" t="s">
        <v>1596</v>
      </c>
      <c r="M234" s="53">
        <v>30252</v>
      </c>
      <c r="N234" s="25">
        <v>3</v>
      </c>
    </row>
    <row r="235" spans="1:14" x14ac:dyDescent="0.3">
      <c r="A235" s="54" t="str">
        <f t="shared" si="12"/>
        <v>PANNEQUIN2</v>
      </c>
      <c r="B235" s="52">
        <f t="shared" si="13"/>
        <v>2</v>
      </c>
      <c r="E235" s="236" t="str">
        <f t="shared" si="15"/>
        <v>PANNEQUINRobert</v>
      </c>
      <c r="F235" s="25" t="str">
        <f t="shared" si="14"/>
        <v>UFOLEP021_66571941</v>
      </c>
      <c r="G235" s="26" t="s">
        <v>1595</v>
      </c>
      <c r="H235" s="26" t="s">
        <v>317</v>
      </c>
      <c r="I235" s="26" t="s">
        <v>1340</v>
      </c>
      <c r="J235" s="26" t="s">
        <v>6</v>
      </c>
      <c r="K235" s="25" t="s">
        <v>4</v>
      </c>
      <c r="L235" s="25" t="s">
        <v>1597</v>
      </c>
      <c r="M235" s="53">
        <v>20656</v>
      </c>
      <c r="N235" s="25">
        <v>4</v>
      </c>
    </row>
    <row r="236" spans="1:14" x14ac:dyDescent="0.3">
      <c r="A236" s="54" t="str">
        <f t="shared" si="12"/>
        <v>PATRU1</v>
      </c>
      <c r="B236" s="52">
        <f t="shared" si="13"/>
        <v>1</v>
      </c>
      <c r="E236" s="236" t="str">
        <f t="shared" si="15"/>
        <v>PATRUPatrick</v>
      </c>
      <c r="F236" s="25" t="str">
        <f t="shared" si="14"/>
        <v>FSGT55592900</v>
      </c>
      <c r="G236" s="26" t="s">
        <v>1598</v>
      </c>
      <c r="H236" s="26" t="s">
        <v>152</v>
      </c>
      <c r="I236" s="26" t="s">
        <v>1190</v>
      </c>
      <c r="J236" s="26" t="s">
        <v>1047</v>
      </c>
      <c r="K236" s="25" t="s">
        <v>34</v>
      </c>
      <c r="L236" s="25" t="s">
        <v>1599</v>
      </c>
      <c r="M236" s="53">
        <v>20962</v>
      </c>
      <c r="N236" s="25">
        <v>4</v>
      </c>
    </row>
    <row r="237" spans="1:14" x14ac:dyDescent="0.3">
      <c r="A237" s="54" t="str">
        <f t="shared" si="12"/>
        <v>PAUCHARD1</v>
      </c>
      <c r="B237" s="52">
        <f t="shared" si="13"/>
        <v>1</v>
      </c>
      <c r="E237" s="236" t="str">
        <f t="shared" si="15"/>
        <v>PAUCHARDDavid</v>
      </c>
      <c r="F237" s="25" t="str">
        <f t="shared" si="14"/>
        <v>FSGT55595866</v>
      </c>
      <c r="G237" s="26" t="s">
        <v>1600</v>
      </c>
      <c r="H237" s="26" t="s">
        <v>205</v>
      </c>
      <c r="I237" s="26" t="s">
        <v>1190</v>
      </c>
      <c r="J237" s="26" t="s">
        <v>1047</v>
      </c>
      <c r="K237" s="25" t="s">
        <v>34</v>
      </c>
      <c r="L237" s="25" t="s">
        <v>1601</v>
      </c>
      <c r="M237" s="53">
        <v>26464</v>
      </c>
      <c r="N237" s="25">
        <v>5</v>
      </c>
    </row>
    <row r="238" spans="1:14" x14ac:dyDescent="0.3">
      <c r="A238" s="54" t="str">
        <f t="shared" si="12"/>
        <v>PAUTOT1</v>
      </c>
      <c r="B238" s="52">
        <f t="shared" si="13"/>
        <v>1</v>
      </c>
      <c r="E238" s="236" t="str">
        <f t="shared" si="15"/>
        <v>PAUTOTChristophe</v>
      </c>
      <c r="F238" s="25" t="str">
        <f t="shared" si="14"/>
        <v>UFOLEP021_63115537</v>
      </c>
      <c r="G238" s="26" t="s">
        <v>1602</v>
      </c>
      <c r="H238" s="26" t="s">
        <v>135</v>
      </c>
      <c r="I238" s="26" t="s">
        <v>1603</v>
      </c>
      <c r="J238" s="26" t="s">
        <v>6</v>
      </c>
      <c r="K238" s="25" t="s">
        <v>4</v>
      </c>
      <c r="L238" s="25" t="s">
        <v>1604</v>
      </c>
      <c r="M238" s="53">
        <v>27033</v>
      </c>
      <c r="N238" s="25">
        <v>2</v>
      </c>
    </row>
    <row r="239" spans="1:14" x14ac:dyDescent="0.3">
      <c r="A239" s="54" t="str">
        <f t="shared" si="12"/>
        <v>PEDRO1</v>
      </c>
      <c r="B239" s="52">
        <f t="shared" si="13"/>
        <v>1</v>
      </c>
      <c r="E239" s="236" t="str">
        <f t="shared" si="15"/>
        <v>PEDRODuarte</v>
      </c>
      <c r="F239" s="25" t="str">
        <f t="shared" si="14"/>
        <v>FSGT440097</v>
      </c>
      <c r="G239" s="26" t="s">
        <v>1605</v>
      </c>
      <c r="H239" s="26" t="s">
        <v>1606</v>
      </c>
      <c r="I239" s="26" t="s">
        <v>1225</v>
      </c>
      <c r="J239" s="26" t="s">
        <v>1047</v>
      </c>
      <c r="K239" s="25" t="s">
        <v>34</v>
      </c>
      <c r="L239" s="25" t="s">
        <v>1607</v>
      </c>
      <c r="M239" s="53">
        <v>23269</v>
      </c>
      <c r="N239" s="25">
        <v>3</v>
      </c>
    </row>
    <row r="240" spans="1:14" x14ac:dyDescent="0.3">
      <c r="A240" s="54" t="str">
        <f t="shared" si="12"/>
        <v>PELLETIER1</v>
      </c>
      <c r="B240" s="52">
        <f t="shared" si="13"/>
        <v>1</v>
      </c>
      <c r="E240" s="236" t="str">
        <f t="shared" si="15"/>
        <v>PELLETIERMathieu</v>
      </c>
      <c r="F240" s="25" t="str">
        <f t="shared" si="14"/>
        <v>FSGT36825</v>
      </c>
      <c r="G240" s="26" t="s">
        <v>864</v>
      </c>
      <c r="H240" s="26" t="s">
        <v>285</v>
      </c>
      <c r="I240" s="26" t="s">
        <v>1608</v>
      </c>
      <c r="J240" s="26" t="s">
        <v>1063</v>
      </c>
      <c r="K240" s="25" t="s">
        <v>34</v>
      </c>
      <c r="L240" s="25" t="s">
        <v>1609</v>
      </c>
      <c r="M240" s="53">
        <v>26798</v>
      </c>
      <c r="N240" s="25">
        <v>3</v>
      </c>
    </row>
    <row r="241" spans="1:14" x14ac:dyDescent="0.3">
      <c r="A241" s="54" t="str">
        <f t="shared" si="12"/>
        <v>PETIT1</v>
      </c>
      <c r="B241" s="52">
        <f t="shared" si="13"/>
        <v>1</v>
      </c>
      <c r="E241" s="236" t="str">
        <f t="shared" si="15"/>
        <v>PETITPascal</v>
      </c>
      <c r="F241" s="25" t="str">
        <f t="shared" si="14"/>
        <v>FSGT55757280</v>
      </c>
      <c r="G241" s="26" t="s">
        <v>1610</v>
      </c>
      <c r="H241" s="26" t="s">
        <v>105</v>
      </c>
      <c r="I241" s="26" t="s">
        <v>1050</v>
      </c>
      <c r="J241" s="26" t="s">
        <v>1047</v>
      </c>
      <c r="K241" s="25" t="s">
        <v>34</v>
      </c>
      <c r="L241" s="25" t="s">
        <v>1611</v>
      </c>
      <c r="M241" s="53">
        <v>22327</v>
      </c>
      <c r="N241" s="25">
        <v>4</v>
      </c>
    </row>
    <row r="242" spans="1:14" x14ac:dyDescent="0.3">
      <c r="A242" s="54" t="str">
        <f t="shared" si="12"/>
        <v>PEYRARD1</v>
      </c>
      <c r="B242" s="52">
        <f t="shared" si="13"/>
        <v>1</v>
      </c>
      <c r="E242" s="236" t="str">
        <f t="shared" si="15"/>
        <v>PEYRARDAlain</v>
      </c>
      <c r="F242" s="25" t="str">
        <f t="shared" si="14"/>
        <v>FSGT246546</v>
      </c>
      <c r="G242" s="26" t="s">
        <v>1612</v>
      </c>
      <c r="H242" s="26" t="s">
        <v>126</v>
      </c>
      <c r="I242" s="26" t="s">
        <v>1608</v>
      </c>
      <c r="J242" s="26" t="s">
        <v>1063</v>
      </c>
      <c r="K242" s="25" t="s">
        <v>34</v>
      </c>
      <c r="L242" s="25" t="s">
        <v>1613</v>
      </c>
      <c r="M242" s="53">
        <v>23875</v>
      </c>
      <c r="N242" s="25">
        <v>5</v>
      </c>
    </row>
    <row r="243" spans="1:14" x14ac:dyDescent="0.3">
      <c r="A243" s="54" t="str">
        <f t="shared" ref="A243" si="18">CONCATENATE(G243,B243)</f>
        <v>PIERRE EUGENE1</v>
      </c>
      <c r="B243" s="52">
        <f t="shared" ref="B243" si="19">IF(G243&lt;&gt;G242,1,(B242+1))</f>
        <v>1</v>
      </c>
      <c r="E243" s="236" t="str">
        <f t="shared" si="15"/>
        <v>PIERRE EUGENEVincent</v>
      </c>
      <c r="F243" s="25" t="str">
        <f t="shared" si="14"/>
        <v>FSGT208162</v>
      </c>
      <c r="G243" s="26" t="s">
        <v>1614</v>
      </c>
      <c r="H243" s="26" t="s">
        <v>426</v>
      </c>
      <c r="I243" s="26" t="s">
        <v>1131</v>
      </c>
      <c r="J243" s="26" t="s">
        <v>6</v>
      </c>
      <c r="K243" s="25" t="s">
        <v>34</v>
      </c>
      <c r="L243" s="25" t="s">
        <v>1615</v>
      </c>
      <c r="M243" s="53">
        <v>31517</v>
      </c>
      <c r="N243" s="25">
        <v>1</v>
      </c>
    </row>
    <row r="244" spans="1:14" x14ac:dyDescent="0.3">
      <c r="A244" s="54" t="str">
        <f t="shared" si="12"/>
        <v>PIGNER1</v>
      </c>
      <c r="B244" s="52">
        <f t="shared" si="13"/>
        <v>1</v>
      </c>
      <c r="E244" s="236" t="str">
        <f t="shared" si="15"/>
        <v>PIGNERRoger</v>
      </c>
      <c r="F244" s="25" t="str">
        <f t="shared" si="14"/>
        <v>FSGT430578</v>
      </c>
      <c r="G244" s="26" t="s">
        <v>1616</v>
      </c>
      <c r="H244" s="26" t="s">
        <v>217</v>
      </c>
      <c r="I244" s="26" t="s">
        <v>1617</v>
      </c>
      <c r="J244" s="26" t="s">
        <v>1063</v>
      </c>
      <c r="K244" s="25" t="s">
        <v>34</v>
      </c>
      <c r="L244" s="25" t="s">
        <v>1618</v>
      </c>
      <c r="M244" s="53">
        <v>19951</v>
      </c>
      <c r="N244" s="25">
        <v>5</v>
      </c>
    </row>
    <row r="245" spans="1:14" x14ac:dyDescent="0.3">
      <c r="A245" s="54" t="str">
        <f t="shared" si="12"/>
        <v>PITTET1</v>
      </c>
      <c r="B245" s="52">
        <f t="shared" si="13"/>
        <v>1</v>
      </c>
      <c r="E245" s="236" t="str">
        <f t="shared" si="15"/>
        <v>PITTETGérard</v>
      </c>
      <c r="F245" s="25" t="str">
        <f t="shared" si="14"/>
        <v>FSGT55644055</v>
      </c>
      <c r="G245" s="26" t="s">
        <v>1619</v>
      </c>
      <c r="H245" s="26" t="s">
        <v>90</v>
      </c>
      <c r="I245" s="26" t="s">
        <v>1066</v>
      </c>
      <c r="J245" s="26" t="s">
        <v>6</v>
      </c>
      <c r="K245" s="25" t="s">
        <v>34</v>
      </c>
      <c r="L245" s="25" t="s">
        <v>1620</v>
      </c>
      <c r="M245" s="53">
        <v>19137</v>
      </c>
      <c r="N245" s="25">
        <v>5</v>
      </c>
    </row>
    <row r="246" spans="1:14" x14ac:dyDescent="0.3">
      <c r="A246" s="54" t="str">
        <f t="shared" si="12"/>
        <v>PLANTIN1</v>
      </c>
      <c r="B246" s="52">
        <f t="shared" si="13"/>
        <v>1</v>
      </c>
      <c r="E246" s="236" t="str">
        <f t="shared" si="15"/>
        <v>PLANTINRichard</v>
      </c>
      <c r="F246" s="25" t="str">
        <f t="shared" si="14"/>
        <v>FSGT237846</v>
      </c>
      <c r="G246" s="26" t="s">
        <v>1621</v>
      </c>
      <c r="H246" s="26" t="s">
        <v>264</v>
      </c>
      <c r="I246" s="26" t="s">
        <v>1360</v>
      </c>
      <c r="J246" s="26" t="s">
        <v>1055</v>
      </c>
      <c r="K246" s="25" t="s">
        <v>34</v>
      </c>
      <c r="L246" s="25" t="s">
        <v>1622</v>
      </c>
      <c r="M246" s="53">
        <v>26096</v>
      </c>
      <c r="N246" s="25">
        <v>3</v>
      </c>
    </row>
    <row r="247" spans="1:14" x14ac:dyDescent="0.3">
      <c r="A247" s="54" t="str">
        <f t="shared" si="12"/>
        <v>PLASSE1</v>
      </c>
      <c r="B247" s="52">
        <f t="shared" si="13"/>
        <v>1</v>
      </c>
      <c r="E247" s="236" t="str">
        <f t="shared" si="15"/>
        <v>PLASSESerge</v>
      </c>
      <c r="F247" s="25" t="str">
        <f t="shared" si="14"/>
        <v>FSGT234917</v>
      </c>
      <c r="G247" s="26" t="s">
        <v>1623</v>
      </c>
      <c r="H247" s="26" t="s">
        <v>323</v>
      </c>
      <c r="I247" s="26" t="s">
        <v>1624</v>
      </c>
      <c r="J247" s="26" t="s">
        <v>1055</v>
      </c>
      <c r="K247" s="25" t="s">
        <v>34</v>
      </c>
      <c r="L247" s="25" t="s">
        <v>1625</v>
      </c>
      <c r="M247" s="53">
        <v>19777</v>
      </c>
      <c r="N247" s="25">
        <v>4</v>
      </c>
    </row>
    <row r="248" spans="1:14" x14ac:dyDescent="0.3">
      <c r="A248" s="54" t="str">
        <f t="shared" si="12"/>
        <v>POLLET1</v>
      </c>
      <c r="B248" s="52">
        <f t="shared" si="13"/>
        <v>1</v>
      </c>
      <c r="E248" s="236" t="str">
        <f t="shared" si="15"/>
        <v>POLLETDaniel</v>
      </c>
      <c r="F248" s="25" t="str">
        <f t="shared" si="14"/>
        <v>FSGT55593320</v>
      </c>
      <c r="G248" s="26" t="s">
        <v>1626</v>
      </c>
      <c r="H248" s="26" t="s">
        <v>299</v>
      </c>
      <c r="I248" s="26" t="s">
        <v>1314</v>
      </c>
      <c r="J248" s="26" t="s">
        <v>1315</v>
      </c>
      <c r="K248" s="25" t="s">
        <v>34</v>
      </c>
      <c r="L248" s="25" t="s">
        <v>1627</v>
      </c>
      <c r="M248" s="53">
        <v>17030</v>
      </c>
      <c r="N248" s="25">
        <v>5</v>
      </c>
    </row>
    <row r="249" spans="1:14" x14ac:dyDescent="0.3">
      <c r="A249" s="54" t="str">
        <f t="shared" si="12"/>
        <v>POMMEREL1</v>
      </c>
      <c r="B249" s="52">
        <f t="shared" si="13"/>
        <v>1</v>
      </c>
      <c r="E249" s="236" t="str">
        <f t="shared" si="15"/>
        <v>POMMERELJacques</v>
      </c>
      <c r="F249" s="25" t="str">
        <f t="shared" si="14"/>
        <v>FSGT55587278</v>
      </c>
      <c r="G249" s="26" t="s">
        <v>1628</v>
      </c>
      <c r="H249" s="26" t="s">
        <v>1098</v>
      </c>
      <c r="I249" s="26" t="s">
        <v>1190</v>
      </c>
      <c r="J249" s="26" t="s">
        <v>1047</v>
      </c>
      <c r="K249" s="25" t="s">
        <v>34</v>
      </c>
      <c r="L249" s="25" t="s">
        <v>1629</v>
      </c>
      <c r="M249" s="53">
        <v>20436</v>
      </c>
      <c r="N249" s="25">
        <v>3</v>
      </c>
    </row>
    <row r="250" spans="1:14" x14ac:dyDescent="0.3">
      <c r="A250" s="54" t="str">
        <f t="shared" si="12"/>
        <v>POMMEREL (F)1</v>
      </c>
      <c r="B250" s="52">
        <f t="shared" si="13"/>
        <v>1</v>
      </c>
      <c r="E250" s="236" t="str">
        <f t="shared" si="15"/>
        <v>POMMEREL (F)Florence</v>
      </c>
      <c r="F250" s="25" t="str">
        <f t="shared" si="14"/>
        <v>FSGT55592441</v>
      </c>
      <c r="G250" s="26" t="s">
        <v>1630</v>
      </c>
      <c r="H250" s="26" t="s">
        <v>1631</v>
      </c>
      <c r="I250" s="26" t="s">
        <v>1190</v>
      </c>
      <c r="J250" s="26" t="s">
        <v>1047</v>
      </c>
      <c r="K250" s="25" t="s">
        <v>34</v>
      </c>
      <c r="L250" s="25" t="s">
        <v>1632</v>
      </c>
      <c r="M250" s="53">
        <v>22003</v>
      </c>
      <c r="N250" s="25">
        <v>5</v>
      </c>
    </row>
    <row r="251" spans="1:14" x14ac:dyDescent="0.3">
      <c r="A251" s="54" t="str">
        <f t="shared" si="12"/>
        <v>POMMIER (F)1</v>
      </c>
      <c r="B251" s="52">
        <f t="shared" si="13"/>
        <v>1</v>
      </c>
      <c r="E251" s="236" t="str">
        <f t="shared" si="15"/>
        <v>POMMIER (F)Annick</v>
      </c>
      <c r="F251" s="25" t="str">
        <f t="shared" si="14"/>
        <v>FSGT55589454</v>
      </c>
      <c r="G251" s="26" t="s">
        <v>1633</v>
      </c>
      <c r="H251" s="26" t="s">
        <v>1634</v>
      </c>
      <c r="I251" s="26" t="s">
        <v>1190</v>
      </c>
      <c r="J251" s="26" t="s">
        <v>1047</v>
      </c>
      <c r="K251" s="25" t="s">
        <v>34</v>
      </c>
      <c r="L251" s="25" t="s">
        <v>1635</v>
      </c>
      <c r="M251" s="53">
        <v>21026</v>
      </c>
      <c r="N251" s="25">
        <v>6</v>
      </c>
    </row>
    <row r="252" spans="1:14" x14ac:dyDescent="0.3">
      <c r="A252" s="54" t="str">
        <f t="shared" si="12"/>
        <v>PONCET1</v>
      </c>
      <c r="B252" s="52">
        <f t="shared" si="13"/>
        <v>1</v>
      </c>
      <c r="E252" s="236" t="str">
        <f t="shared" si="15"/>
        <v>PONCETDamien</v>
      </c>
      <c r="F252" s="25" t="str">
        <f t="shared" si="14"/>
        <v>FSGT55751234</v>
      </c>
      <c r="G252" s="26" t="s">
        <v>901</v>
      </c>
      <c r="H252" s="26" t="s">
        <v>679</v>
      </c>
      <c r="I252" s="26" t="s">
        <v>1062</v>
      </c>
      <c r="J252" s="26" t="s">
        <v>1063</v>
      </c>
      <c r="K252" s="25" t="s">
        <v>34</v>
      </c>
      <c r="L252" s="25" t="s">
        <v>1636</v>
      </c>
      <c r="M252" s="53">
        <v>31712</v>
      </c>
      <c r="N252" s="25">
        <v>1</v>
      </c>
    </row>
    <row r="253" spans="1:14" x14ac:dyDescent="0.3">
      <c r="A253" s="54" t="str">
        <f t="shared" si="12"/>
        <v>PONCIN1</v>
      </c>
      <c r="B253" s="52">
        <f t="shared" si="13"/>
        <v>1</v>
      </c>
      <c r="E253" s="236" t="str">
        <f t="shared" si="15"/>
        <v>PONCINGilles</v>
      </c>
      <c r="F253" s="25" t="str">
        <f t="shared" si="14"/>
        <v>FSGT55605368</v>
      </c>
      <c r="G253" s="26" t="s">
        <v>1637</v>
      </c>
      <c r="H253" s="26" t="s">
        <v>653</v>
      </c>
      <c r="I253" s="26" t="s">
        <v>1050</v>
      </c>
      <c r="J253" s="26" t="s">
        <v>1047</v>
      </c>
      <c r="K253" s="25" t="s">
        <v>34</v>
      </c>
      <c r="L253" s="25" t="s">
        <v>1638</v>
      </c>
      <c r="M253" s="53">
        <v>21068</v>
      </c>
      <c r="N253" s="25">
        <v>5</v>
      </c>
    </row>
    <row r="254" spans="1:14" x14ac:dyDescent="0.3">
      <c r="A254" s="54" t="str">
        <f t="shared" si="12"/>
        <v>PONS1</v>
      </c>
      <c r="B254" s="52">
        <f t="shared" si="13"/>
        <v>1</v>
      </c>
      <c r="E254" s="236" t="str">
        <f t="shared" si="15"/>
        <v>PONSPatrick</v>
      </c>
      <c r="F254" s="25" t="str">
        <f t="shared" si="14"/>
        <v>FSGT55706896</v>
      </c>
      <c r="G254" s="26" t="s">
        <v>1639</v>
      </c>
      <c r="H254" s="26" t="s">
        <v>152</v>
      </c>
      <c r="I254" s="26" t="s">
        <v>1433</v>
      </c>
      <c r="J254" s="26" t="s">
        <v>1186</v>
      </c>
      <c r="K254" s="25" t="s">
        <v>34</v>
      </c>
      <c r="L254" s="25" t="s">
        <v>1640</v>
      </c>
      <c r="M254" s="53">
        <v>20872</v>
      </c>
      <c r="N254" s="25">
        <v>4</v>
      </c>
    </row>
    <row r="255" spans="1:14" x14ac:dyDescent="0.3">
      <c r="A255" s="54" t="str">
        <f t="shared" si="12"/>
        <v>PORCIN1</v>
      </c>
      <c r="B255" s="52">
        <f t="shared" si="13"/>
        <v>1</v>
      </c>
      <c r="E255" s="236" t="str">
        <f t="shared" si="15"/>
        <v>PORCINHervé</v>
      </c>
      <c r="F255" s="25" t="str">
        <f t="shared" si="14"/>
        <v>FSGT55597339</v>
      </c>
      <c r="G255" s="26" t="s">
        <v>1641</v>
      </c>
      <c r="H255" s="26" t="s">
        <v>680</v>
      </c>
      <c r="I255" s="26" t="s">
        <v>1642</v>
      </c>
      <c r="J255" s="26" t="s">
        <v>1047</v>
      </c>
      <c r="K255" s="25" t="s">
        <v>34</v>
      </c>
      <c r="L255" s="25" t="s">
        <v>1643</v>
      </c>
      <c r="M255" s="53">
        <v>24830</v>
      </c>
      <c r="N255" s="25">
        <v>4</v>
      </c>
    </row>
    <row r="256" spans="1:14" x14ac:dyDescent="0.3">
      <c r="A256" s="54" t="str">
        <f t="shared" ref="A256:A319" si="20">CONCATENATE(G256,B256)</f>
        <v>POUILLARD (F)1</v>
      </c>
      <c r="B256" s="52">
        <f t="shared" ref="B256:B319" si="21">IF(G256&lt;&gt;G255,1,(B255+1))</f>
        <v>1</v>
      </c>
      <c r="E256" s="236" t="str">
        <f t="shared" si="15"/>
        <v>POUILLARD (F)Sandrine</v>
      </c>
      <c r="F256" s="25" t="str">
        <f t="shared" ref="F256:F319" si="22">CONCATENATE(K256,L256)</f>
        <v>FSGT55711365</v>
      </c>
      <c r="G256" s="26" t="s">
        <v>1644</v>
      </c>
      <c r="H256" s="26" t="s">
        <v>930</v>
      </c>
      <c r="I256" s="26" t="s">
        <v>1645</v>
      </c>
      <c r="J256" s="26" t="s">
        <v>1646</v>
      </c>
      <c r="K256" s="25" t="s">
        <v>34</v>
      </c>
      <c r="L256" s="25" t="s">
        <v>1647</v>
      </c>
      <c r="M256" s="53">
        <v>31031</v>
      </c>
      <c r="N256" s="25">
        <v>5</v>
      </c>
    </row>
    <row r="257" spans="1:14" x14ac:dyDescent="0.3">
      <c r="A257" s="54" t="str">
        <f t="shared" si="20"/>
        <v>POULARD1</v>
      </c>
      <c r="B257" s="52">
        <f t="shared" si="21"/>
        <v>1</v>
      </c>
      <c r="E257" s="236" t="str">
        <f t="shared" si="15"/>
        <v>POULARDMorgan</v>
      </c>
      <c r="F257" s="25" t="str">
        <f t="shared" si="22"/>
        <v>FSGT55710451</v>
      </c>
      <c r="G257" s="26" t="s">
        <v>1648</v>
      </c>
      <c r="H257" s="26" t="s">
        <v>1649</v>
      </c>
      <c r="I257" s="26" t="s">
        <v>1650</v>
      </c>
      <c r="J257" s="26" t="s">
        <v>1063</v>
      </c>
      <c r="K257" s="25" t="s">
        <v>34</v>
      </c>
      <c r="L257" s="25" t="s">
        <v>1651</v>
      </c>
      <c r="M257" s="53">
        <v>32557</v>
      </c>
      <c r="N257" s="25">
        <v>2</v>
      </c>
    </row>
    <row r="258" spans="1:14" s="26" customFormat="1" x14ac:dyDescent="0.3">
      <c r="A258" s="54" t="str">
        <f t="shared" si="20"/>
        <v>PRAT1</v>
      </c>
      <c r="B258" s="52">
        <f t="shared" si="21"/>
        <v>1</v>
      </c>
      <c r="C258" s="25"/>
      <c r="D258" s="25"/>
      <c r="E258" s="236" t="str">
        <f t="shared" si="15"/>
        <v>PRATMaurice</v>
      </c>
      <c r="F258" s="25" t="str">
        <f t="shared" si="22"/>
        <v>FSGT365593</v>
      </c>
      <c r="G258" s="26" t="s">
        <v>1652</v>
      </c>
      <c r="H258" s="26" t="s">
        <v>533</v>
      </c>
      <c r="I258" s="26" t="s">
        <v>1653</v>
      </c>
      <c r="J258" s="26" t="s">
        <v>1055</v>
      </c>
      <c r="K258" s="26" t="s">
        <v>34</v>
      </c>
      <c r="L258" s="25" t="s">
        <v>1654</v>
      </c>
      <c r="M258" s="53">
        <v>15918</v>
      </c>
      <c r="N258" s="26">
        <v>5</v>
      </c>
    </row>
    <row r="259" spans="1:14" x14ac:dyDescent="0.3">
      <c r="A259" s="54" t="str">
        <f t="shared" si="20"/>
        <v>PUITIN1</v>
      </c>
      <c r="B259" s="52">
        <f t="shared" si="21"/>
        <v>1</v>
      </c>
      <c r="E259" s="236" t="str">
        <f t="shared" si="15"/>
        <v>PUITINFranck</v>
      </c>
      <c r="F259" s="25" t="str">
        <f t="shared" si="22"/>
        <v>FSGT55715129</v>
      </c>
      <c r="G259" s="26" t="s">
        <v>1655</v>
      </c>
      <c r="H259" s="26" t="s">
        <v>874</v>
      </c>
      <c r="I259" s="26" t="s">
        <v>1164</v>
      </c>
      <c r="J259" s="26" t="s">
        <v>1047</v>
      </c>
      <c r="K259" s="25" t="s">
        <v>34</v>
      </c>
      <c r="L259" s="25" t="s">
        <v>1656</v>
      </c>
      <c r="M259" s="53">
        <v>26258</v>
      </c>
      <c r="N259" s="25">
        <v>3</v>
      </c>
    </row>
    <row r="260" spans="1:14" x14ac:dyDescent="0.3">
      <c r="A260" s="54" t="str">
        <f t="shared" si="20"/>
        <v>QUENET1</v>
      </c>
      <c r="B260" s="52">
        <f t="shared" si="21"/>
        <v>1</v>
      </c>
      <c r="E260" s="236" t="str">
        <f t="shared" ref="E260:E323" si="23">CONCATENATE(G260,H260)</f>
        <v>QUENETJean-Louis</v>
      </c>
      <c r="F260" s="25" t="str">
        <f t="shared" si="22"/>
        <v>FSGT55478707</v>
      </c>
      <c r="G260" s="26" t="s">
        <v>1657</v>
      </c>
      <c r="H260" s="26" t="s">
        <v>237</v>
      </c>
      <c r="I260" s="26" t="s">
        <v>1658</v>
      </c>
      <c r="J260" s="26" t="s">
        <v>1659</v>
      </c>
      <c r="K260" s="25" t="s">
        <v>34</v>
      </c>
      <c r="L260" s="25" t="s">
        <v>1660</v>
      </c>
      <c r="M260" s="53">
        <v>24090</v>
      </c>
      <c r="N260" s="25">
        <v>5</v>
      </c>
    </row>
    <row r="261" spans="1:14" x14ac:dyDescent="0.3">
      <c r="A261" s="54" t="str">
        <f t="shared" si="20"/>
        <v>RAMON1</v>
      </c>
      <c r="B261" s="52">
        <f t="shared" si="21"/>
        <v>1</v>
      </c>
      <c r="E261" s="236" t="str">
        <f t="shared" si="23"/>
        <v>RAMONMarc-Olivier</v>
      </c>
      <c r="F261" s="25" t="str">
        <f t="shared" si="22"/>
        <v>FSGT55758928</v>
      </c>
      <c r="G261" s="26" t="s">
        <v>1661</v>
      </c>
      <c r="H261" s="26" t="s">
        <v>1662</v>
      </c>
      <c r="I261" s="26" t="s">
        <v>1274</v>
      </c>
      <c r="J261" s="26" t="s">
        <v>1186</v>
      </c>
      <c r="K261" s="25" t="s">
        <v>34</v>
      </c>
      <c r="L261" s="25" t="s">
        <v>1663</v>
      </c>
      <c r="M261" s="53">
        <v>29058</v>
      </c>
      <c r="N261" s="25">
        <v>2</v>
      </c>
    </row>
    <row r="262" spans="1:14" x14ac:dyDescent="0.3">
      <c r="A262" s="54" t="str">
        <f t="shared" si="20"/>
        <v>REMY1</v>
      </c>
      <c r="B262" s="52">
        <f t="shared" si="21"/>
        <v>1</v>
      </c>
      <c r="E262" s="236" t="str">
        <f t="shared" si="23"/>
        <v>REMYAlain</v>
      </c>
      <c r="F262" s="25" t="str">
        <f t="shared" si="22"/>
        <v>FSGT55751232</v>
      </c>
      <c r="G262" s="26" t="s">
        <v>1664</v>
      </c>
      <c r="H262" s="26" t="s">
        <v>126</v>
      </c>
      <c r="I262" s="26" t="s">
        <v>1062</v>
      </c>
      <c r="J262" s="26" t="s">
        <v>1063</v>
      </c>
      <c r="K262" s="25" t="s">
        <v>34</v>
      </c>
      <c r="L262" s="25" t="s">
        <v>1665</v>
      </c>
      <c r="M262" s="53">
        <v>25694</v>
      </c>
      <c r="N262" s="25">
        <v>2</v>
      </c>
    </row>
    <row r="263" spans="1:14" x14ac:dyDescent="0.3">
      <c r="A263" s="54" t="str">
        <f t="shared" si="20"/>
        <v>RENEVEY1</v>
      </c>
      <c r="B263" s="52">
        <f t="shared" si="21"/>
        <v>1</v>
      </c>
      <c r="E263" s="236" t="str">
        <f t="shared" si="23"/>
        <v>RENEVEYHugues</v>
      </c>
      <c r="F263" s="25" t="str">
        <f t="shared" si="22"/>
        <v>FSGT55547678</v>
      </c>
      <c r="G263" s="26" t="s">
        <v>1666</v>
      </c>
      <c r="H263" s="26" t="s">
        <v>1667</v>
      </c>
      <c r="I263" s="26" t="s">
        <v>1131</v>
      </c>
      <c r="J263" s="26" t="s">
        <v>6</v>
      </c>
      <c r="K263" s="25" t="s">
        <v>34</v>
      </c>
      <c r="L263" s="25" t="s">
        <v>1668</v>
      </c>
      <c r="M263" s="53">
        <v>30011</v>
      </c>
      <c r="N263" s="25">
        <v>2</v>
      </c>
    </row>
    <row r="264" spans="1:14" x14ac:dyDescent="0.3">
      <c r="A264" s="54" t="str">
        <f t="shared" si="20"/>
        <v>RIVIERE1</v>
      </c>
      <c r="B264" s="52">
        <f t="shared" si="21"/>
        <v>1</v>
      </c>
      <c r="E264" s="236" t="str">
        <f t="shared" si="23"/>
        <v>RIVIEREPaul</v>
      </c>
      <c r="F264" s="25" t="str">
        <f t="shared" si="22"/>
        <v>FSGT226762</v>
      </c>
      <c r="G264" s="26" t="s">
        <v>1669</v>
      </c>
      <c r="H264" s="26" t="s">
        <v>304</v>
      </c>
      <c r="I264" s="26" t="s">
        <v>5</v>
      </c>
      <c r="J264" s="26" t="s">
        <v>6</v>
      </c>
      <c r="K264" s="25" t="s">
        <v>34</v>
      </c>
      <c r="L264" s="25" t="s">
        <v>1670</v>
      </c>
      <c r="M264" s="53">
        <v>24697</v>
      </c>
      <c r="N264" s="25">
        <v>3</v>
      </c>
    </row>
    <row r="265" spans="1:14" x14ac:dyDescent="0.3">
      <c r="A265" s="54" t="str">
        <f t="shared" si="20"/>
        <v>ROBERT1</v>
      </c>
      <c r="B265" s="52">
        <f t="shared" si="21"/>
        <v>1</v>
      </c>
      <c r="E265" s="236" t="str">
        <f t="shared" si="23"/>
        <v>ROBERTLaurent</v>
      </c>
      <c r="F265" s="25" t="str">
        <f t="shared" si="22"/>
        <v>FSGT298132</v>
      </c>
      <c r="G265" s="26" t="s">
        <v>942</v>
      </c>
      <c r="H265" s="26" t="s">
        <v>192</v>
      </c>
      <c r="I265" s="26" t="s">
        <v>1360</v>
      </c>
      <c r="J265" s="26" t="s">
        <v>1055</v>
      </c>
      <c r="K265" s="25" t="s">
        <v>34</v>
      </c>
      <c r="L265" s="25" t="s">
        <v>1671</v>
      </c>
      <c r="M265" s="53">
        <v>23976</v>
      </c>
      <c r="N265" s="25">
        <v>2</v>
      </c>
    </row>
    <row r="266" spans="1:14" x14ac:dyDescent="0.3">
      <c r="A266" s="54" t="str">
        <f t="shared" si="20"/>
        <v>ROCFORT1</v>
      </c>
      <c r="B266" s="52">
        <f t="shared" si="21"/>
        <v>1</v>
      </c>
      <c r="E266" s="236" t="str">
        <f t="shared" si="23"/>
        <v>ROCFORTSebastien</v>
      </c>
      <c r="F266" s="25" t="str">
        <f t="shared" si="22"/>
        <v>FSGT536995</v>
      </c>
      <c r="G266" s="26" t="s">
        <v>1672</v>
      </c>
      <c r="H266" s="26" t="s">
        <v>1673</v>
      </c>
      <c r="I266" s="26" t="s">
        <v>1176</v>
      </c>
      <c r="J266" s="26" t="s">
        <v>1055</v>
      </c>
      <c r="K266" s="25" t="s">
        <v>34</v>
      </c>
      <c r="L266" s="25" t="s">
        <v>1674</v>
      </c>
      <c r="M266" s="53">
        <v>26519</v>
      </c>
      <c r="N266" s="25">
        <v>2</v>
      </c>
    </row>
    <row r="267" spans="1:14" x14ac:dyDescent="0.3">
      <c r="A267" s="54" t="str">
        <f t="shared" si="20"/>
        <v>ROCHE1</v>
      </c>
      <c r="B267" s="52">
        <f t="shared" si="21"/>
        <v>1</v>
      </c>
      <c r="E267" s="236" t="str">
        <f t="shared" si="23"/>
        <v>ROCHEPatrice</v>
      </c>
      <c r="F267" s="25" t="str">
        <f t="shared" si="22"/>
        <v>FSGT55601546</v>
      </c>
      <c r="G267" s="26" t="s">
        <v>1675</v>
      </c>
      <c r="H267" s="26" t="s">
        <v>306</v>
      </c>
      <c r="I267" s="26" t="s">
        <v>1502</v>
      </c>
      <c r="J267" s="26" t="s">
        <v>1047</v>
      </c>
      <c r="K267" s="25" t="s">
        <v>34</v>
      </c>
      <c r="L267" s="25" t="s">
        <v>1676</v>
      </c>
      <c r="M267" s="53">
        <v>19540</v>
      </c>
      <c r="N267" s="25">
        <v>5</v>
      </c>
    </row>
    <row r="268" spans="1:14" x14ac:dyDescent="0.3">
      <c r="A268" s="54" t="str">
        <f t="shared" si="20"/>
        <v>ROCLE1</v>
      </c>
      <c r="B268" s="52">
        <f t="shared" si="21"/>
        <v>1</v>
      </c>
      <c r="E268" s="236" t="str">
        <f t="shared" si="23"/>
        <v>ROCLEMaurice</v>
      </c>
      <c r="F268" s="25" t="str">
        <f t="shared" si="22"/>
        <v>FSGT144991</v>
      </c>
      <c r="G268" s="26" t="s">
        <v>1677</v>
      </c>
      <c r="H268" s="26" t="s">
        <v>533</v>
      </c>
      <c r="I268" s="26" t="s">
        <v>1134</v>
      </c>
      <c r="J268" s="26" t="s">
        <v>1063</v>
      </c>
      <c r="K268" s="25" t="s">
        <v>34</v>
      </c>
      <c r="L268" s="25" t="s">
        <v>1678</v>
      </c>
      <c r="M268" s="53">
        <v>19576</v>
      </c>
      <c r="N268" s="25">
        <v>5</v>
      </c>
    </row>
    <row r="269" spans="1:14" x14ac:dyDescent="0.3">
      <c r="A269" s="54" t="str">
        <f t="shared" si="20"/>
        <v>ROUSSEAU1</v>
      </c>
      <c r="B269" s="52">
        <f t="shared" si="21"/>
        <v>1</v>
      </c>
      <c r="E269" s="236" t="str">
        <f t="shared" si="23"/>
        <v>ROUSSEAUPierre</v>
      </c>
      <c r="F269" s="25" t="str">
        <f t="shared" si="22"/>
        <v>UFOLEP039_10010302</v>
      </c>
      <c r="G269" s="26" t="s">
        <v>1679</v>
      </c>
      <c r="H269" s="26" t="s">
        <v>161</v>
      </c>
      <c r="I269" s="26" t="s">
        <v>1238</v>
      </c>
      <c r="J269" s="26" t="s">
        <v>1186</v>
      </c>
      <c r="K269" s="25" t="s">
        <v>4</v>
      </c>
      <c r="L269" s="25" t="s">
        <v>1680</v>
      </c>
      <c r="M269" s="53">
        <v>34458</v>
      </c>
      <c r="N269" s="25">
        <v>4</v>
      </c>
    </row>
    <row r="270" spans="1:14" x14ac:dyDescent="0.3">
      <c r="A270" s="54" t="str">
        <f t="shared" si="20"/>
        <v>ROY1</v>
      </c>
      <c r="B270" s="52">
        <f t="shared" si="21"/>
        <v>1</v>
      </c>
      <c r="E270" s="236" t="str">
        <f t="shared" si="23"/>
        <v>ROYLaurent</v>
      </c>
      <c r="F270" s="25" t="str">
        <f t="shared" si="22"/>
        <v>FSGT55717608</v>
      </c>
      <c r="G270" s="26" t="s">
        <v>956</v>
      </c>
      <c r="H270" s="26" t="s">
        <v>192</v>
      </c>
      <c r="I270" s="26" t="s">
        <v>1190</v>
      </c>
      <c r="J270" s="26" t="s">
        <v>1047</v>
      </c>
      <c r="K270" s="25" t="s">
        <v>34</v>
      </c>
      <c r="L270" s="25" t="s">
        <v>1681</v>
      </c>
      <c r="M270" s="53">
        <v>26900</v>
      </c>
      <c r="N270" s="25">
        <v>4</v>
      </c>
    </row>
    <row r="271" spans="1:14" x14ac:dyDescent="0.3">
      <c r="A271" s="54" t="str">
        <f t="shared" si="20"/>
        <v>SALAH1</v>
      </c>
      <c r="B271" s="52">
        <f t="shared" si="21"/>
        <v>1</v>
      </c>
      <c r="E271" s="236" t="str">
        <f t="shared" si="23"/>
        <v>SALAHNicolas</v>
      </c>
      <c r="F271" s="25" t="str">
        <f t="shared" si="22"/>
        <v>FSGT137773</v>
      </c>
      <c r="G271" s="26" t="s">
        <v>1682</v>
      </c>
      <c r="H271" s="26" t="s">
        <v>107</v>
      </c>
      <c r="I271" s="26" t="s">
        <v>1553</v>
      </c>
      <c r="J271" s="26" t="s">
        <v>1063</v>
      </c>
      <c r="K271" s="25" t="s">
        <v>34</v>
      </c>
      <c r="L271" s="25" t="s">
        <v>1683</v>
      </c>
      <c r="M271" s="53">
        <v>26800</v>
      </c>
      <c r="N271" s="25">
        <v>2</v>
      </c>
    </row>
    <row r="272" spans="1:14" x14ac:dyDescent="0.3">
      <c r="A272" s="54" t="str">
        <f t="shared" si="20"/>
        <v>SALOMON1</v>
      </c>
      <c r="B272" s="52">
        <f t="shared" si="21"/>
        <v>1</v>
      </c>
      <c r="E272" s="236" t="str">
        <f t="shared" si="23"/>
        <v>SALOMONChristian</v>
      </c>
      <c r="F272" s="25" t="str">
        <f t="shared" si="22"/>
        <v>FSGT55603784</v>
      </c>
      <c r="G272" s="26" t="s">
        <v>1684</v>
      </c>
      <c r="H272" s="26" t="s">
        <v>97</v>
      </c>
      <c r="I272" s="26" t="s">
        <v>1238</v>
      </c>
      <c r="J272" s="26" t="s">
        <v>1186</v>
      </c>
      <c r="K272" s="25" t="s">
        <v>34</v>
      </c>
      <c r="L272" s="25" t="s">
        <v>1685</v>
      </c>
      <c r="M272" s="53">
        <v>17475</v>
      </c>
      <c r="N272" s="25">
        <v>5</v>
      </c>
    </row>
    <row r="273" spans="1:14" x14ac:dyDescent="0.3">
      <c r="A273" s="54" t="str">
        <f t="shared" si="20"/>
        <v>SANIEZ1</v>
      </c>
      <c r="B273" s="52">
        <f t="shared" si="21"/>
        <v>1</v>
      </c>
      <c r="E273" s="236" t="str">
        <f t="shared" si="23"/>
        <v>SANIEZChristophe</v>
      </c>
      <c r="F273" s="25" t="str">
        <f t="shared" si="22"/>
        <v>FSGT55755950</v>
      </c>
      <c r="G273" s="26" t="s">
        <v>1686</v>
      </c>
      <c r="H273" s="26" t="s">
        <v>135</v>
      </c>
      <c r="I273" s="26" t="s">
        <v>1171</v>
      </c>
      <c r="J273" s="26" t="s">
        <v>1063</v>
      </c>
      <c r="K273" s="25" t="s">
        <v>34</v>
      </c>
      <c r="L273" s="25" t="s">
        <v>1687</v>
      </c>
      <c r="M273" s="53">
        <v>25611</v>
      </c>
      <c r="N273" s="25">
        <v>4</v>
      </c>
    </row>
    <row r="274" spans="1:14" x14ac:dyDescent="0.3">
      <c r="A274" s="54" t="str">
        <f t="shared" si="20"/>
        <v>SEGUIN1</v>
      </c>
      <c r="B274" s="52">
        <f t="shared" si="21"/>
        <v>1</v>
      </c>
      <c r="E274" s="236" t="str">
        <f t="shared" si="23"/>
        <v>SEGUINThierry</v>
      </c>
      <c r="F274" s="25" t="str">
        <f t="shared" si="22"/>
        <v>FSGT188576</v>
      </c>
      <c r="G274" s="26" t="s">
        <v>963</v>
      </c>
      <c r="H274" s="26" t="s">
        <v>115</v>
      </c>
      <c r="I274" s="26" t="s">
        <v>5</v>
      </c>
      <c r="J274" s="26" t="s">
        <v>6</v>
      </c>
      <c r="K274" s="25" t="s">
        <v>34</v>
      </c>
      <c r="L274" s="25" t="s">
        <v>1688</v>
      </c>
      <c r="M274" s="53">
        <v>23248</v>
      </c>
      <c r="N274" s="25">
        <v>3</v>
      </c>
    </row>
    <row r="275" spans="1:14" x14ac:dyDescent="0.3">
      <c r="A275" s="54" t="str">
        <f t="shared" si="20"/>
        <v>SEGUIN2</v>
      </c>
      <c r="B275" s="52">
        <f t="shared" si="21"/>
        <v>2</v>
      </c>
      <c r="E275" s="236" t="str">
        <f t="shared" si="23"/>
        <v>SEGUINPhilippe</v>
      </c>
      <c r="F275" s="25" t="str">
        <f t="shared" si="22"/>
        <v>FSGT191258</v>
      </c>
      <c r="G275" s="26" t="s">
        <v>963</v>
      </c>
      <c r="H275" s="26" t="s">
        <v>123</v>
      </c>
      <c r="I275" s="26" t="s">
        <v>5</v>
      </c>
      <c r="J275" s="26" t="s">
        <v>6</v>
      </c>
      <c r="K275" s="25" t="s">
        <v>34</v>
      </c>
      <c r="L275" s="25" t="s">
        <v>1689</v>
      </c>
      <c r="M275" s="53">
        <v>21925</v>
      </c>
      <c r="N275" s="25">
        <v>3</v>
      </c>
    </row>
    <row r="276" spans="1:14" x14ac:dyDescent="0.3">
      <c r="A276" s="54" t="str">
        <f t="shared" si="20"/>
        <v>SERRANO1</v>
      </c>
      <c r="B276" s="52">
        <f t="shared" si="21"/>
        <v>1</v>
      </c>
      <c r="E276" s="236" t="str">
        <f t="shared" si="23"/>
        <v>SERRANODaniel</v>
      </c>
      <c r="F276" s="25" t="str">
        <f t="shared" si="22"/>
        <v>FSGT55602904</v>
      </c>
      <c r="G276" s="26" t="s">
        <v>1690</v>
      </c>
      <c r="H276" s="26" t="s">
        <v>299</v>
      </c>
      <c r="I276" s="26" t="s">
        <v>1050</v>
      </c>
      <c r="J276" s="26" t="s">
        <v>1047</v>
      </c>
      <c r="K276" s="25" t="s">
        <v>34</v>
      </c>
      <c r="L276" s="25" t="s">
        <v>1691</v>
      </c>
      <c r="M276" s="53">
        <v>19487</v>
      </c>
      <c r="N276" s="25">
        <v>5</v>
      </c>
    </row>
    <row r="277" spans="1:14" x14ac:dyDescent="0.3">
      <c r="A277" s="54" t="str">
        <f t="shared" si="20"/>
        <v>SEVE1</v>
      </c>
      <c r="B277" s="52">
        <f t="shared" si="21"/>
        <v>1</v>
      </c>
      <c r="E277" s="236" t="str">
        <f t="shared" si="23"/>
        <v>SEVEJulien</v>
      </c>
      <c r="F277" s="25" t="str">
        <f t="shared" si="22"/>
        <v>FSGT55594463</v>
      </c>
      <c r="G277" s="26" t="s">
        <v>1692</v>
      </c>
      <c r="H277" s="26" t="s">
        <v>177</v>
      </c>
      <c r="I277" s="26" t="s">
        <v>1116</v>
      </c>
      <c r="J277" s="26" t="s">
        <v>1047</v>
      </c>
      <c r="K277" s="25" t="s">
        <v>34</v>
      </c>
      <c r="L277" s="25" t="s">
        <v>1693</v>
      </c>
      <c r="M277" s="53">
        <v>28615</v>
      </c>
      <c r="N277" s="25">
        <v>1</v>
      </c>
    </row>
    <row r="278" spans="1:14" x14ac:dyDescent="0.3">
      <c r="A278" s="54" t="str">
        <f t="shared" si="20"/>
        <v>SIBILLE1</v>
      </c>
      <c r="B278" s="52">
        <f t="shared" si="21"/>
        <v>1</v>
      </c>
      <c r="E278" s="236" t="str">
        <f t="shared" si="23"/>
        <v>SIBILLEJean Michel</v>
      </c>
      <c r="F278" s="25" t="str">
        <f t="shared" si="22"/>
        <v>FSGT143601</v>
      </c>
      <c r="G278" s="26" t="s">
        <v>1694</v>
      </c>
      <c r="H278" s="26" t="s">
        <v>1695</v>
      </c>
      <c r="I278" s="26" t="s">
        <v>1696</v>
      </c>
      <c r="J278" s="26" t="s">
        <v>1063</v>
      </c>
      <c r="K278" s="25" t="s">
        <v>34</v>
      </c>
      <c r="L278" s="25" t="s">
        <v>1697</v>
      </c>
      <c r="M278" s="53">
        <v>27442</v>
      </c>
      <c r="N278" s="25">
        <v>1</v>
      </c>
    </row>
    <row r="279" spans="1:14" x14ac:dyDescent="0.3">
      <c r="A279" s="54" t="str">
        <f t="shared" si="20"/>
        <v>SIMONOT1</v>
      </c>
      <c r="B279" s="52">
        <f t="shared" si="21"/>
        <v>1</v>
      </c>
      <c r="E279" s="236" t="str">
        <f t="shared" si="23"/>
        <v>SIMONOTAurélien</v>
      </c>
      <c r="F279" s="25" t="str">
        <f t="shared" si="22"/>
        <v>FSGT282755</v>
      </c>
      <c r="G279" s="26" t="s">
        <v>1698</v>
      </c>
      <c r="H279" s="26" t="s">
        <v>274</v>
      </c>
      <c r="I279" s="26" t="s">
        <v>1131</v>
      </c>
      <c r="J279" s="26" t="s">
        <v>6</v>
      </c>
      <c r="K279" s="25" t="s">
        <v>34</v>
      </c>
      <c r="L279" s="25" t="s">
        <v>1699</v>
      </c>
      <c r="M279" s="53">
        <v>30167</v>
      </c>
      <c r="N279" s="25">
        <v>5</v>
      </c>
    </row>
    <row r="280" spans="1:14" x14ac:dyDescent="0.3">
      <c r="A280" s="54" t="str">
        <f t="shared" si="20"/>
        <v>SIMONOT2</v>
      </c>
      <c r="B280" s="52">
        <f t="shared" si="21"/>
        <v>2</v>
      </c>
      <c r="E280" s="236" t="str">
        <f t="shared" si="23"/>
        <v>SIMONOTFlorian</v>
      </c>
      <c r="F280" s="25" t="str">
        <f t="shared" si="22"/>
        <v>FSGT227469</v>
      </c>
      <c r="G280" s="26" t="s">
        <v>1698</v>
      </c>
      <c r="H280" s="26" t="s">
        <v>606</v>
      </c>
      <c r="I280" s="26" t="s">
        <v>5</v>
      </c>
      <c r="J280" s="26" t="s">
        <v>6</v>
      </c>
      <c r="K280" s="25" t="s">
        <v>34</v>
      </c>
      <c r="L280" s="25" t="s">
        <v>1700</v>
      </c>
      <c r="M280" s="53">
        <v>30723</v>
      </c>
      <c r="N280" s="25">
        <v>2</v>
      </c>
    </row>
    <row r="281" spans="1:14" x14ac:dyDescent="0.3">
      <c r="A281" s="54" t="str">
        <f t="shared" si="20"/>
        <v>SIRE1</v>
      </c>
      <c r="B281" s="52">
        <f t="shared" si="21"/>
        <v>1</v>
      </c>
      <c r="E281" s="236" t="str">
        <f t="shared" si="23"/>
        <v>SIREGilles</v>
      </c>
      <c r="F281" s="25" t="str">
        <f t="shared" si="22"/>
        <v>FSGT55485210</v>
      </c>
      <c r="G281" s="26" t="s">
        <v>1701</v>
      </c>
      <c r="H281" s="26" t="s">
        <v>653</v>
      </c>
      <c r="I281" s="26" t="s">
        <v>1238</v>
      </c>
      <c r="J281" s="26" t="s">
        <v>1186</v>
      </c>
      <c r="K281" s="25" t="s">
        <v>34</v>
      </c>
      <c r="L281" s="25" t="s">
        <v>1702</v>
      </c>
      <c r="M281" s="53">
        <v>19310</v>
      </c>
      <c r="N281" s="25">
        <v>5</v>
      </c>
    </row>
    <row r="282" spans="1:14" x14ac:dyDescent="0.3">
      <c r="A282" s="54" t="str">
        <f t="shared" si="20"/>
        <v>SIRE2</v>
      </c>
      <c r="B282" s="52">
        <f t="shared" si="21"/>
        <v>2</v>
      </c>
      <c r="E282" s="236" t="str">
        <f t="shared" si="23"/>
        <v>SIREMickael</v>
      </c>
      <c r="F282" s="25" t="str">
        <f t="shared" si="22"/>
        <v>FSGT55667035</v>
      </c>
      <c r="G282" s="26" t="s">
        <v>1701</v>
      </c>
      <c r="H282" s="26" t="s">
        <v>1548</v>
      </c>
      <c r="I282" s="26" t="s">
        <v>1238</v>
      </c>
      <c r="J282" s="26" t="s">
        <v>1186</v>
      </c>
      <c r="K282" s="25" t="s">
        <v>34</v>
      </c>
      <c r="L282" s="25" t="s">
        <v>1703</v>
      </c>
      <c r="M282" s="53">
        <v>28723</v>
      </c>
      <c r="N282" s="25">
        <v>5</v>
      </c>
    </row>
    <row r="283" spans="1:14" x14ac:dyDescent="0.3">
      <c r="A283" s="54" t="str">
        <f t="shared" si="20"/>
        <v>TARDY1</v>
      </c>
      <c r="B283" s="52">
        <f t="shared" si="21"/>
        <v>1</v>
      </c>
      <c r="E283" s="236" t="str">
        <f t="shared" si="23"/>
        <v>TARDYNicolas</v>
      </c>
      <c r="F283" s="25" t="str">
        <f t="shared" si="22"/>
        <v>FSGT55583945</v>
      </c>
      <c r="G283" s="25" t="s">
        <v>1704</v>
      </c>
      <c r="H283" s="25" t="s">
        <v>107</v>
      </c>
      <c r="I283" s="25" t="s">
        <v>1099</v>
      </c>
      <c r="J283" s="25" t="s">
        <v>1047</v>
      </c>
      <c r="K283" s="25" t="s">
        <v>34</v>
      </c>
      <c r="L283" s="25" t="s">
        <v>1705</v>
      </c>
      <c r="M283" s="47">
        <v>27498</v>
      </c>
      <c r="N283" s="25">
        <v>4</v>
      </c>
    </row>
    <row r="284" spans="1:14" x14ac:dyDescent="0.3">
      <c r="A284" s="54" t="str">
        <f t="shared" si="20"/>
        <v>TEIXEIRA1</v>
      </c>
      <c r="B284" s="52">
        <f t="shared" si="21"/>
        <v>1</v>
      </c>
      <c r="E284" s="236" t="str">
        <f t="shared" si="23"/>
        <v>TEIXEIRAManuel</v>
      </c>
      <c r="F284" s="25" t="str">
        <f t="shared" si="22"/>
        <v>FSGT55592905</v>
      </c>
      <c r="G284" s="25" t="s">
        <v>1706</v>
      </c>
      <c r="H284" s="25" t="s">
        <v>422</v>
      </c>
      <c r="I284" s="25" t="s">
        <v>1190</v>
      </c>
      <c r="J284" s="25" t="s">
        <v>1047</v>
      </c>
      <c r="K284" s="25" t="s">
        <v>34</v>
      </c>
      <c r="L284" s="25" t="s">
        <v>1707</v>
      </c>
      <c r="M284" s="27">
        <v>21056</v>
      </c>
      <c r="N284" s="25">
        <v>4</v>
      </c>
    </row>
    <row r="285" spans="1:14" x14ac:dyDescent="0.3">
      <c r="A285" s="54" t="str">
        <f t="shared" si="20"/>
        <v>THIEBAUT1</v>
      </c>
      <c r="B285" s="52">
        <f t="shared" si="21"/>
        <v>1</v>
      </c>
      <c r="E285" s="236" t="str">
        <f t="shared" si="23"/>
        <v>THIEBAUTDominique</v>
      </c>
      <c r="F285" s="25" t="str">
        <f t="shared" si="22"/>
        <v>FSGT55603182</v>
      </c>
      <c r="G285" s="25" t="s">
        <v>1708</v>
      </c>
      <c r="H285" s="25" t="s">
        <v>190</v>
      </c>
      <c r="I285" s="25" t="s">
        <v>1709</v>
      </c>
      <c r="J285" s="25" t="s">
        <v>1070</v>
      </c>
      <c r="K285" s="25" t="s">
        <v>34</v>
      </c>
      <c r="L285" s="25" t="s">
        <v>1710</v>
      </c>
      <c r="M285" s="27">
        <v>18246</v>
      </c>
      <c r="N285" s="25">
        <v>5</v>
      </c>
    </row>
    <row r="286" spans="1:14" x14ac:dyDescent="0.3">
      <c r="A286" s="54" t="str">
        <f t="shared" si="20"/>
        <v>THOMASSIN1</v>
      </c>
      <c r="B286" s="52">
        <f t="shared" si="21"/>
        <v>1</v>
      </c>
      <c r="E286" s="236" t="str">
        <f t="shared" si="23"/>
        <v>THOMASSINMarc</v>
      </c>
      <c r="F286" s="25" t="str">
        <f t="shared" si="22"/>
        <v>FSGT55575829</v>
      </c>
      <c r="G286" s="25" t="s">
        <v>1711</v>
      </c>
      <c r="H286" s="25" t="s">
        <v>410</v>
      </c>
      <c r="I286" s="25" t="s">
        <v>1148</v>
      </c>
      <c r="J286" s="25" t="s">
        <v>1047</v>
      </c>
      <c r="K286" s="25" t="s">
        <v>34</v>
      </c>
      <c r="L286" s="25" t="s">
        <v>1712</v>
      </c>
      <c r="M286" s="27">
        <v>22803</v>
      </c>
      <c r="N286" s="25">
        <v>5</v>
      </c>
    </row>
    <row r="287" spans="1:14" x14ac:dyDescent="0.3">
      <c r="A287" s="54" t="str">
        <f t="shared" si="20"/>
        <v>TISSERAND1</v>
      </c>
      <c r="B287" s="52">
        <f t="shared" si="21"/>
        <v>1</v>
      </c>
      <c r="E287" s="236" t="str">
        <f t="shared" si="23"/>
        <v>TISSERANDSebastien</v>
      </c>
      <c r="F287" s="25" t="str">
        <f t="shared" si="22"/>
        <v>FSGT241865</v>
      </c>
      <c r="G287" s="25" t="s">
        <v>1713</v>
      </c>
      <c r="H287" s="25" t="s">
        <v>1673</v>
      </c>
      <c r="I287" s="25" t="s">
        <v>1445</v>
      </c>
      <c r="J287" s="25" t="s">
        <v>6</v>
      </c>
      <c r="K287" s="25" t="s">
        <v>34</v>
      </c>
      <c r="L287" s="25" t="s">
        <v>1714</v>
      </c>
      <c r="M287" s="27">
        <v>26541</v>
      </c>
      <c r="N287" s="25">
        <v>2</v>
      </c>
    </row>
    <row r="288" spans="1:14" x14ac:dyDescent="0.3">
      <c r="A288" s="54" t="str">
        <f t="shared" si="20"/>
        <v>TORDI1</v>
      </c>
      <c r="B288" s="52">
        <f t="shared" si="21"/>
        <v>1</v>
      </c>
      <c r="E288" s="236" t="str">
        <f t="shared" si="23"/>
        <v>TORDIMichel</v>
      </c>
      <c r="F288" s="25" t="str">
        <f t="shared" si="22"/>
        <v>FSGT55558467</v>
      </c>
      <c r="G288" s="25" t="s">
        <v>1715</v>
      </c>
      <c r="H288" s="25" t="s">
        <v>249</v>
      </c>
      <c r="I288" s="25" t="s">
        <v>1116</v>
      </c>
      <c r="J288" s="25" t="s">
        <v>1047</v>
      </c>
      <c r="K288" s="25" t="s">
        <v>34</v>
      </c>
      <c r="L288" s="25" t="s">
        <v>1716</v>
      </c>
      <c r="M288" s="27">
        <v>23011</v>
      </c>
      <c r="N288" s="25">
        <v>3</v>
      </c>
    </row>
    <row r="289" spans="1:14" x14ac:dyDescent="0.3">
      <c r="A289" s="54" t="str">
        <f t="shared" si="20"/>
        <v>TRIBOULET1</v>
      </c>
      <c r="B289" s="52">
        <f t="shared" si="21"/>
        <v>1</v>
      </c>
      <c r="E289" s="236" t="str">
        <f t="shared" si="23"/>
        <v>TRIBOULETRoland</v>
      </c>
      <c r="F289" s="25" t="str">
        <f t="shared" si="22"/>
        <v>FSGT233490</v>
      </c>
      <c r="G289" s="25" t="s">
        <v>1717</v>
      </c>
      <c r="H289" s="25" t="s">
        <v>487</v>
      </c>
      <c r="I289" s="25" t="s">
        <v>1395</v>
      </c>
      <c r="J289" s="25" t="s">
        <v>1063</v>
      </c>
      <c r="K289" s="25" t="s">
        <v>34</v>
      </c>
      <c r="L289" s="25" t="s">
        <v>1718</v>
      </c>
      <c r="M289" s="27">
        <v>20984</v>
      </c>
      <c r="N289" s="25">
        <v>4</v>
      </c>
    </row>
    <row r="290" spans="1:14" x14ac:dyDescent="0.3">
      <c r="A290" s="54" t="str">
        <f t="shared" si="20"/>
        <v>TROUSSARD1</v>
      </c>
      <c r="B290" s="52">
        <f t="shared" si="21"/>
        <v>1</v>
      </c>
      <c r="E290" s="236" t="str">
        <f t="shared" si="23"/>
        <v>TROUSSARDRené</v>
      </c>
      <c r="F290" s="25" t="str">
        <f t="shared" si="22"/>
        <v>FSGT251604</v>
      </c>
      <c r="G290" s="25" t="s">
        <v>1719</v>
      </c>
      <c r="H290" s="25" t="s">
        <v>219</v>
      </c>
      <c r="I290" s="25" t="s">
        <v>1445</v>
      </c>
      <c r="J290" s="25" t="s">
        <v>6</v>
      </c>
      <c r="K290" s="25" t="s">
        <v>34</v>
      </c>
      <c r="L290" s="25" t="s">
        <v>1720</v>
      </c>
      <c r="M290" s="27">
        <v>21309</v>
      </c>
      <c r="N290" s="25">
        <v>4</v>
      </c>
    </row>
    <row r="291" spans="1:14" x14ac:dyDescent="0.3">
      <c r="A291" s="54" t="str">
        <f t="shared" si="20"/>
        <v>TRUYE1</v>
      </c>
      <c r="B291" s="52">
        <f t="shared" si="21"/>
        <v>1</v>
      </c>
      <c r="E291" s="236" t="str">
        <f t="shared" si="23"/>
        <v>TRUYEPatrick</v>
      </c>
      <c r="F291" s="25" t="str">
        <f t="shared" si="22"/>
        <v>FSGT159839</v>
      </c>
      <c r="G291" s="25" t="s">
        <v>1721</v>
      </c>
      <c r="H291" s="25" t="s">
        <v>152</v>
      </c>
      <c r="I291" s="25" t="s">
        <v>1466</v>
      </c>
      <c r="J291" s="25" t="s">
        <v>1055</v>
      </c>
      <c r="K291" s="25" t="s">
        <v>34</v>
      </c>
      <c r="L291" s="25" t="s">
        <v>1722</v>
      </c>
      <c r="M291" s="27">
        <v>25595</v>
      </c>
      <c r="N291" s="25">
        <v>2</v>
      </c>
    </row>
    <row r="292" spans="1:14" x14ac:dyDescent="0.3">
      <c r="A292" s="54" t="str">
        <f t="shared" si="20"/>
        <v>VACHER1</v>
      </c>
      <c r="B292" s="52">
        <f t="shared" si="21"/>
        <v>1</v>
      </c>
      <c r="E292" s="236" t="str">
        <f t="shared" si="23"/>
        <v>VACHERJérôme</v>
      </c>
      <c r="F292" s="25" t="str">
        <f t="shared" si="22"/>
        <v>FSGT137489</v>
      </c>
      <c r="G292" s="25" t="s">
        <v>1723</v>
      </c>
      <c r="H292" s="25" t="s">
        <v>514</v>
      </c>
      <c r="I292" s="25" t="s">
        <v>1724</v>
      </c>
      <c r="J292" s="25" t="s">
        <v>1725</v>
      </c>
      <c r="K292" s="25" t="s">
        <v>34</v>
      </c>
      <c r="L292" s="25" t="s">
        <v>1726</v>
      </c>
      <c r="M292" s="27">
        <v>26551</v>
      </c>
      <c r="N292" s="25">
        <v>2</v>
      </c>
    </row>
    <row r="293" spans="1:14" x14ac:dyDescent="0.3">
      <c r="A293" s="54" t="str">
        <f t="shared" si="20"/>
        <v>VALEYRE1</v>
      </c>
      <c r="B293" s="52">
        <f t="shared" si="21"/>
        <v>1</v>
      </c>
      <c r="E293" s="236" t="str">
        <f t="shared" si="23"/>
        <v>VALEYREGrégory</v>
      </c>
      <c r="F293" s="25" t="str">
        <f t="shared" si="22"/>
        <v>FSGT55538649</v>
      </c>
      <c r="G293" s="25" t="s">
        <v>1727</v>
      </c>
      <c r="H293" s="25" t="s">
        <v>159</v>
      </c>
      <c r="I293" s="25" t="s">
        <v>1062</v>
      </c>
      <c r="J293" s="25" t="s">
        <v>1063</v>
      </c>
      <c r="K293" s="25" t="s">
        <v>34</v>
      </c>
      <c r="L293" s="25" t="s">
        <v>1728</v>
      </c>
      <c r="M293" s="27">
        <v>28514</v>
      </c>
      <c r="N293" s="25">
        <v>3</v>
      </c>
    </row>
    <row r="294" spans="1:14" x14ac:dyDescent="0.3">
      <c r="A294" s="54" t="str">
        <f t="shared" si="20"/>
        <v>VALLEZ1</v>
      </c>
      <c r="B294" s="52">
        <f t="shared" si="21"/>
        <v>1</v>
      </c>
      <c r="E294" s="236" t="str">
        <f t="shared" si="23"/>
        <v>VALLEZFrancis</v>
      </c>
      <c r="F294" s="25" t="str">
        <f t="shared" si="22"/>
        <v>FSGT430834</v>
      </c>
      <c r="G294" s="25" t="s">
        <v>1729</v>
      </c>
      <c r="H294" s="25" t="s">
        <v>460</v>
      </c>
      <c r="I294" s="25" t="s">
        <v>1157</v>
      </c>
      <c r="J294" s="25" t="s">
        <v>1145</v>
      </c>
      <c r="K294" s="25" t="s">
        <v>34</v>
      </c>
      <c r="L294" s="25" t="s">
        <v>1730</v>
      </c>
      <c r="M294" s="27">
        <v>19733</v>
      </c>
      <c r="N294" s="25">
        <v>4</v>
      </c>
    </row>
    <row r="295" spans="1:14" x14ac:dyDescent="0.3">
      <c r="A295" s="54" t="str">
        <f t="shared" si="20"/>
        <v>VALMORI1</v>
      </c>
      <c r="B295" s="52">
        <f t="shared" si="21"/>
        <v>1</v>
      </c>
      <c r="E295" s="236" t="str">
        <f t="shared" si="23"/>
        <v>VALMORIBruno</v>
      </c>
      <c r="F295" s="25" t="str">
        <f t="shared" si="22"/>
        <v>FSGT55660412</v>
      </c>
      <c r="G295" s="25" t="s">
        <v>1731</v>
      </c>
      <c r="H295" s="25" t="s">
        <v>335</v>
      </c>
      <c r="I295" s="25" t="s">
        <v>1062</v>
      </c>
      <c r="J295" s="25" t="s">
        <v>1063</v>
      </c>
      <c r="K295" s="25" t="s">
        <v>34</v>
      </c>
      <c r="L295" s="25" t="s">
        <v>1732</v>
      </c>
      <c r="M295" s="27">
        <v>25666</v>
      </c>
      <c r="N295" s="25">
        <v>3</v>
      </c>
    </row>
    <row r="296" spans="1:14" x14ac:dyDescent="0.3">
      <c r="A296" s="54" t="str">
        <f t="shared" si="20"/>
        <v>VALMORI2</v>
      </c>
      <c r="B296" s="52">
        <f t="shared" si="21"/>
        <v>2</v>
      </c>
      <c r="E296" s="236" t="str">
        <f t="shared" si="23"/>
        <v>VALMORIEric</v>
      </c>
      <c r="F296" s="25" t="str">
        <f t="shared" si="22"/>
        <v>FSGT55490163</v>
      </c>
      <c r="G296" s="25" t="s">
        <v>1731</v>
      </c>
      <c r="H296" s="25" t="s">
        <v>309</v>
      </c>
      <c r="I296" s="25" t="s">
        <v>1062</v>
      </c>
      <c r="J296" s="25" t="s">
        <v>1063</v>
      </c>
      <c r="K296" s="25" t="s">
        <v>34</v>
      </c>
      <c r="L296" s="25" t="s">
        <v>1733</v>
      </c>
      <c r="M296" s="27">
        <v>26476</v>
      </c>
      <c r="N296" s="25">
        <v>1</v>
      </c>
    </row>
    <row r="297" spans="1:14" x14ac:dyDescent="0.3">
      <c r="A297" s="54" t="str">
        <f t="shared" si="20"/>
        <v>VALMORI3</v>
      </c>
      <c r="B297" s="52">
        <f t="shared" si="21"/>
        <v>3</v>
      </c>
      <c r="E297" s="236" t="str">
        <f t="shared" si="23"/>
        <v>VALMORIPierre</v>
      </c>
      <c r="F297" s="25" t="str">
        <f t="shared" si="22"/>
        <v>FSGT55550554</v>
      </c>
      <c r="G297" s="25" t="s">
        <v>1731</v>
      </c>
      <c r="H297" s="25" t="s">
        <v>161</v>
      </c>
      <c r="I297" s="25" t="s">
        <v>1062</v>
      </c>
      <c r="J297" s="25" t="s">
        <v>1063</v>
      </c>
      <c r="K297" s="25" t="s">
        <v>34</v>
      </c>
      <c r="L297" s="25" t="s">
        <v>1734</v>
      </c>
      <c r="M297" s="27">
        <v>28350</v>
      </c>
      <c r="N297" s="25">
        <v>2</v>
      </c>
    </row>
    <row r="298" spans="1:14" x14ac:dyDescent="0.3">
      <c r="A298" s="54" t="str">
        <f t="shared" si="20"/>
        <v>VAZ1</v>
      </c>
      <c r="B298" s="52">
        <f t="shared" si="21"/>
        <v>1</v>
      </c>
      <c r="E298" s="236" t="str">
        <f t="shared" si="23"/>
        <v>VAZMario</v>
      </c>
      <c r="F298" s="25" t="str">
        <f t="shared" si="22"/>
        <v>FSGT55603541</v>
      </c>
      <c r="G298" s="25" t="s">
        <v>1735</v>
      </c>
      <c r="H298" s="25" t="s">
        <v>761</v>
      </c>
      <c r="I298" s="25" t="s">
        <v>1190</v>
      </c>
      <c r="J298" s="25" t="s">
        <v>1047</v>
      </c>
      <c r="K298" s="25" t="s">
        <v>34</v>
      </c>
      <c r="L298" s="25" t="s">
        <v>1736</v>
      </c>
      <c r="M298" s="27">
        <v>23180</v>
      </c>
      <c r="N298" s="25">
        <v>4</v>
      </c>
    </row>
    <row r="299" spans="1:14" x14ac:dyDescent="0.3">
      <c r="A299" s="54" t="str">
        <f t="shared" si="20"/>
        <v>VEILLET1</v>
      </c>
      <c r="B299" s="52">
        <f t="shared" si="21"/>
        <v>1</v>
      </c>
      <c r="E299" s="236" t="str">
        <f t="shared" si="23"/>
        <v>VEILLETJean-Yves</v>
      </c>
      <c r="F299" s="25" t="str">
        <f t="shared" si="22"/>
        <v>FSGT55604571</v>
      </c>
      <c r="G299" s="25" t="s">
        <v>1737</v>
      </c>
      <c r="H299" s="25" t="s">
        <v>741</v>
      </c>
      <c r="I299" s="25" t="s">
        <v>1333</v>
      </c>
      <c r="J299" s="25" t="s">
        <v>1047</v>
      </c>
      <c r="K299" s="25" t="s">
        <v>34</v>
      </c>
      <c r="L299" s="25" t="s">
        <v>1738</v>
      </c>
      <c r="M299" s="27">
        <v>21832</v>
      </c>
      <c r="N299" s="25">
        <v>4</v>
      </c>
    </row>
    <row r="300" spans="1:14" x14ac:dyDescent="0.3">
      <c r="A300" s="54" t="str">
        <f t="shared" si="20"/>
        <v>VERGER1</v>
      </c>
      <c r="B300" s="52">
        <f t="shared" si="21"/>
        <v>1</v>
      </c>
      <c r="E300" s="236" t="str">
        <f t="shared" si="23"/>
        <v>VERGERJérémy</v>
      </c>
      <c r="F300" s="25" t="str">
        <f t="shared" si="22"/>
        <v>FSGT239623</v>
      </c>
      <c r="G300" s="25" t="s">
        <v>1739</v>
      </c>
      <c r="H300" s="25" t="s">
        <v>625</v>
      </c>
      <c r="I300" s="25" t="s">
        <v>1333</v>
      </c>
      <c r="J300" s="25" t="s">
        <v>1047</v>
      </c>
      <c r="K300" s="25" t="s">
        <v>34</v>
      </c>
      <c r="L300" s="25" t="s">
        <v>1740</v>
      </c>
      <c r="M300" s="27">
        <v>28543</v>
      </c>
      <c r="N300" s="25">
        <v>3</v>
      </c>
    </row>
    <row r="301" spans="1:14" x14ac:dyDescent="0.3">
      <c r="A301" s="54" t="str">
        <f t="shared" si="20"/>
        <v>VERNIER1</v>
      </c>
      <c r="B301" s="52">
        <f t="shared" si="21"/>
        <v>1</v>
      </c>
      <c r="E301" s="236" t="str">
        <f t="shared" si="23"/>
        <v>VERNIERPhilippe</v>
      </c>
      <c r="F301" s="25" t="str">
        <f t="shared" si="22"/>
        <v>FSGT431780</v>
      </c>
      <c r="G301" s="25" t="s">
        <v>1741</v>
      </c>
      <c r="H301" s="25" t="s">
        <v>123</v>
      </c>
      <c r="I301" s="25" t="s">
        <v>1314</v>
      </c>
      <c r="J301" s="25" t="s">
        <v>1315</v>
      </c>
      <c r="K301" s="25" t="s">
        <v>34</v>
      </c>
      <c r="L301" s="25" t="s">
        <v>1742</v>
      </c>
      <c r="M301" s="27">
        <v>23819</v>
      </c>
      <c r="N301" s="25">
        <v>3</v>
      </c>
    </row>
    <row r="302" spans="1:14" x14ac:dyDescent="0.3">
      <c r="A302" s="54" t="str">
        <f t="shared" si="20"/>
        <v>VERTUAUX1</v>
      </c>
      <c r="B302" s="52">
        <f t="shared" si="21"/>
        <v>1</v>
      </c>
      <c r="E302" s="236" t="str">
        <f t="shared" si="23"/>
        <v>VERTUAUXJean</v>
      </c>
      <c r="F302" s="25" t="str">
        <f t="shared" si="22"/>
        <v>UFOLEP021_43122203</v>
      </c>
      <c r="G302" s="25" t="s">
        <v>1743</v>
      </c>
      <c r="H302" s="25" t="s">
        <v>239</v>
      </c>
      <c r="I302" s="25" t="s">
        <v>1744</v>
      </c>
      <c r="J302" s="25" t="s">
        <v>6</v>
      </c>
      <c r="K302" s="25" t="s">
        <v>4</v>
      </c>
      <c r="L302" s="25" t="s">
        <v>1745</v>
      </c>
      <c r="M302" s="27">
        <v>15866</v>
      </c>
      <c r="N302" s="25">
        <v>5</v>
      </c>
    </row>
    <row r="303" spans="1:14" x14ac:dyDescent="0.3">
      <c r="A303" s="54" t="str">
        <f t="shared" si="20"/>
        <v>VIAUD1</v>
      </c>
      <c r="B303" s="52">
        <f t="shared" si="21"/>
        <v>1</v>
      </c>
      <c r="E303" s="236" t="str">
        <f t="shared" si="23"/>
        <v>VIAUDWilly</v>
      </c>
      <c r="F303" s="25" t="str">
        <f t="shared" si="22"/>
        <v>FSGT55715357</v>
      </c>
      <c r="G303" s="25" t="s">
        <v>1746</v>
      </c>
      <c r="H303" s="25" t="s">
        <v>1747</v>
      </c>
      <c r="I303" s="25" t="s">
        <v>1190</v>
      </c>
      <c r="J303" s="25" t="s">
        <v>1047</v>
      </c>
      <c r="K303" s="25" t="s">
        <v>34</v>
      </c>
      <c r="L303" s="25" t="s">
        <v>1748</v>
      </c>
      <c r="M303" s="27">
        <v>28412</v>
      </c>
      <c r="N303" s="25">
        <v>4</v>
      </c>
    </row>
    <row r="304" spans="1:14" x14ac:dyDescent="0.3">
      <c r="A304" s="54" t="str">
        <f t="shared" si="20"/>
        <v>VIENNET1</v>
      </c>
      <c r="B304" s="52">
        <f t="shared" si="21"/>
        <v>1</v>
      </c>
      <c r="E304" s="236" t="str">
        <f t="shared" si="23"/>
        <v>VIENNETJean-Pierre</v>
      </c>
      <c r="F304" s="25" t="str">
        <f t="shared" si="22"/>
        <v>FSGT55611185</v>
      </c>
      <c r="G304" s="25" t="s">
        <v>1749</v>
      </c>
      <c r="H304" s="25" t="s">
        <v>430</v>
      </c>
      <c r="I304" s="25" t="s">
        <v>5</v>
      </c>
      <c r="J304" s="25" t="s">
        <v>6</v>
      </c>
      <c r="K304" s="25" t="s">
        <v>34</v>
      </c>
      <c r="L304" s="25" t="s">
        <v>1750</v>
      </c>
      <c r="M304" s="27">
        <v>21896</v>
      </c>
      <c r="N304" s="25">
        <v>3</v>
      </c>
    </row>
    <row r="305" spans="1:14" x14ac:dyDescent="0.3">
      <c r="A305" s="54" t="str">
        <f t="shared" si="20"/>
        <v>VIGNERON1</v>
      </c>
      <c r="B305" s="52">
        <f t="shared" si="21"/>
        <v>1</v>
      </c>
      <c r="E305" s="236" t="str">
        <f t="shared" si="23"/>
        <v>VIGNERONAurélien</v>
      </c>
      <c r="F305" s="25" t="str">
        <f t="shared" si="22"/>
        <v>UFOLEP021_154015</v>
      </c>
      <c r="G305" s="25" t="s">
        <v>1751</v>
      </c>
      <c r="H305" s="25" t="s">
        <v>274</v>
      </c>
      <c r="I305" s="25" t="s">
        <v>1752</v>
      </c>
      <c r="J305" s="25" t="s">
        <v>6</v>
      </c>
      <c r="K305" s="25" t="s">
        <v>4</v>
      </c>
      <c r="L305" s="25" t="s">
        <v>1753</v>
      </c>
      <c r="M305" s="27">
        <v>30190</v>
      </c>
      <c r="N305" s="25">
        <v>2</v>
      </c>
    </row>
    <row r="306" spans="1:14" x14ac:dyDescent="0.3">
      <c r="A306" s="54" t="str">
        <f t="shared" si="20"/>
        <v>VINCENDON1</v>
      </c>
      <c r="B306" s="52">
        <f t="shared" si="21"/>
        <v>1</v>
      </c>
      <c r="E306" s="236" t="str">
        <f t="shared" si="23"/>
        <v>VINCENDONLouis</v>
      </c>
      <c r="F306" s="25" t="str">
        <f t="shared" si="22"/>
        <v>FSGT55597693</v>
      </c>
      <c r="G306" s="25" t="s">
        <v>1754</v>
      </c>
      <c r="H306" s="25" t="s">
        <v>568</v>
      </c>
      <c r="I306" s="25" t="s">
        <v>1304</v>
      </c>
      <c r="J306" s="25" t="s">
        <v>1070</v>
      </c>
      <c r="K306" s="25" t="s">
        <v>34</v>
      </c>
      <c r="L306" s="25" t="s">
        <v>1755</v>
      </c>
      <c r="M306" s="27">
        <v>21093</v>
      </c>
      <c r="N306" s="25">
        <v>4</v>
      </c>
    </row>
    <row r="307" spans="1:14" x14ac:dyDescent="0.3">
      <c r="A307" s="54" t="str">
        <f t="shared" si="20"/>
        <v>VIOLANO1</v>
      </c>
      <c r="B307" s="52">
        <f t="shared" si="21"/>
        <v>1</v>
      </c>
      <c r="E307" s="236" t="str">
        <f t="shared" si="23"/>
        <v>VIOLANOJean-Paul</v>
      </c>
      <c r="F307" s="25" t="str">
        <f t="shared" si="22"/>
        <v>FSGT421408</v>
      </c>
      <c r="G307" s="25" t="s">
        <v>1756</v>
      </c>
      <c r="H307" s="25" t="s">
        <v>302</v>
      </c>
      <c r="I307" s="25" t="s">
        <v>1168</v>
      </c>
      <c r="J307" s="25" t="s">
        <v>1055</v>
      </c>
      <c r="K307" s="25" t="s">
        <v>34</v>
      </c>
      <c r="L307" s="25" t="s">
        <v>1757</v>
      </c>
      <c r="M307" s="27">
        <v>22415</v>
      </c>
      <c r="N307" s="25">
        <v>5</v>
      </c>
    </row>
    <row r="308" spans="1:14" x14ac:dyDescent="0.3">
      <c r="A308" s="54" t="str">
        <f t="shared" si="20"/>
        <v>VOUILLON1</v>
      </c>
      <c r="B308" s="52">
        <f t="shared" si="21"/>
        <v>1</v>
      </c>
      <c r="E308" s="236" t="str">
        <f t="shared" si="23"/>
        <v>VOUILLONDavid</v>
      </c>
      <c r="F308" s="25" t="str">
        <f t="shared" si="22"/>
        <v>FSGT55535555</v>
      </c>
      <c r="G308" s="25" t="s">
        <v>1029</v>
      </c>
      <c r="H308" s="25" t="s">
        <v>205</v>
      </c>
      <c r="I308" s="25" t="s">
        <v>1758</v>
      </c>
      <c r="J308" s="25" t="s">
        <v>1055</v>
      </c>
      <c r="K308" s="25" t="s">
        <v>34</v>
      </c>
      <c r="L308" s="25" t="s">
        <v>1759</v>
      </c>
      <c r="M308" s="27">
        <v>30270</v>
      </c>
      <c r="N308" s="25">
        <v>3</v>
      </c>
    </row>
    <row r="309" spans="1:14" x14ac:dyDescent="0.3">
      <c r="A309" s="54" t="str">
        <f t="shared" si="20"/>
        <v>VUILLEMIN1</v>
      </c>
      <c r="B309" s="52">
        <f t="shared" si="21"/>
        <v>1</v>
      </c>
      <c r="E309" s="236" t="str">
        <f t="shared" si="23"/>
        <v>VUILLEMINAndré</v>
      </c>
      <c r="F309" s="25" t="str">
        <f t="shared" si="22"/>
        <v>FSGT501243</v>
      </c>
      <c r="G309" s="25" t="s">
        <v>1760</v>
      </c>
      <c r="H309" s="25" t="s">
        <v>252</v>
      </c>
      <c r="I309" s="25" t="s">
        <v>1043</v>
      </c>
      <c r="J309" s="25" t="s">
        <v>1260</v>
      </c>
      <c r="K309" s="25" t="s">
        <v>34</v>
      </c>
      <c r="L309" s="25" t="s">
        <v>1761</v>
      </c>
      <c r="M309" s="27">
        <v>19147</v>
      </c>
      <c r="N309" s="25">
        <v>5</v>
      </c>
    </row>
    <row r="310" spans="1:14" x14ac:dyDescent="0.3">
      <c r="A310" s="54" t="str">
        <f t="shared" si="20"/>
        <v>1</v>
      </c>
      <c r="B310" s="52">
        <f t="shared" si="21"/>
        <v>1</v>
      </c>
      <c r="E310" s="236" t="str">
        <f t="shared" si="23"/>
        <v/>
      </c>
      <c r="F310" s="25" t="str">
        <f t="shared" si="22"/>
        <v/>
      </c>
      <c r="M310" s="27"/>
    </row>
    <row r="311" spans="1:14" x14ac:dyDescent="0.3">
      <c r="A311" s="54" t="str">
        <f t="shared" si="20"/>
        <v>2</v>
      </c>
      <c r="B311" s="52">
        <f t="shared" si="21"/>
        <v>2</v>
      </c>
      <c r="E311" s="236" t="str">
        <f t="shared" si="23"/>
        <v/>
      </c>
      <c r="F311" s="25" t="str">
        <f t="shared" si="22"/>
        <v/>
      </c>
      <c r="M311" s="27"/>
    </row>
    <row r="312" spans="1:14" x14ac:dyDescent="0.3">
      <c r="A312" s="54" t="str">
        <f t="shared" si="20"/>
        <v>3</v>
      </c>
      <c r="B312" s="52">
        <f t="shared" si="21"/>
        <v>3</v>
      </c>
      <c r="E312" s="236" t="str">
        <f t="shared" si="23"/>
        <v/>
      </c>
      <c r="F312" s="25" t="str">
        <f t="shared" si="22"/>
        <v/>
      </c>
      <c r="M312" s="27"/>
    </row>
    <row r="313" spans="1:14" x14ac:dyDescent="0.3">
      <c r="A313" s="54" t="str">
        <f t="shared" si="20"/>
        <v>4</v>
      </c>
      <c r="B313" s="52">
        <f t="shared" si="21"/>
        <v>4</v>
      </c>
      <c r="E313" s="236" t="str">
        <f t="shared" si="23"/>
        <v/>
      </c>
      <c r="F313" s="25" t="str">
        <f t="shared" si="22"/>
        <v/>
      </c>
      <c r="L313" s="94"/>
      <c r="M313" s="27"/>
    </row>
    <row r="314" spans="1:14" x14ac:dyDescent="0.3">
      <c r="A314" s="54" t="str">
        <f t="shared" si="20"/>
        <v>5</v>
      </c>
      <c r="B314" s="52">
        <f t="shared" si="21"/>
        <v>5</v>
      </c>
      <c r="E314" s="236" t="str">
        <f t="shared" si="23"/>
        <v/>
      </c>
      <c r="F314" s="25" t="str">
        <f t="shared" si="22"/>
        <v/>
      </c>
      <c r="M314" s="27"/>
    </row>
    <row r="315" spans="1:14" x14ac:dyDescent="0.3">
      <c r="A315" s="54" t="str">
        <f t="shared" si="20"/>
        <v>6</v>
      </c>
      <c r="B315" s="52">
        <f t="shared" si="21"/>
        <v>6</v>
      </c>
      <c r="E315" s="236" t="str">
        <f t="shared" si="23"/>
        <v/>
      </c>
      <c r="F315" s="25" t="str">
        <f t="shared" si="22"/>
        <v/>
      </c>
      <c r="M315" s="27"/>
    </row>
    <row r="316" spans="1:14" x14ac:dyDescent="0.3">
      <c r="A316" s="54" t="str">
        <f t="shared" si="20"/>
        <v>7</v>
      </c>
      <c r="B316" s="52">
        <f t="shared" si="21"/>
        <v>7</v>
      </c>
      <c r="E316" s="236" t="str">
        <f t="shared" si="23"/>
        <v/>
      </c>
      <c r="F316" s="25" t="str">
        <f t="shared" si="22"/>
        <v/>
      </c>
      <c r="M316" s="27"/>
    </row>
    <row r="317" spans="1:14" x14ac:dyDescent="0.3">
      <c r="A317" s="54" t="str">
        <f t="shared" si="20"/>
        <v>8</v>
      </c>
      <c r="B317" s="52">
        <f t="shared" si="21"/>
        <v>8</v>
      </c>
      <c r="E317" s="236" t="str">
        <f t="shared" si="23"/>
        <v/>
      </c>
      <c r="F317" s="25" t="str">
        <f t="shared" si="22"/>
        <v/>
      </c>
      <c r="M317" s="27"/>
    </row>
    <row r="318" spans="1:14" x14ac:dyDescent="0.3">
      <c r="A318" s="54" t="str">
        <f t="shared" si="20"/>
        <v>9</v>
      </c>
      <c r="B318" s="52">
        <f t="shared" si="21"/>
        <v>9</v>
      </c>
      <c r="E318" s="236" t="str">
        <f t="shared" si="23"/>
        <v/>
      </c>
      <c r="F318" s="25" t="str">
        <f t="shared" si="22"/>
        <v/>
      </c>
      <c r="M318" s="27"/>
    </row>
    <row r="319" spans="1:14" x14ac:dyDescent="0.3">
      <c r="A319" s="54" t="str">
        <f t="shared" si="20"/>
        <v>10</v>
      </c>
      <c r="B319" s="52">
        <f t="shared" si="21"/>
        <v>10</v>
      </c>
      <c r="E319" s="236" t="str">
        <f t="shared" si="23"/>
        <v/>
      </c>
      <c r="F319" s="25" t="str">
        <f t="shared" si="22"/>
        <v/>
      </c>
      <c r="M319" s="27"/>
    </row>
    <row r="320" spans="1:14" x14ac:dyDescent="0.3">
      <c r="A320" s="54" t="str">
        <f t="shared" ref="A320:A381" si="24">CONCATENATE(G320,B320)</f>
        <v>11</v>
      </c>
      <c r="B320" s="52">
        <f t="shared" ref="B320:B381" si="25">IF(G320&lt;&gt;G319,1,(B319+1))</f>
        <v>11</v>
      </c>
      <c r="E320" s="236" t="str">
        <f t="shared" si="23"/>
        <v/>
      </c>
      <c r="F320" s="25" t="str">
        <f t="shared" ref="F320:F381" si="26">CONCATENATE(K320,L320)</f>
        <v/>
      </c>
      <c r="M320" s="27"/>
    </row>
    <row r="321" spans="1:13" x14ac:dyDescent="0.3">
      <c r="A321" s="54" t="str">
        <f t="shared" si="24"/>
        <v>12</v>
      </c>
      <c r="B321" s="52">
        <f t="shared" si="25"/>
        <v>12</v>
      </c>
      <c r="E321" s="236" t="str">
        <f t="shared" si="23"/>
        <v/>
      </c>
      <c r="F321" s="25" t="str">
        <f t="shared" si="26"/>
        <v/>
      </c>
      <c r="M321" s="27"/>
    </row>
    <row r="322" spans="1:13" x14ac:dyDescent="0.3">
      <c r="A322" s="54" t="str">
        <f t="shared" si="24"/>
        <v>13</v>
      </c>
      <c r="B322" s="52">
        <f t="shared" si="25"/>
        <v>13</v>
      </c>
      <c r="E322" s="236" t="str">
        <f t="shared" si="23"/>
        <v/>
      </c>
      <c r="F322" s="25" t="str">
        <f t="shared" si="26"/>
        <v/>
      </c>
      <c r="M322" s="27"/>
    </row>
    <row r="323" spans="1:13" x14ac:dyDescent="0.3">
      <c r="A323" s="54" t="str">
        <f t="shared" si="24"/>
        <v>14</v>
      </c>
      <c r="B323" s="52">
        <f t="shared" si="25"/>
        <v>14</v>
      </c>
      <c r="E323" s="236" t="str">
        <f t="shared" si="23"/>
        <v/>
      </c>
      <c r="F323" s="25" t="str">
        <f t="shared" si="26"/>
        <v/>
      </c>
      <c r="M323" s="27"/>
    </row>
    <row r="324" spans="1:13" x14ac:dyDescent="0.3">
      <c r="A324" s="54" t="str">
        <f t="shared" si="24"/>
        <v>15</v>
      </c>
      <c r="B324" s="52">
        <f t="shared" si="25"/>
        <v>15</v>
      </c>
      <c r="E324" s="236" t="str">
        <f t="shared" ref="E324:E387" si="27">CONCATENATE(G324,H324)</f>
        <v/>
      </c>
      <c r="F324" s="25" t="str">
        <f t="shared" si="26"/>
        <v/>
      </c>
      <c r="M324" s="27"/>
    </row>
    <row r="325" spans="1:13" x14ac:dyDescent="0.3">
      <c r="A325" s="54" t="str">
        <f t="shared" si="24"/>
        <v>16</v>
      </c>
      <c r="B325" s="52">
        <f t="shared" si="25"/>
        <v>16</v>
      </c>
      <c r="E325" s="236" t="str">
        <f t="shared" si="27"/>
        <v/>
      </c>
      <c r="F325" s="25" t="str">
        <f t="shared" si="26"/>
        <v/>
      </c>
      <c r="M325" s="27"/>
    </row>
    <row r="326" spans="1:13" x14ac:dyDescent="0.3">
      <c r="A326" s="54" t="str">
        <f t="shared" si="24"/>
        <v>17</v>
      </c>
      <c r="B326" s="52">
        <f t="shared" si="25"/>
        <v>17</v>
      </c>
      <c r="E326" s="236" t="str">
        <f t="shared" si="27"/>
        <v/>
      </c>
      <c r="F326" s="25" t="str">
        <f t="shared" si="26"/>
        <v/>
      </c>
      <c r="M326" s="27"/>
    </row>
    <row r="327" spans="1:13" x14ac:dyDescent="0.3">
      <c r="A327" s="54" t="str">
        <f t="shared" si="24"/>
        <v>18</v>
      </c>
      <c r="B327" s="52">
        <f t="shared" si="25"/>
        <v>18</v>
      </c>
      <c r="E327" s="236" t="str">
        <f t="shared" si="27"/>
        <v/>
      </c>
      <c r="F327" s="25" t="str">
        <f t="shared" si="26"/>
        <v/>
      </c>
      <c r="M327" s="27"/>
    </row>
    <row r="328" spans="1:13" x14ac:dyDescent="0.3">
      <c r="A328" s="54" t="str">
        <f t="shared" si="24"/>
        <v>19</v>
      </c>
      <c r="B328" s="52">
        <f t="shared" si="25"/>
        <v>19</v>
      </c>
      <c r="E328" s="236" t="str">
        <f t="shared" si="27"/>
        <v/>
      </c>
      <c r="F328" s="25" t="str">
        <f t="shared" si="26"/>
        <v/>
      </c>
      <c r="M328" s="27"/>
    </row>
    <row r="329" spans="1:13" x14ac:dyDescent="0.3">
      <c r="A329" s="54" t="str">
        <f t="shared" si="24"/>
        <v>20</v>
      </c>
      <c r="B329" s="52">
        <f t="shared" si="25"/>
        <v>20</v>
      </c>
      <c r="E329" s="236" t="str">
        <f t="shared" si="27"/>
        <v/>
      </c>
      <c r="F329" s="25" t="str">
        <f t="shared" si="26"/>
        <v/>
      </c>
      <c r="M329" s="27"/>
    </row>
    <row r="330" spans="1:13" x14ac:dyDescent="0.3">
      <c r="A330" s="54" t="str">
        <f t="shared" si="24"/>
        <v>21</v>
      </c>
      <c r="B330" s="52">
        <f t="shared" si="25"/>
        <v>21</v>
      </c>
      <c r="E330" s="236" t="str">
        <f t="shared" si="27"/>
        <v/>
      </c>
      <c r="F330" s="25" t="str">
        <f t="shared" si="26"/>
        <v/>
      </c>
      <c r="M330" s="27"/>
    </row>
    <row r="331" spans="1:13" x14ac:dyDescent="0.3">
      <c r="A331" s="54" t="str">
        <f t="shared" si="24"/>
        <v>22</v>
      </c>
      <c r="B331" s="52">
        <f t="shared" si="25"/>
        <v>22</v>
      </c>
      <c r="E331" s="236" t="str">
        <f t="shared" si="27"/>
        <v/>
      </c>
      <c r="F331" s="25" t="str">
        <f t="shared" si="26"/>
        <v/>
      </c>
      <c r="M331" s="27"/>
    </row>
    <row r="332" spans="1:13" x14ac:dyDescent="0.3">
      <c r="A332" s="54" t="str">
        <f t="shared" si="24"/>
        <v>23</v>
      </c>
      <c r="B332" s="52">
        <f t="shared" si="25"/>
        <v>23</v>
      </c>
      <c r="E332" s="236" t="str">
        <f t="shared" si="27"/>
        <v/>
      </c>
      <c r="F332" s="25" t="str">
        <f t="shared" si="26"/>
        <v/>
      </c>
      <c r="M332" s="27"/>
    </row>
    <row r="333" spans="1:13" x14ac:dyDescent="0.3">
      <c r="A333" s="54" t="str">
        <f t="shared" si="24"/>
        <v>24</v>
      </c>
      <c r="B333" s="52">
        <f t="shared" si="25"/>
        <v>24</v>
      </c>
      <c r="E333" s="236" t="str">
        <f t="shared" si="27"/>
        <v/>
      </c>
      <c r="F333" s="25" t="str">
        <f t="shared" si="26"/>
        <v/>
      </c>
      <c r="M333" s="27"/>
    </row>
    <row r="334" spans="1:13" x14ac:dyDescent="0.3">
      <c r="A334" s="54" t="str">
        <f t="shared" si="24"/>
        <v>25</v>
      </c>
      <c r="B334" s="52">
        <f t="shared" si="25"/>
        <v>25</v>
      </c>
      <c r="E334" s="236" t="str">
        <f t="shared" si="27"/>
        <v/>
      </c>
      <c r="F334" s="25" t="str">
        <f t="shared" si="26"/>
        <v/>
      </c>
      <c r="M334" s="27"/>
    </row>
    <row r="335" spans="1:13" x14ac:dyDescent="0.3">
      <c r="A335" s="54" t="str">
        <f t="shared" si="24"/>
        <v>26</v>
      </c>
      <c r="B335" s="52">
        <f t="shared" si="25"/>
        <v>26</v>
      </c>
      <c r="E335" s="236" t="str">
        <f t="shared" si="27"/>
        <v/>
      </c>
      <c r="F335" s="25" t="str">
        <f t="shared" si="26"/>
        <v/>
      </c>
      <c r="M335" s="27"/>
    </row>
    <row r="336" spans="1:13" x14ac:dyDescent="0.3">
      <c r="A336" s="54" t="str">
        <f t="shared" si="24"/>
        <v>27</v>
      </c>
      <c r="B336" s="52">
        <f t="shared" si="25"/>
        <v>27</v>
      </c>
      <c r="E336" s="236" t="str">
        <f t="shared" si="27"/>
        <v/>
      </c>
      <c r="F336" s="25" t="str">
        <f t="shared" si="26"/>
        <v/>
      </c>
      <c r="M336" s="27"/>
    </row>
    <row r="337" spans="1:13" x14ac:dyDescent="0.3">
      <c r="A337" s="54" t="str">
        <f t="shared" si="24"/>
        <v>28</v>
      </c>
      <c r="B337" s="52">
        <f t="shared" si="25"/>
        <v>28</v>
      </c>
      <c r="E337" s="236" t="str">
        <f t="shared" si="27"/>
        <v/>
      </c>
      <c r="F337" s="25" t="str">
        <f t="shared" si="26"/>
        <v/>
      </c>
      <c r="M337" s="27"/>
    </row>
    <row r="338" spans="1:13" x14ac:dyDescent="0.3">
      <c r="A338" s="54" t="str">
        <f t="shared" si="24"/>
        <v>29</v>
      </c>
      <c r="B338" s="52">
        <f t="shared" si="25"/>
        <v>29</v>
      </c>
      <c r="E338" s="236" t="str">
        <f t="shared" si="27"/>
        <v/>
      </c>
      <c r="F338" s="25" t="str">
        <f t="shared" si="26"/>
        <v/>
      </c>
      <c r="M338" s="27"/>
    </row>
    <row r="339" spans="1:13" x14ac:dyDescent="0.3">
      <c r="A339" s="54" t="str">
        <f t="shared" si="24"/>
        <v>30</v>
      </c>
      <c r="B339" s="52">
        <f t="shared" si="25"/>
        <v>30</v>
      </c>
      <c r="E339" s="236" t="str">
        <f t="shared" si="27"/>
        <v/>
      </c>
      <c r="F339" s="25" t="str">
        <f t="shared" si="26"/>
        <v/>
      </c>
      <c r="M339" s="27"/>
    </row>
    <row r="340" spans="1:13" x14ac:dyDescent="0.3">
      <c r="A340" s="54" t="str">
        <f t="shared" si="24"/>
        <v>31</v>
      </c>
      <c r="B340" s="52">
        <f t="shared" si="25"/>
        <v>31</v>
      </c>
      <c r="E340" s="236" t="str">
        <f t="shared" si="27"/>
        <v/>
      </c>
      <c r="F340" s="25" t="str">
        <f t="shared" si="26"/>
        <v/>
      </c>
      <c r="M340" s="27"/>
    </row>
    <row r="341" spans="1:13" x14ac:dyDescent="0.3">
      <c r="A341" s="54" t="str">
        <f t="shared" si="24"/>
        <v>32</v>
      </c>
      <c r="B341" s="52">
        <f t="shared" si="25"/>
        <v>32</v>
      </c>
      <c r="E341" s="236" t="str">
        <f t="shared" si="27"/>
        <v/>
      </c>
      <c r="F341" s="25" t="str">
        <f t="shared" si="26"/>
        <v/>
      </c>
      <c r="M341" s="27"/>
    </row>
    <row r="342" spans="1:13" x14ac:dyDescent="0.3">
      <c r="A342" s="54" t="str">
        <f t="shared" si="24"/>
        <v>33</v>
      </c>
      <c r="B342" s="52">
        <f t="shared" si="25"/>
        <v>33</v>
      </c>
      <c r="E342" s="236" t="str">
        <f t="shared" si="27"/>
        <v/>
      </c>
      <c r="F342" s="25" t="str">
        <f t="shared" si="26"/>
        <v/>
      </c>
      <c r="M342" s="27"/>
    </row>
    <row r="343" spans="1:13" x14ac:dyDescent="0.3">
      <c r="A343" s="54" t="str">
        <f t="shared" si="24"/>
        <v>34</v>
      </c>
      <c r="B343" s="52">
        <f t="shared" si="25"/>
        <v>34</v>
      </c>
      <c r="E343" s="236" t="str">
        <f t="shared" si="27"/>
        <v/>
      </c>
      <c r="F343" s="25" t="str">
        <f t="shared" si="26"/>
        <v/>
      </c>
      <c r="M343" s="27"/>
    </row>
    <row r="344" spans="1:13" x14ac:dyDescent="0.3">
      <c r="A344" s="54" t="str">
        <f t="shared" si="24"/>
        <v>35</v>
      </c>
      <c r="B344" s="52">
        <f t="shared" si="25"/>
        <v>35</v>
      </c>
      <c r="E344" s="236" t="str">
        <f t="shared" si="27"/>
        <v/>
      </c>
      <c r="F344" s="25" t="str">
        <f t="shared" si="26"/>
        <v/>
      </c>
      <c r="M344" s="27"/>
    </row>
    <row r="345" spans="1:13" x14ac:dyDescent="0.3">
      <c r="A345" s="54" t="str">
        <f t="shared" si="24"/>
        <v>36</v>
      </c>
      <c r="B345" s="52">
        <f t="shared" si="25"/>
        <v>36</v>
      </c>
      <c r="E345" s="236" t="str">
        <f t="shared" si="27"/>
        <v/>
      </c>
      <c r="F345" s="25" t="str">
        <f t="shared" si="26"/>
        <v/>
      </c>
      <c r="M345" s="27"/>
    </row>
    <row r="346" spans="1:13" x14ac:dyDescent="0.3">
      <c r="A346" s="54" t="str">
        <f t="shared" si="24"/>
        <v>37</v>
      </c>
      <c r="B346" s="52">
        <f t="shared" si="25"/>
        <v>37</v>
      </c>
      <c r="E346" s="236" t="str">
        <f t="shared" si="27"/>
        <v/>
      </c>
      <c r="F346" s="25" t="str">
        <f t="shared" si="26"/>
        <v/>
      </c>
      <c r="M346" s="27"/>
    </row>
    <row r="347" spans="1:13" x14ac:dyDescent="0.3">
      <c r="A347" s="54" t="str">
        <f t="shared" si="24"/>
        <v>38</v>
      </c>
      <c r="B347" s="52">
        <f t="shared" si="25"/>
        <v>38</v>
      </c>
      <c r="E347" s="236" t="str">
        <f t="shared" si="27"/>
        <v/>
      </c>
      <c r="F347" s="25" t="str">
        <f t="shared" si="26"/>
        <v/>
      </c>
      <c r="M347" s="27"/>
    </row>
    <row r="348" spans="1:13" x14ac:dyDescent="0.3">
      <c r="A348" s="54" t="str">
        <f t="shared" si="24"/>
        <v>39</v>
      </c>
      <c r="B348" s="52">
        <f t="shared" si="25"/>
        <v>39</v>
      </c>
      <c r="E348" s="236" t="str">
        <f t="shared" si="27"/>
        <v/>
      </c>
      <c r="F348" s="25" t="str">
        <f t="shared" si="26"/>
        <v/>
      </c>
      <c r="M348" s="27"/>
    </row>
    <row r="349" spans="1:13" x14ac:dyDescent="0.3">
      <c r="A349" s="54" t="str">
        <f t="shared" si="24"/>
        <v>40</v>
      </c>
      <c r="B349" s="52">
        <f t="shared" si="25"/>
        <v>40</v>
      </c>
      <c r="E349" s="236" t="str">
        <f t="shared" si="27"/>
        <v/>
      </c>
      <c r="F349" s="25" t="str">
        <f t="shared" si="26"/>
        <v/>
      </c>
      <c r="M349" s="27"/>
    </row>
    <row r="350" spans="1:13" x14ac:dyDescent="0.3">
      <c r="A350" s="54" t="str">
        <f t="shared" si="24"/>
        <v>41</v>
      </c>
      <c r="B350" s="52">
        <f t="shared" si="25"/>
        <v>41</v>
      </c>
      <c r="E350" s="236" t="str">
        <f t="shared" si="27"/>
        <v/>
      </c>
      <c r="F350" s="25" t="str">
        <f t="shared" si="26"/>
        <v/>
      </c>
      <c r="M350" s="27"/>
    </row>
    <row r="351" spans="1:13" x14ac:dyDescent="0.3">
      <c r="A351" s="54" t="str">
        <f t="shared" si="24"/>
        <v>42</v>
      </c>
      <c r="B351" s="52">
        <f t="shared" si="25"/>
        <v>42</v>
      </c>
      <c r="E351" s="236" t="str">
        <f t="shared" si="27"/>
        <v/>
      </c>
      <c r="F351" s="25" t="str">
        <f t="shared" si="26"/>
        <v/>
      </c>
      <c r="M351" s="27"/>
    </row>
    <row r="352" spans="1:13" x14ac:dyDescent="0.3">
      <c r="A352" s="54" t="str">
        <f t="shared" si="24"/>
        <v>43</v>
      </c>
      <c r="B352" s="52">
        <f t="shared" si="25"/>
        <v>43</v>
      </c>
      <c r="E352" s="236" t="str">
        <f t="shared" si="27"/>
        <v/>
      </c>
      <c r="F352" s="25" t="str">
        <f t="shared" si="26"/>
        <v/>
      </c>
      <c r="M352" s="27"/>
    </row>
    <row r="353" spans="1:13" x14ac:dyDescent="0.3">
      <c r="A353" s="54" t="str">
        <f t="shared" si="24"/>
        <v>44</v>
      </c>
      <c r="B353" s="52">
        <f t="shared" si="25"/>
        <v>44</v>
      </c>
      <c r="E353" s="236" t="str">
        <f t="shared" si="27"/>
        <v/>
      </c>
      <c r="F353" s="25" t="str">
        <f t="shared" si="26"/>
        <v/>
      </c>
      <c r="M353" s="27"/>
    </row>
    <row r="354" spans="1:13" x14ac:dyDescent="0.3">
      <c r="A354" s="54" t="str">
        <f t="shared" si="24"/>
        <v>45</v>
      </c>
      <c r="B354" s="52">
        <f t="shared" si="25"/>
        <v>45</v>
      </c>
      <c r="E354" s="236" t="str">
        <f t="shared" si="27"/>
        <v/>
      </c>
      <c r="F354" s="25" t="str">
        <f t="shared" si="26"/>
        <v/>
      </c>
      <c r="M354" s="27"/>
    </row>
    <row r="355" spans="1:13" x14ac:dyDescent="0.3">
      <c r="A355" s="54" t="str">
        <f t="shared" si="24"/>
        <v>46</v>
      </c>
      <c r="B355" s="52">
        <f t="shared" si="25"/>
        <v>46</v>
      </c>
      <c r="E355" s="236" t="str">
        <f t="shared" si="27"/>
        <v/>
      </c>
      <c r="F355" s="25" t="str">
        <f t="shared" si="26"/>
        <v/>
      </c>
      <c r="M355" s="27"/>
    </row>
    <row r="356" spans="1:13" x14ac:dyDescent="0.3">
      <c r="A356" s="54" t="str">
        <f t="shared" si="24"/>
        <v>47</v>
      </c>
      <c r="B356" s="52">
        <f t="shared" si="25"/>
        <v>47</v>
      </c>
      <c r="E356" s="236" t="str">
        <f t="shared" si="27"/>
        <v/>
      </c>
      <c r="F356" s="25" t="str">
        <f t="shared" si="26"/>
        <v/>
      </c>
      <c r="M356" s="27"/>
    </row>
    <row r="357" spans="1:13" x14ac:dyDescent="0.3">
      <c r="A357" s="54" t="str">
        <f t="shared" si="24"/>
        <v>48</v>
      </c>
      <c r="B357" s="52">
        <f t="shared" si="25"/>
        <v>48</v>
      </c>
      <c r="E357" s="236" t="str">
        <f t="shared" si="27"/>
        <v/>
      </c>
      <c r="F357" s="25" t="str">
        <f t="shared" si="26"/>
        <v/>
      </c>
      <c r="M357" s="27"/>
    </row>
    <row r="358" spans="1:13" x14ac:dyDescent="0.3">
      <c r="A358" s="54" t="str">
        <f t="shared" si="24"/>
        <v>49</v>
      </c>
      <c r="B358" s="52">
        <f t="shared" si="25"/>
        <v>49</v>
      </c>
      <c r="E358" s="236" t="str">
        <f t="shared" si="27"/>
        <v/>
      </c>
      <c r="F358" s="25" t="str">
        <f t="shared" si="26"/>
        <v/>
      </c>
      <c r="M358" s="27"/>
    </row>
    <row r="359" spans="1:13" x14ac:dyDescent="0.3">
      <c r="A359" s="54" t="str">
        <f t="shared" si="24"/>
        <v>50</v>
      </c>
      <c r="B359" s="52">
        <f t="shared" si="25"/>
        <v>50</v>
      </c>
      <c r="E359" s="236" t="str">
        <f t="shared" si="27"/>
        <v/>
      </c>
      <c r="F359" s="25" t="str">
        <f t="shared" si="26"/>
        <v/>
      </c>
      <c r="M359" s="27"/>
    </row>
    <row r="360" spans="1:13" x14ac:dyDescent="0.3">
      <c r="A360" s="54" t="str">
        <f t="shared" si="24"/>
        <v>51</v>
      </c>
      <c r="B360" s="52">
        <f t="shared" si="25"/>
        <v>51</v>
      </c>
      <c r="E360" s="236" t="str">
        <f t="shared" si="27"/>
        <v/>
      </c>
      <c r="F360" s="25" t="str">
        <f t="shared" si="26"/>
        <v/>
      </c>
      <c r="M360" s="27"/>
    </row>
    <row r="361" spans="1:13" x14ac:dyDescent="0.3">
      <c r="A361" s="54" t="str">
        <f t="shared" si="24"/>
        <v>52</v>
      </c>
      <c r="B361" s="52">
        <f t="shared" si="25"/>
        <v>52</v>
      </c>
      <c r="E361" s="236" t="str">
        <f t="shared" si="27"/>
        <v/>
      </c>
      <c r="F361" s="25" t="str">
        <f t="shared" si="26"/>
        <v/>
      </c>
      <c r="M361" s="27"/>
    </row>
    <row r="362" spans="1:13" x14ac:dyDescent="0.3">
      <c r="A362" s="54" t="str">
        <f t="shared" si="24"/>
        <v>53</v>
      </c>
      <c r="B362" s="52">
        <f t="shared" si="25"/>
        <v>53</v>
      </c>
      <c r="E362" s="236" t="str">
        <f t="shared" si="27"/>
        <v/>
      </c>
      <c r="F362" s="25" t="str">
        <f t="shared" si="26"/>
        <v/>
      </c>
      <c r="M362" s="27"/>
    </row>
    <row r="363" spans="1:13" x14ac:dyDescent="0.3">
      <c r="A363" s="54" t="str">
        <f t="shared" si="24"/>
        <v>54</v>
      </c>
      <c r="B363" s="52">
        <f t="shared" si="25"/>
        <v>54</v>
      </c>
      <c r="E363" s="236" t="str">
        <f t="shared" si="27"/>
        <v/>
      </c>
      <c r="F363" s="25" t="str">
        <f t="shared" si="26"/>
        <v/>
      </c>
      <c r="M363" s="27"/>
    </row>
    <row r="364" spans="1:13" x14ac:dyDescent="0.3">
      <c r="A364" s="54" t="str">
        <f t="shared" si="24"/>
        <v>55</v>
      </c>
      <c r="B364" s="52">
        <f t="shared" si="25"/>
        <v>55</v>
      </c>
      <c r="E364" s="236" t="str">
        <f t="shared" si="27"/>
        <v/>
      </c>
      <c r="F364" s="25" t="str">
        <f t="shared" si="26"/>
        <v/>
      </c>
      <c r="M364" s="27"/>
    </row>
    <row r="365" spans="1:13" x14ac:dyDescent="0.3">
      <c r="A365" s="54" t="str">
        <f t="shared" si="24"/>
        <v>56</v>
      </c>
      <c r="B365" s="52">
        <f t="shared" si="25"/>
        <v>56</v>
      </c>
      <c r="E365" s="236" t="str">
        <f t="shared" si="27"/>
        <v/>
      </c>
      <c r="F365" s="25" t="str">
        <f t="shared" si="26"/>
        <v/>
      </c>
      <c r="M365" s="27"/>
    </row>
    <row r="366" spans="1:13" x14ac:dyDescent="0.3">
      <c r="A366" s="54" t="str">
        <f t="shared" si="24"/>
        <v>57</v>
      </c>
      <c r="B366" s="52">
        <f t="shared" si="25"/>
        <v>57</v>
      </c>
      <c r="E366" s="236" t="str">
        <f t="shared" si="27"/>
        <v/>
      </c>
      <c r="F366" s="25" t="str">
        <f t="shared" si="26"/>
        <v/>
      </c>
      <c r="M366" s="27"/>
    </row>
    <row r="367" spans="1:13" x14ac:dyDescent="0.3">
      <c r="A367" s="54" t="str">
        <f t="shared" si="24"/>
        <v>58</v>
      </c>
      <c r="B367" s="52">
        <f t="shared" si="25"/>
        <v>58</v>
      </c>
      <c r="E367" s="236" t="str">
        <f t="shared" si="27"/>
        <v/>
      </c>
      <c r="F367" s="25" t="str">
        <f t="shared" si="26"/>
        <v/>
      </c>
      <c r="M367" s="27"/>
    </row>
    <row r="368" spans="1:13" x14ac:dyDescent="0.3">
      <c r="A368" s="54" t="str">
        <f t="shared" si="24"/>
        <v>59</v>
      </c>
      <c r="B368" s="52">
        <f t="shared" si="25"/>
        <v>59</v>
      </c>
      <c r="E368" s="236" t="str">
        <f t="shared" si="27"/>
        <v/>
      </c>
      <c r="F368" s="25" t="str">
        <f t="shared" si="26"/>
        <v/>
      </c>
      <c r="M368" s="27"/>
    </row>
    <row r="369" spans="1:13" x14ac:dyDescent="0.3">
      <c r="A369" s="54" t="str">
        <f t="shared" si="24"/>
        <v>60</v>
      </c>
      <c r="B369" s="52">
        <f t="shared" si="25"/>
        <v>60</v>
      </c>
      <c r="E369" s="236" t="str">
        <f t="shared" si="27"/>
        <v/>
      </c>
      <c r="F369" s="25" t="str">
        <f t="shared" si="26"/>
        <v/>
      </c>
      <c r="M369" s="27"/>
    </row>
    <row r="370" spans="1:13" x14ac:dyDescent="0.3">
      <c r="A370" s="54" t="str">
        <f t="shared" si="24"/>
        <v>61</v>
      </c>
      <c r="B370" s="52">
        <f t="shared" si="25"/>
        <v>61</v>
      </c>
      <c r="E370" s="236" t="str">
        <f t="shared" si="27"/>
        <v/>
      </c>
      <c r="F370" s="25" t="str">
        <f t="shared" si="26"/>
        <v/>
      </c>
      <c r="M370" s="27"/>
    </row>
    <row r="371" spans="1:13" x14ac:dyDescent="0.3">
      <c r="A371" s="54" t="str">
        <f t="shared" si="24"/>
        <v>62</v>
      </c>
      <c r="B371" s="52">
        <f t="shared" si="25"/>
        <v>62</v>
      </c>
      <c r="E371" s="236" t="str">
        <f t="shared" si="27"/>
        <v/>
      </c>
      <c r="F371" s="25" t="str">
        <f t="shared" si="26"/>
        <v/>
      </c>
      <c r="M371" s="27"/>
    </row>
    <row r="372" spans="1:13" x14ac:dyDescent="0.3">
      <c r="A372" s="54" t="str">
        <f t="shared" si="24"/>
        <v>63</v>
      </c>
      <c r="B372" s="52">
        <f t="shared" si="25"/>
        <v>63</v>
      </c>
      <c r="E372" s="236" t="str">
        <f t="shared" si="27"/>
        <v/>
      </c>
      <c r="F372" s="25" t="str">
        <f t="shared" si="26"/>
        <v/>
      </c>
      <c r="M372" s="27"/>
    </row>
    <row r="373" spans="1:13" x14ac:dyDescent="0.3">
      <c r="A373" s="54" t="str">
        <f t="shared" si="24"/>
        <v>64</v>
      </c>
      <c r="B373" s="52">
        <f t="shared" si="25"/>
        <v>64</v>
      </c>
      <c r="E373" s="236" t="str">
        <f t="shared" si="27"/>
        <v/>
      </c>
      <c r="F373" s="25" t="str">
        <f t="shared" si="26"/>
        <v/>
      </c>
      <c r="M373" s="27"/>
    </row>
    <row r="374" spans="1:13" x14ac:dyDescent="0.3">
      <c r="A374" s="54" t="str">
        <f t="shared" si="24"/>
        <v>65</v>
      </c>
      <c r="B374" s="52">
        <f t="shared" si="25"/>
        <v>65</v>
      </c>
      <c r="E374" s="236" t="str">
        <f t="shared" si="27"/>
        <v/>
      </c>
      <c r="F374" s="25" t="str">
        <f t="shared" si="26"/>
        <v/>
      </c>
      <c r="M374" s="27"/>
    </row>
    <row r="375" spans="1:13" x14ac:dyDescent="0.3">
      <c r="A375" s="54" t="str">
        <f t="shared" si="24"/>
        <v>66</v>
      </c>
      <c r="B375" s="52">
        <f t="shared" si="25"/>
        <v>66</v>
      </c>
      <c r="E375" s="236" t="str">
        <f t="shared" si="27"/>
        <v/>
      </c>
      <c r="F375" s="25" t="str">
        <f t="shared" si="26"/>
        <v/>
      </c>
      <c r="M375" s="27"/>
    </row>
    <row r="376" spans="1:13" x14ac:dyDescent="0.3">
      <c r="A376" s="54" t="str">
        <f t="shared" si="24"/>
        <v>67</v>
      </c>
      <c r="B376" s="52">
        <f t="shared" si="25"/>
        <v>67</v>
      </c>
      <c r="E376" s="236" t="str">
        <f t="shared" si="27"/>
        <v/>
      </c>
      <c r="F376" s="25" t="str">
        <f t="shared" si="26"/>
        <v/>
      </c>
      <c r="M376" s="27"/>
    </row>
    <row r="377" spans="1:13" x14ac:dyDescent="0.3">
      <c r="A377" s="54" t="str">
        <f t="shared" si="24"/>
        <v>68</v>
      </c>
      <c r="B377" s="52">
        <f t="shared" si="25"/>
        <v>68</v>
      </c>
      <c r="E377" s="236" t="str">
        <f t="shared" si="27"/>
        <v/>
      </c>
      <c r="F377" s="25" t="str">
        <f t="shared" si="26"/>
        <v/>
      </c>
      <c r="M377" s="27"/>
    </row>
    <row r="378" spans="1:13" x14ac:dyDescent="0.3">
      <c r="A378" s="54" t="str">
        <f t="shared" si="24"/>
        <v>69</v>
      </c>
      <c r="B378" s="52">
        <f t="shared" si="25"/>
        <v>69</v>
      </c>
      <c r="E378" s="236" t="str">
        <f t="shared" si="27"/>
        <v/>
      </c>
      <c r="F378" s="25" t="str">
        <f t="shared" si="26"/>
        <v/>
      </c>
      <c r="M378" s="27"/>
    </row>
    <row r="379" spans="1:13" x14ac:dyDescent="0.3">
      <c r="A379" s="54" t="str">
        <f t="shared" si="24"/>
        <v>70</v>
      </c>
      <c r="B379" s="52">
        <f t="shared" si="25"/>
        <v>70</v>
      </c>
      <c r="E379" s="236" t="str">
        <f t="shared" si="27"/>
        <v/>
      </c>
      <c r="F379" s="25" t="str">
        <f t="shared" si="26"/>
        <v/>
      </c>
      <c r="M379" s="27"/>
    </row>
    <row r="380" spans="1:13" x14ac:dyDescent="0.3">
      <c r="A380" s="54" t="str">
        <f t="shared" si="24"/>
        <v>71</v>
      </c>
      <c r="B380" s="52">
        <f t="shared" si="25"/>
        <v>71</v>
      </c>
      <c r="E380" s="236" t="str">
        <f t="shared" si="27"/>
        <v/>
      </c>
      <c r="F380" s="25" t="str">
        <f t="shared" si="26"/>
        <v/>
      </c>
      <c r="M380" s="27"/>
    </row>
    <row r="381" spans="1:13" x14ac:dyDescent="0.3">
      <c r="A381" s="54" t="str">
        <f t="shared" si="24"/>
        <v>72</v>
      </c>
      <c r="B381" s="52">
        <f t="shared" si="25"/>
        <v>72</v>
      </c>
      <c r="E381" s="236" t="str">
        <f t="shared" si="27"/>
        <v/>
      </c>
      <c r="F381" s="25" t="str">
        <f t="shared" si="26"/>
        <v/>
      </c>
      <c r="M381" s="27"/>
    </row>
    <row r="382" spans="1:13" x14ac:dyDescent="0.3">
      <c r="A382" s="54" t="str">
        <f t="shared" ref="A382:A445" si="28">CONCATENATE(G382,B382)</f>
        <v>73</v>
      </c>
      <c r="B382" s="52">
        <f t="shared" ref="B382:B445" si="29">IF(G382&lt;&gt;G381,1,(B381+1))</f>
        <v>73</v>
      </c>
      <c r="E382" s="236" t="str">
        <f t="shared" si="27"/>
        <v/>
      </c>
      <c r="F382" s="25" t="str">
        <f t="shared" ref="F382:F445" si="30">CONCATENATE(K382,L382)</f>
        <v/>
      </c>
      <c r="M382" s="27"/>
    </row>
    <row r="383" spans="1:13" x14ac:dyDescent="0.3">
      <c r="A383" s="54" t="str">
        <f t="shared" si="28"/>
        <v>74</v>
      </c>
      <c r="B383" s="52">
        <f t="shared" si="29"/>
        <v>74</v>
      </c>
      <c r="E383" s="236" t="str">
        <f t="shared" si="27"/>
        <v/>
      </c>
      <c r="F383" s="25" t="str">
        <f t="shared" si="30"/>
        <v/>
      </c>
      <c r="M383" s="27"/>
    </row>
    <row r="384" spans="1:13" x14ac:dyDescent="0.3">
      <c r="A384" s="54" t="str">
        <f t="shared" si="28"/>
        <v>75</v>
      </c>
      <c r="B384" s="52">
        <f t="shared" si="29"/>
        <v>75</v>
      </c>
      <c r="E384" s="236" t="str">
        <f t="shared" si="27"/>
        <v/>
      </c>
      <c r="F384" s="25" t="str">
        <f t="shared" si="30"/>
        <v/>
      </c>
      <c r="M384" s="27"/>
    </row>
    <row r="385" spans="1:13" x14ac:dyDescent="0.3">
      <c r="A385" s="54" t="str">
        <f t="shared" si="28"/>
        <v>76</v>
      </c>
      <c r="B385" s="52">
        <f t="shared" si="29"/>
        <v>76</v>
      </c>
      <c r="E385" s="236" t="str">
        <f t="shared" si="27"/>
        <v/>
      </c>
      <c r="F385" s="25" t="str">
        <f t="shared" si="30"/>
        <v/>
      </c>
      <c r="M385" s="27"/>
    </row>
    <row r="386" spans="1:13" x14ac:dyDescent="0.3">
      <c r="A386" s="54" t="str">
        <f t="shared" si="28"/>
        <v>77</v>
      </c>
      <c r="B386" s="52">
        <f t="shared" si="29"/>
        <v>77</v>
      </c>
      <c r="E386" s="236" t="str">
        <f t="shared" si="27"/>
        <v/>
      </c>
      <c r="F386" s="25" t="str">
        <f t="shared" si="30"/>
        <v/>
      </c>
      <c r="M386" s="27"/>
    </row>
    <row r="387" spans="1:13" x14ac:dyDescent="0.3">
      <c r="A387" s="54" t="str">
        <f t="shared" si="28"/>
        <v>78</v>
      </c>
      <c r="B387" s="52">
        <f t="shared" si="29"/>
        <v>78</v>
      </c>
      <c r="E387" s="236" t="str">
        <f t="shared" si="27"/>
        <v/>
      </c>
      <c r="F387" s="25" t="str">
        <f t="shared" si="30"/>
        <v/>
      </c>
      <c r="M387" s="27"/>
    </row>
    <row r="388" spans="1:13" x14ac:dyDescent="0.3">
      <c r="A388" s="54" t="str">
        <f t="shared" si="28"/>
        <v>79</v>
      </c>
      <c r="B388" s="52">
        <f t="shared" si="29"/>
        <v>79</v>
      </c>
      <c r="E388" s="236" t="str">
        <f t="shared" ref="E388:E451" si="31">CONCATENATE(G388,H388)</f>
        <v/>
      </c>
      <c r="F388" s="25" t="str">
        <f t="shared" si="30"/>
        <v/>
      </c>
      <c r="M388" s="27"/>
    </row>
    <row r="389" spans="1:13" x14ac:dyDescent="0.3">
      <c r="A389" s="54" t="str">
        <f t="shared" si="28"/>
        <v>80</v>
      </c>
      <c r="B389" s="52">
        <f t="shared" si="29"/>
        <v>80</v>
      </c>
      <c r="E389" s="236" t="str">
        <f t="shared" si="31"/>
        <v/>
      </c>
      <c r="F389" s="25" t="str">
        <f t="shared" si="30"/>
        <v/>
      </c>
      <c r="M389" s="27"/>
    </row>
    <row r="390" spans="1:13" x14ac:dyDescent="0.3">
      <c r="A390" s="54" t="str">
        <f t="shared" si="28"/>
        <v>81</v>
      </c>
      <c r="B390" s="52">
        <f t="shared" si="29"/>
        <v>81</v>
      </c>
      <c r="E390" s="236" t="str">
        <f t="shared" si="31"/>
        <v/>
      </c>
      <c r="F390" s="25" t="str">
        <f t="shared" si="30"/>
        <v/>
      </c>
      <c r="M390" s="27"/>
    </row>
    <row r="391" spans="1:13" x14ac:dyDescent="0.3">
      <c r="A391" s="54" t="str">
        <f t="shared" si="28"/>
        <v>82</v>
      </c>
      <c r="B391" s="52">
        <f t="shared" si="29"/>
        <v>82</v>
      </c>
      <c r="E391" s="236" t="str">
        <f t="shared" si="31"/>
        <v/>
      </c>
      <c r="F391" s="25" t="str">
        <f t="shared" si="30"/>
        <v/>
      </c>
      <c r="M391" s="27"/>
    </row>
    <row r="392" spans="1:13" x14ac:dyDescent="0.3">
      <c r="A392" s="54" t="str">
        <f t="shared" si="28"/>
        <v>83</v>
      </c>
      <c r="B392" s="52">
        <f t="shared" si="29"/>
        <v>83</v>
      </c>
      <c r="E392" s="236" t="str">
        <f t="shared" si="31"/>
        <v/>
      </c>
      <c r="F392" s="25" t="str">
        <f t="shared" si="30"/>
        <v/>
      </c>
      <c r="M392" s="27"/>
    </row>
    <row r="393" spans="1:13" x14ac:dyDescent="0.3">
      <c r="A393" s="54" t="str">
        <f t="shared" si="28"/>
        <v>84</v>
      </c>
      <c r="B393" s="52">
        <f t="shared" si="29"/>
        <v>84</v>
      </c>
      <c r="E393" s="236" t="str">
        <f t="shared" si="31"/>
        <v/>
      </c>
      <c r="F393" s="25" t="str">
        <f t="shared" si="30"/>
        <v/>
      </c>
      <c r="M393" s="27"/>
    </row>
    <row r="394" spans="1:13" x14ac:dyDescent="0.3">
      <c r="A394" s="54" t="str">
        <f t="shared" si="28"/>
        <v>85</v>
      </c>
      <c r="B394" s="52">
        <f t="shared" si="29"/>
        <v>85</v>
      </c>
      <c r="E394" s="236" t="str">
        <f t="shared" si="31"/>
        <v/>
      </c>
      <c r="F394" s="25" t="str">
        <f t="shared" si="30"/>
        <v/>
      </c>
      <c r="M394" s="27"/>
    </row>
    <row r="395" spans="1:13" x14ac:dyDescent="0.3">
      <c r="A395" s="54" t="str">
        <f t="shared" si="28"/>
        <v>86</v>
      </c>
      <c r="B395" s="52">
        <f t="shared" si="29"/>
        <v>86</v>
      </c>
      <c r="E395" s="236" t="str">
        <f t="shared" si="31"/>
        <v/>
      </c>
      <c r="F395" s="25" t="str">
        <f t="shared" si="30"/>
        <v/>
      </c>
      <c r="M395" s="27"/>
    </row>
    <row r="396" spans="1:13" x14ac:dyDescent="0.3">
      <c r="A396" s="54" t="str">
        <f t="shared" si="28"/>
        <v>87</v>
      </c>
      <c r="B396" s="52">
        <f t="shared" si="29"/>
        <v>87</v>
      </c>
      <c r="E396" s="236" t="str">
        <f t="shared" si="31"/>
        <v/>
      </c>
      <c r="F396" s="25" t="str">
        <f t="shared" si="30"/>
        <v/>
      </c>
      <c r="M396" s="27"/>
    </row>
    <row r="397" spans="1:13" x14ac:dyDescent="0.3">
      <c r="A397" s="54" t="str">
        <f t="shared" si="28"/>
        <v>88</v>
      </c>
      <c r="B397" s="52">
        <f t="shared" si="29"/>
        <v>88</v>
      </c>
      <c r="E397" s="236" t="str">
        <f t="shared" si="31"/>
        <v/>
      </c>
      <c r="F397" s="25" t="str">
        <f t="shared" si="30"/>
        <v/>
      </c>
      <c r="M397" s="27"/>
    </row>
    <row r="398" spans="1:13" x14ac:dyDescent="0.3">
      <c r="A398" s="54" t="str">
        <f t="shared" si="28"/>
        <v>89</v>
      </c>
      <c r="B398" s="52">
        <f t="shared" si="29"/>
        <v>89</v>
      </c>
      <c r="E398" s="236" t="str">
        <f t="shared" si="31"/>
        <v/>
      </c>
      <c r="F398" s="25" t="str">
        <f t="shared" si="30"/>
        <v/>
      </c>
      <c r="M398" s="27"/>
    </row>
    <row r="399" spans="1:13" x14ac:dyDescent="0.3">
      <c r="A399" s="54" t="str">
        <f t="shared" si="28"/>
        <v>90</v>
      </c>
      <c r="B399" s="52">
        <f t="shared" si="29"/>
        <v>90</v>
      </c>
      <c r="E399" s="236" t="str">
        <f t="shared" si="31"/>
        <v/>
      </c>
      <c r="F399" s="25" t="str">
        <f t="shared" si="30"/>
        <v/>
      </c>
      <c r="M399" s="27"/>
    </row>
    <row r="400" spans="1:13" x14ac:dyDescent="0.3">
      <c r="A400" s="54" t="str">
        <f t="shared" si="28"/>
        <v>91</v>
      </c>
      <c r="B400" s="52">
        <f t="shared" si="29"/>
        <v>91</v>
      </c>
      <c r="E400" s="236" t="str">
        <f t="shared" si="31"/>
        <v/>
      </c>
      <c r="F400" s="25" t="str">
        <f t="shared" si="30"/>
        <v/>
      </c>
      <c r="M400" s="27"/>
    </row>
    <row r="401" spans="1:13" x14ac:dyDescent="0.3">
      <c r="A401" s="54" t="str">
        <f t="shared" si="28"/>
        <v>92</v>
      </c>
      <c r="B401" s="52">
        <f t="shared" si="29"/>
        <v>92</v>
      </c>
      <c r="E401" s="236" t="str">
        <f t="shared" si="31"/>
        <v/>
      </c>
      <c r="F401" s="25" t="str">
        <f t="shared" si="30"/>
        <v/>
      </c>
      <c r="M401" s="27"/>
    </row>
    <row r="402" spans="1:13" x14ac:dyDescent="0.3">
      <c r="A402" s="54" t="str">
        <f t="shared" si="28"/>
        <v>93</v>
      </c>
      <c r="B402" s="52">
        <f t="shared" si="29"/>
        <v>93</v>
      </c>
      <c r="E402" s="236" t="str">
        <f t="shared" si="31"/>
        <v/>
      </c>
      <c r="F402" s="25" t="str">
        <f t="shared" si="30"/>
        <v/>
      </c>
      <c r="M402" s="27"/>
    </row>
    <row r="403" spans="1:13" x14ac:dyDescent="0.3">
      <c r="A403" s="54" t="str">
        <f t="shared" si="28"/>
        <v>94</v>
      </c>
      <c r="B403" s="52">
        <f t="shared" si="29"/>
        <v>94</v>
      </c>
      <c r="E403" s="236" t="str">
        <f t="shared" si="31"/>
        <v/>
      </c>
      <c r="F403" s="25" t="str">
        <f t="shared" si="30"/>
        <v/>
      </c>
      <c r="M403" s="27"/>
    </row>
    <row r="404" spans="1:13" x14ac:dyDescent="0.3">
      <c r="A404" s="54" t="str">
        <f t="shared" si="28"/>
        <v>95</v>
      </c>
      <c r="B404" s="52">
        <f t="shared" si="29"/>
        <v>95</v>
      </c>
      <c r="E404" s="236" t="str">
        <f t="shared" si="31"/>
        <v/>
      </c>
      <c r="F404" s="25" t="str">
        <f t="shared" si="30"/>
        <v/>
      </c>
      <c r="M404" s="27"/>
    </row>
    <row r="405" spans="1:13" x14ac:dyDescent="0.3">
      <c r="A405" s="54" t="str">
        <f t="shared" si="28"/>
        <v>96</v>
      </c>
      <c r="B405" s="52">
        <f t="shared" si="29"/>
        <v>96</v>
      </c>
      <c r="E405" s="236" t="str">
        <f t="shared" si="31"/>
        <v/>
      </c>
      <c r="F405" s="25" t="str">
        <f t="shared" si="30"/>
        <v/>
      </c>
      <c r="M405" s="27"/>
    </row>
    <row r="406" spans="1:13" x14ac:dyDescent="0.3">
      <c r="A406" s="54" t="str">
        <f t="shared" si="28"/>
        <v>97</v>
      </c>
      <c r="B406" s="52">
        <f t="shared" si="29"/>
        <v>97</v>
      </c>
      <c r="E406" s="236" t="str">
        <f t="shared" si="31"/>
        <v/>
      </c>
      <c r="F406" s="25" t="str">
        <f t="shared" si="30"/>
        <v/>
      </c>
      <c r="M406" s="27"/>
    </row>
    <row r="407" spans="1:13" x14ac:dyDescent="0.3">
      <c r="A407" s="54" t="str">
        <f t="shared" si="28"/>
        <v>98</v>
      </c>
      <c r="B407" s="52">
        <f t="shared" si="29"/>
        <v>98</v>
      </c>
      <c r="E407" s="236" t="str">
        <f t="shared" si="31"/>
        <v/>
      </c>
      <c r="F407" s="25" t="str">
        <f t="shared" si="30"/>
        <v/>
      </c>
      <c r="M407" s="27"/>
    </row>
    <row r="408" spans="1:13" x14ac:dyDescent="0.3">
      <c r="A408" s="54" t="str">
        <f t="shared" si="28"/>
        <v>99</v>
      </c>
      <c r="B408" s="52">
        <f t="shared" si="29"/>
        <v>99</v>
      </c>
      <c r="E408" s="236" t="str">
        <f t="shared" si="31"/>
        <v/>
      </c>
      <c r="F408" s="25" t="str">
        <f t="shared" si="30"/>
        <v/>
      </c>
      <c r="M408" s="27"/>
    </row>
    <row r="409" spans="1:13" x14ac:dyDescent="0.3">
      <c r="A409" s="54" t="str">
        <f t="shared" si="28"/>
        <v>100</v>
      </c>
      <c r="B409" s="52">
        <f t="shared" si="29"/>
        <v>100</v>
      </c>
      <c r="E409" s="236" t="str">
        <f t="shared" si="31"/>
        <v/>
      </c>
      <c r="F409" s="25" t="str">
        <f t="shared" si="30"/>
        <v/>
      </c>
      <c r="M409" s="27"/>
    </row>
    <row r="410" spans="1:13" x14ac:dyDescent="0.3">
      <c r="A410" s="54" t="str">
        <f t="shared" si="28"/>
        <v>101</v>
      </c>
      <c r="B410" s="52">
        <f t="shared" si="29"/>
        <v>101</v>
      </c>
      <c r="E410" s="236" t="str">
        <f t="shared" si="31"/>
        <v/>
      </c>
      <c r="F410" s="25" t="str">
        <f t="shared" si="30"/>
        <v/>
      </c>
      <c r="M410" s="27"/>
    </row>
    <row r="411" spans="1:13" x14ac:dyDescent="0.3">
      <c r="A411" s="54" t="str">
        <f t="shared" si="28"/>
        <v>102</v>
      </c>
      <c r="B411" s="52">
        <f t="shared" si="29"/>
        <v>102</v>
      </c>
      <c r="E411" s="236" t="str">
        <f t="shared" si="31"/>
        <v/>
      </c>
      <c r="F411" s="25" t="str">
        <f t="shared" si="30"/>
        <v/>
      </c>
      <c r="M411" s="27"/>
    </row>
    <row r="412" spans="1:13" x14ac:dyDescent="0.3">
      <c r="A412" s="54" t="str">
        <f t="shared" si="28"/>
        <v>103</v>
      </c>
      <c r="B412" s="52">
        <f t="shared" si="29"/>
        <v>103</v>
      </c>
      <c r="E412" s="236" t="str">
        <f t="shared" si="31"/>
        <v/>
      </c>
      <c r="F412" s="25" t="str">
        <f t="shared" si="30"/>
        <v/>
      </c>
      <c r="M412" s="27"/>
    </row>
    <row r="413" spans="1:13" x14ac:dyDescent="0.3">
      <c r="A413" s="54" t="str">
        <f t="shared" si="28"/>
        <v>104</v>
      </c>
      <c r="B413" s="52">
        <f t="shared" si="29"/>
        <v>104</v>
      </c>
      <c r="E413" s="236" t="str">
        <f t="shared" si="31"/>
        <v/>
      </c>
      <c r="F413" s="25" t="str">
        <f t="shared" si="30"/>
        <v/>
      </c>
      <c r="M413" s="27"/>
    </row>
    <row r="414" spans="1:13" x14ac:dyDescent="0.3">
      <c r="A414" s="54" t="str">
        <f t="shared" si="28"/>
        <v>105</v>
      </c>
      <c r="B414" s="52">
        <f t="shared" si="29"/>
        <v>105</v>
      </c>
      <c r="E414" s="236" t="str">
        <f t="shared" si="31"/>
        <v/>
      </c>
      <c r="F414" s="25" t="str">
        <f t="shared" si="30"/>
        <v/>
      </c>
      <c r="M414" s="27"/>
    </row>
    <row r="415" spans="1:13" x14ac:dyDescent="0.3">
      <c r="A415" s="54" t="str">
        <f t="shared" si="28"/>
        <v>106</v>
      </c>
      <c r="B415" s="52">
        <f t="shared" si="29"/>
        <v>106</v>
      </c>
      <c r="E415" s="236" t="str">
        <f t="shared" si="31"/>
        <v/>
      </c>
      <c r="F415" s="25" t="str">
        <f t="shared" si="30"/>
        <v/>
      </c>
      <c r="M415" s="27"/>
    </row>
    <row r="416" spans="1:13" x14ac:dyDescent="0.3">
      <c r="A416" s="54" t="str">
        <f t="shared" si="28"/>
        <v>107</v>
      </c>
      <c r="B416" s="52">
        <f t="shared" si="29"/>
        <v>107</v>
      </c>
      <c r="E416" s="236" t="str">
        <f t="shared" si="31"/>
        <v/>
      </c>
      <c r="F416" s="25" t="str">
        <f t="shared" si="30"/>
        <v/>
      </c>
      <c r="M416" s="27"/>
    </row>
    <row r="417" spans="1:13" x14ac:dyDescent="0.3">
      <c r="A417" s="54" t="str">
        <f t="shared" si="28"/>
        <v>108</v>
      </c>
      <c r="B417" s="52">
        <f t="shared" si="29"/>
        <v>108</v>
      </c>
      <c r="E417" s="236" t="str">
        <f t="shared" si="31"/>
        <v/>
      </c>
      <c r="F417" s="25" t="str">
        <f t="shared" si="30"/>
        <v/>
      </c>
      <c r="M417" s="27"/>
    </row>
    <row r="418" spans="1:13" x14ac:dyDescent="0.3">
      <c r="A418" s="54" t="str">
        <f t="shared" si="28"/>
        <v>109</v>
      </c>
      <c r="B418" s="52">
        <f t="shared" si="29"/>
        <v>109</v>
      </c>
      <c r="E418" s="236" t="str">
        <f t="shared" si="31"/>
        <v/>
      </c>
      <c r="F418" s="25" t="str">
        <f t="shared" si="30"/>
        <v/>
      </c>
      <c r="M418" s="27"/>
    </row>
    <row r="419" spans="1:13" x14ac:dyDescent="0.3">
      <c r="A419" s="54" t="str">
        <f t="shared" si="28"/>
        <v>110</v>
      </c>
      <c r="B419" s="52">
        <f t="shared" si="29"/>
        <v>110</v>
      </c>
      <c r="E419" s="236" t="str">
        <f t="shared" si="31"/>
        <v/>
      </c>
      <c r="F419" s="25" t="str">
        <f t="shared" si="30"/>
        <v/>
      </c>
      <c r="M419" s="27"/>
    </row>
    <row r="420" spans="1:13" x14ac:dyDescent="0.3">
      <c r="A420" s="54" t="str">
        <f t="shared" si="28"/>
        <v>111</v>
      </c>
      <c r="B420" s="52">
        <f t="shared" si="29"/>
        <v>111</v>
      </c>
      <c r="E420" s="236" t="str">
        <f t="shared" si="31"/>
        <v/>
      </c>
      <c r="F420" s="25" t="str">
        <f t="shared" si="30"/>
        <v/>
      </c>
      <c r="M420" s="27"/>
    </row>
    <row r="421" spans="1:13" x14ac:dyDescent="0.3">
      <c r="A421" s="54" t="str">
        <f t="shared" si="28"/>
        <v>112</v>
      </c>
      <c r="B421" s="52">
        <f t="shared" si="29"/>
        <v>112</v>
      </c>
      <c r="E421" s="236" t="str">
        <f t="shared" si="31"/>
        <v/>
      </c>
      <c r="F421" s="25" t="str">
        <f t="shared" si="30"/>
        <v/>
      </c>
      <c r="M421" s="27"/>
    </row>
    <row r="422" spans="1:13" x14ac:dyDescent="0.3">
      <c r="A422" s="54" t="str">
        <f t="shared" si="28"/>
        <v>113</v>
      </c>
      <c r="B422" s="52">
        <f t="shared" si="29"/>
        <v>113</v>
      </c>
      <c r="E422" s="236" t="str">
        <f t="shared" si="31"/>
        <v/>
      </c>
      <c r="F422" s="25" t="str">
        <f t="shared" si="30"/>
        <v/>
      </c>
      <c r="M422" s="27"/>
    </row>
    <row r="423" spans="1:13" x14ac:dyDescent="0.3">
      <c r="A423" s="54" t="str">
        <f t="shared" si="28"/>
        <v>114</v>
      </c>
      <c r="B423" s="52">
        <f t="shared" si="29"/>
        <v>114</v>
      </c>
      <c r="E423" s="236" t="str">
        <f t="shared" si="31"/>
        <v/>
      </c>
      <c r="F423" s="25" t="str">
        <f t="shared" si="30"/>
        <v/>
      </c>
      <c r="M423" s="27"/>
    </row>
    <row r="424" spans="1:13" x14ac:dyDescent="0.3">
      <c r="A424" s="54" t="str">
        <f t="shared" si="28"/>
        <v>115</v>
      </c>
      <c r="B424" s="52">
        <f t="shared" si="29"/>
        <v>115</v>
      </c>
      <c r="E424" s="236" t="str">
        <f t="shared" si="31"/>
        <v/>
      </c>
      <c r="F424" s="25" t="str">
        <f t="shared" si="30"/>
        <v/>
      </c>
      <c r="M424" s="27"/>
    </row>
    <row r="425" spans="1:13" x14ac:dyDescent="0.3">
      <c r="A425" s="54" t="str">
        <f t="shared" si="28"/>
        <v>116</v>
      </c>
      <c r="B425" s="52">
        <f t="shared" si="29"/>
        <v>116</v>
      </c>
      <c r="E425" s="236" t="str">
        <f t="shared" si="31"/>
        <v/>
      </c>
      <c r="F425" s="25" t="str">
        <f t="shared" si="30"/>
        <v/>
      </c>
      <c r="M425" s="27"/>
    </row>
    <row r="426" spans="1:13" x14ac:dyDescent="0.3">
      <c r="A426" s="54" t="str">
        <f t="shared" si="28"/>
        <v>117</v>
      </c>
      <c r="B426" s="52">
        <f t="shared" si="29"/>
        <v>117</v>
      </c>
      <c r="E426" s="236" t="str">
        <f t="shared" si="31"/>
        <v/>
      </c>
      <c r="F426" s="25" t="str">
        <f t="shared" si="30"/>
        <v/>
      </c>
      <c r="M426" s="27"/>
    </row>
    <row r="427" spans="1:13" x14ac:dyDescent="0.3">
      <c r="A427" s="54" t="str">
        <f t="shared" si="28"/>
        <v>118</v>
      </c>
      <c r="B427" s="52">
        <f t="shared" si="29"/>
        <v>118</v>
      </c>
      <c r="E427" s="236" t="str">
        <f t="shared" si="31"/>
        <v/>
      </c>
      <c r="F427" s="25" t="str">
        <f t="shared" si="30"/>
        <v/>
      </c>
      <c r="M427" s="27"/>
    </row>
    <row r="428" spans="1:13" x14ac:dyDescent="0.3">
      <c r="A428" s="54" t="str">
        <f t="shared" si="28"/>
        <v>119</v>
      </c>
      <c r="B428" s="52">
        <f t="shared" si="29"/>
        <v>119</v>
      </c>
      <c r="E428" s="236" t="str">
        <f t="shared" si="31"/>
        <v/>
      </c>
      <c r="F428" s="25" t="str">
        <f t="shared" si="30"/>
        <v/>
      </c>
      <c r="M428" s="27"/>
    </row>
    <row r="429" spans="1:13" x14ac:dyDescent="0.3">
      <c r="A429" s="54" t="str">
        <f t="shared" si="28"/>
        <v>120</v>
      </c>
      <c r="B429" s="52">
        <f t="shared" si="29"/>
        <v>120</v>
      </c>
      <c r="E429" s="236" t="str">
        <f t="shared" si="31"/>
        <v/>
      </c>
      <c r="F429" s="25" t="str">
        <f t="shared" si="30"/>
        <v/>
      </c>
      <c r="M429" s="27"/>
    </row>
    <row r="430" spans="1:13" x14ac:dyDescent="0.3">
      <c r="A430" s="54" t="str">
        <f t="shared" si="28"/>
        <v>121</v>
      </c>
      <c r="B430" s="52">
        <f t="shared" si="29"/>
        <v>121</v>
      </c>
      <c r="E430" s="236" t="str">
        <f t="shared" si="31"/>
        <v/>
      </c>
      <c r="F430" s="25" t="str">
        <f t="shared" si="30"/>
        <v/>
      </c>
      <c r="M430" s="27"/>
    </row>
    <row r="431" spans="1:13" x14ac:dyDescent="0.3">
      <c r="A431" s="54" t="str">
        <f t="shared" si="28"/>
        <v>122</v>
      </c>
      <c r="B431" s="52">
        <f t="shared" si="29"/>
        <v>122</v>
      </c>
      <c r="E431" s="236" t="str">
        <f t="shared" si="31"/>
        <v/>
      </c>
      <c r="F431" s="25" t="str">
        <f t="shared" si="30"/>
        <v/>
      </c>
      <c r="M431" s="27"/>
    </row>
    <row r="432" spans="1:13" x14ac:dyDescent="0.3">
      <c r="A432" s="54" t="str">
        <f t="shared" si="28"/>
        <v>123</v>
      </c>
      <c r="B432" s="52">
        <f t="shared" si="29"/>
        <v>123</v>
      </c>
      <c r="E432" s="236" t="str">
        <f t="shared" si="31"/>
        <v/>
      </c>
      <c r="F432" s="25" t="str">
        <f t="shared" si="30"/>
        <v/>
      </c>
      <c r="M432" s="27"/>
    </row>
    <row r="433" spans="1:13" x14ac:dyDescent="0.3">
      <c r="A433" s="54" t="str">
        <f t="shared" si="28"/>
        <v>124</v>
      </c>
      <c r="B433" s="52">
        <f t="shared" si="29"/>
        <v>124</v>
      </c>
      <c r="E433" s="236" t="str">
        <f t="shared" si="31"/>
        <v/>
      </c>
      <c r="F433" s="25" t="str">
        <f t="shared" si="30"/>
        <v/>
      </c>
      <c r="M433" s="27"/>
    </row>
    <row r="434" spans="1:13" x14ac:dyDescent="0.3">
      <c r="A434" s="54" t="str">
        <f t="shared" si="28"/>
        <v>125</v>
      </c>
      <c r="B434" s="52">
        <f t="shared" si="29"/>
        <v>125</v>
      </c>
      <c r="E434" s="236" t="str">
        <f t="shared" si="31"/>
        <v/>
      </c>
      <c r="F434" s="25" t="str">
        <f t="shared" si="30"/>
        <v/>
      </c>
      <c r="M434" s="27"/>
    </row>
    <row r="435" spans="1:13" x14ac:dyDescent="0.3">
      <c r="A435" s="54" t="str">
        <f t="shared" si="28"/>
        <v>126</v>
      </c>
      <c r="B435" s="52">
        <f t="shared" si="29"/>
        <v>126</v>
      </c>
      <c r="E435" s="236" t="str">
        <f t="shared" si="31"/>
        <v/>
      </c>
      <c r="F435" s="25" t="str">
        <f t="shared" si="30"/>
        <v/>
      </c>
      <c r="M435" s="27"/>
    </row>
    <row r="436" spans="1:13" x14ac:dyDescent="0.3">
      <c r="A436" s="54" t="str">
        <f t="shared" si="28"/>
        <v>127</v>
      </c>
      <c r="B436" s="52">
        <f t="shared" si="29"/>
        <v>127</v>
      </c>
      <c r="E436" s="236" t="str">
        <f t="shared" si="31"/>
        <v/>
      </c>
      <c r="F436" s="25" t="str">
        <f t="shared" si="30"/>
        <v/>
      </c>
      <c r="M436" s="27"/>
    </row>
    <row r="437" spans="1:13" x14ac:dyDescent="0.3">
      <c r="A437" s="54" t="str">
        <f t="shared" si="28"/>
        <v>128</v>
      </c>
      <c r="B437" s="52">
        <f t="shared" si="29"/>
        <v>128</v>
      </c>
      <c r="E437" s="236" t="str">
        <f t="shared" si="31"/>
        <v/>
      </c>
      <c r="F437" s="25" t="str">
        <f t="shared" si="30"/>
        <v/>
      </c>
      <c r="M437" s="27"/>
    </row>
    <row r="438" spans="1:13" x14ac:dyDescent="0.3">
      <c r="A438" s="54" t="str">
        <f t="shared" si="28"/>
        <v>129</v>
      </c>
      <c r="B438" s="52">
        <f t="shared" si="29"/>
        <v>129</v>
      </c>
      <c r="E438" s="236" t="str">
        <f t="shared" si="31"/>
        <v/>
      </c>
      <c r="F438" s="25" t="str">
        <f t="shared" si="30"/>
        <v/>
      </c>
      <c r="M438" s="27"/>
    </row>
    <row r="439" spans="1:13" x14ac:dyDescent="0.3">
      <c r="A439" s="54" t="str">
        <f t="shared" si="28"/>
        <v>130</v>
      </c>
      <c r="B439" s="52">
        <f t="shared" si="29"/>
        <v>130</v>
      </c>
      <c r="E439" s="236" t="str">
        <f t="shared" si="31"/>
        <v/>
      </c>
      <c r="F439" s="25" t="str">
        <f t="shared" si="30"/>
        <v/>
      </c>
      <c r="M439" s="27"/>
    </row>
    <row r="440" spans="1:13" x14ac:dyDescent="0.3">
      <c r="A440" s="54" t="str">
        <f t="shared" si="28"/>
        <v>131</v>
      </c>
      <c r="B440" s="52">
        <f t="shared" si="29"/>
        <v>131</v>
      </c>
      <c r="E440" s="236" t="str">
        <f t="shared" si="31"/>
        <v/>
      </c>
      <c r="F440" s="25" t="str">
        <f t="shared" si="30"/>
        <v/>
      </c>
      <c r="M440" s="27"/>
    </row>
    <row r="441" spans="1:13" x14ac:dyDescent="0.3">
      <c r="A441" s="54" t="str">
        <f t="shared" si="28"/>
        <v>132</v>
      </c>
      <c r="B441" s="52">
        <f t="shared" si="29"/>
        <v>132</v>
      </c>
      <c r="E441" s="236" t="str">
        <f t="shared" si="31"/>
        <v/>
      </c>
      <c r="F441" s="25" t="str">
        <f t="shared" si="30"/>
        <v/>
      </c>
      <c r="M441" s="27"/>
    </row>
    <row r="442" spans="1:13" x14ac:dyDescent="0.3">
      <c r="A442" s="54" t="str">
        <f t="shared" si="28"/>
        <v>133</v>
      </c>
      <c r="B442" s="52">
        <f t="shared" si="29"/>
        <v>133</v>
      </c>
      <c r="E442" s="236" t="str">
        <f t="shared" si="31"/>
        <v/>
      </c>
      <c r="F442" s="25" t="str">
        <f t="shared" si="30"/>
        <v/>
      </c>
      <c r="M442" s="27"/>
    </row>
    <row r="443" spans="1:13" x14ac:dyDescent="0.3">
      <c r="A443" s="54" t="str">
        <f t="shared" si="28"/>
        <v>134</v>
      </c>
      <c r="B443" s="52">
        <f t="shared" si="29"/>
        <v>134</v>
      </c>
      <c r="E443" s="236" t="str">
        <f t="shared" si="31"/>
        <v/>
      </c>
      <c r="F443" s="25" t="str">
        <f t="shared" si="30"/>
        <v/>
      </c>
      <c r="M443" s="27"/>
    </row>
    <row r="444" spans="1:13" x14ac:dyDescent="0.3">
      <c r="A444" s="54" t="str">
        <f t="shared" si="28"/>
        <v>135</v>
      </c>
      <c r="B444" s="52">
        <f t="shared" si="29"/>
        <v>135</v>
      </c>
      <c r="E444" s="236" t="str">
        <f t="shared" si="31"/>
        <v/>
      </c>
      <c r="F444" s="25" t="str">
        <f t="shared" si="30"/>
        <v/>
      </c>
      <c r="M444" s="27"/>
    </row>
    <row r="445" spans="1:13" x14ac:dyDescent="0.3">
      <c r="A445" s="54" t="str">
        <f t="shared" si="28"/>
        <v>136</v>
      </c>
      <c r="B445" s="52">
        <f t="shared" si="29"/>
        <v>136</v>
      </c>
      <c r="E445" s="236" t="str">
        <f t="shared" si="31"/>
        <v/>
      </c>
      <c r="F445" s="25" t="str">
        <f t="shared" si="30"/>
        <v/>
      </c>
      <c r="M445" s="27"/>
    </row>
    <row r="446" spans="1:13" x14ac:dyDescent="0.3">
      <c r="A446" s="54" t="str">
        <f t="shared" ref="A446:A494" si="32">CONCATENATE(G446,B446)</f>
        <v>137</v>
      </c>
      <c r="B446" s="52">
        <f t="shared" ref="B446:B494" si="33">IF(G446&lt;&gt;G445,1,(B445+1))</f>
        <v>137</v>
      </c>
      <c r="E446" s="236" t="str">
        <f t="shared" si="31"/>
        <v/>
      </c>
      <c r="F446" s="25" t="str">
        <f t="shared" ref="F446:F494" si="34">CONCATENATE(K446,L446)</f>
        <v/>
      </c>
      <c r="M446" s="27"/>
    </row>
    <row r="447" spans="1:13" x14ac:dyDescent="0.3">
      <c r="A447" s="54" t="str">
        <f t="shared" si="32"/>
        <v>138</v>
      </c>
      <c r="B447" s="52">
        <f t="shared" si="33"/>
        <v>138</v>
      </c>
      <c r="E447" s="236" t="str">
        <f t="shared" si="31"/>
        <v/>
      </c>
      <c r="F447" s="25" t="str">
        <f t="shared" si="34"/>
        <v/>
      </c>
      <c r="M447" s="27"/>
    </row>
    <row r="448" spans="1:13" x14ac:dyDescent="0.3">
      <c r="A448" s="54" t="str">
        <f t="shared" si="32"/>
        <v>139</v>
      </c>
      <c r="B448" s="52">
        <f t="shared" si="33"/>
        <v>139</v>
      </c>
      <c r="E448" s="236" t="str">
        <f t="shared" si="31"/>
        <v/>
      </c>
      <c r="F448" s="25" t="str">
        <f t="shared" si="34"/>
        <v/>
      </c>
      <c r="M448" s="27"/>
    </row>
    <row r="449" spans="1:13" x14ac:dyDescent="0.3">
      <c r="A449" s="54" t="str">
        <f t="shared" si="32"/>
        <v>140</v>
      </c>
      <c r="B449" s="52">
        <f t="shared" si="33"/>
        <v>140</v>
      </c>
      <c r="E449" s="236" t="str">
        <f t="shared" si="31"/>
        <v/>
      </c>
      <c r="F449" s="25" t="str">
        <f t="shared" si="34"/>
        <v/>
      </c>
      <c r="M449" s="27"/>
    </row>
    <row r="450" spans="1:13" x14ac:dyDescent="0.3">
      <c r="A450" s="54" t="str">
        <f t="shared" si="32"/>
        <v>141</v>
      </c>
      <c r="B450" s="52">
        <f t="shared" si="33"/>
        <v>141</v>
      </c>
      <c r="E450" s="236" t="str">
        <f t="shared" si="31"/>
        <v/>
      </c>
      <c r="F450" s="25" t="str">
        <f t="shared" si="34"/>
        <v/>
      </c>
      <c r="M450" s="27"/>
    </row>
    <row r="451" spans="1:13" x14ac:dyDescent="0.3">
      <c r="A451" s="54" t="str">
        <f t="shared" si="32"/>
        <v>142</v>
      </c>
      <c r="B451" s="52">
        <f t="shared" si="33"/>
        <v>142</v>
      </c>
      <c r="E451" s="236" t="str">
        <f t="shared" si="31"/>
        <v/>
      </c>
      <c r="F451" s="25" t="str">
        <f t="shared" si="34"/>
        <v/>
      </c>
      <c r="M451" s="27"/>
    </row>
    <row r="452" spans="1:13" x14ac:dyDescent="0.3">
      <c r="A452" s="54" t="str">
        <f t="shared" si="32"/>
        <v>143</v>
      </c>
      <c r="B452" s="52">
        <f t="shared" si="33"/>
        <v>143</v>
      </c>
      <c r="E452" s="236" t="str">
        <f t="shared" ref="E452:E515" si="35">CONCATENATE(G452,H452)</f>
        <v/>
      </c>
      <c r="F452" s="25" t="str">
        <f t="shared" si="34"/>
        <v/>
      </c>
      <c r="M452" s="27"/>
    </row>
    <row r="453" spans="1:13" x14ac:dyDescent="0.3">
      <c r="A453" s="54" t="str">
        <f t="shared" si="32"/>
        <v>144</v>
      </c>
      <c r="B453" s="52">
        <f t="shared" si="33"/>
        <v>144</v>
      </c>
      <c r="E453" s="236" t="str">
        <f t="shared" si="35"/>
        <v/>
      </c>
      <c r="F453" s="25" t="str">
        <f t="shared" si="34"/>
        <v/>
      </c>
      <c r="M453" s="27"/>
    </row>
    <row r="454" spans="1:13" x14ac:dyDescent="0.3">
      <c r="A454" s="54" t="str">
        <f t="shared" si="32"/>
        <v>145</v>
      </c>
      <c r="B454" s="52">
        <f t="shared" si="33"/>
        <v>145</v>
      </c>
      <c r="E454" s="236" t="str">
        <f t="shared" si="35"/>
        <v/>
      </c>
      <c r="F454" s="25" t="str">
        <f t="shared" si="34"/>
        <v/>
      </c>
      <c r="M454" s="27"/>
    </row>
    <row r="455" spans="1:13" x14ac:dyDescent="0.3">
      <c r="A455" s="54" t="str">
        <f t="shared" si="32"/>
        <v>146</v>
      </c>
      <c r="B455" s="52">
        <f t="shared" si="33"/>
        <v>146</v>
      </c>
      <c r="E455" s="236" t="str">
        <f t="shared" si="35"/>
        <v/>
      </c>
      <c r="F455" s="25" t="str">
        <f t="shared" si="34"/>
        <v/>
      </c>
      <c r="M455" s="27"/>
    </row>
    <row r="456" spans="1:13" x14ac:dyDescent="0.3">
      <c r="A456" s="54" t="str">
        <f t="shared" si="32"/>
        <v>147</v>
      </c>
      <c r="B456" s="52">
        <f t="shared" si="33"/>
        <v>147</v>
      </c>
      <c r="E456" s="236" t="str">
        <f t="shared" si="35"/>
        <v/>
      </c>
      <c r="F456" s="25" t="str">
        <f t="shared" si="34"/>
        <v/>
      </c>
      <c r="M456" s="27"/>
    </row>
    <row r="457" spans="1:13" x14ac:dyDescent="0.3">
      <c r="A457" s="54" t="str">
        <f t="shared" si="32"/>
        <v>148</v>
      </c>
      <c r="B457" s="52">
        <f t="shared" si="33"/>
        <v>148</v>
      </c>
      <c r="E457" s="236" t="str">
        <f t="shared" si="35"/>
        <v/>
      </c>
      <c r="F457" s="25" t="str">
        <f t="shared" si="34"/>
        <v/>
      </c>
      <c r="M457" s="27"/>
    </row>
    <row r="458" spans="1:13" x14ac:dyDescent="0.3">
      <c r="A458" s="54" t="str">
        <f t="shared" si="32"/>
        <v>149</v>
      </c>
      <c r="B458" s="52">
        <f t="shared" si="33"/>
        <v>149</v>
      </c>
      <c r="E458" s="236" t="str">
        <f t="shared" si="35"/>
        <v/>
      </c>
      <c r="F458" s="25" t="str">
        <f t="shared" si="34"/>
        <v/>
      </c>
      <c r="M458" s="27"/>
    </row>
    <row r="459" spans="1:13" x14ac:dyDescent="0.3">
      <c r="A459" s="54" t="str">
        <f t="shared" si="32"/>
        <v>150</v>
      </c>
      <c r="B459" s="52">
        <f t="shared" si="33"/>
        <v>150</v>
      </c>
      <c r="E459" s="236" t="str">
        <f t="shared" si="35"/>
        <v/>
      </c>
      <c r="F459" s="25" t="str">
        <f t="shared" si="34"/>
        <v/>
      </c>
      <c r="M459" s="27"/>
    </row>
    <row r="460" spans="1:13" x14ac:dyDescent="0.3">
      <c r="A460" s="54" t="str">
        <f t="shared" si="32"/>
        <v>151</v>
      </c>
      <c r="B460" s="52">
        <f t="shared" si="33"/>
        <v>151</v>
      </c>
      <c r="E460" s="236" t="str">
        <f t="shared" si="35"/>
        <v/>
      </c>
      <c r="F460" s="25" t="str">
        <f t="shared" si="34"/>
        <v/>
      </c>
      <c r="M460" s="27"/>
    </row>
    <row r="461" spans="1:13" x14ac:dyDescent="0.3">
      <c r="A461" s="54" t="str">
        <f t="shared" si="32"/>
        <v>152</v>
      </c>
      <c r="B461" s="52">
        <f t="shared" si="33"/>
        <v>152</v>
      </c>
      <c r="E461" s="236" t="str">
        <f t="shared" si="35"/>
        <v/>
      </c>
      <c r="F461" s="25" t="str">
        <f t="shared" si="34"/>
        <v/>
      </c>
      <c r="M461" s="27"/>
    </row>
    <row r="462" spans="1:13" x14ac:dyDescent="0.3">
      <c r="A462" s="54" t="str">
        <f t="shared" si="32"/>
        <v>153</v>
      </c>
      <c r="B462" s="52">
        <f t="shared" si="33"/>
        <v>153</v>
      </c>
      <c r="E462" s="236" t="str">
        <f t="shared" si="35"/>
        <v/>
      </c>
      <c r="F462" s="25" t="str">
        <f t="shared" si="34"/>
        <v/>
      </c>
      <c r="M462" s="27"/>
    </row>
    <row r="463" spans="1:13" x14ac:dyDescent="0.3">
      <c r="A463" s="54" t="str">
        <f t="shared" si="32"/>
        <v>154</v>
      </c>
      <c r="B463" s="52">
        <f t="shared" si="33"/>
        <v>154</v>
      </c>
      <c r="E463" s="236" t="str">
        <f t="shared" si="35"/>
        <v/>
      </c>
      <c r="F463" s="25" t="str">
        <f t="shared" si="34"/>
        <v/>
      </c>
      <c r="M463" s="27"/>
    </row>
    <row r="464" spans="1:13" x14ac:dyDescent="0.3">
      <c r="A464" s="54" t="str">
        <f t="shared" si="32"/>
        <v>155</v>
      </c>
      <c r="B464" s="52">
        <f t="shared" si="33"/>
        <v>155</v>
      </c>
      <c r="E464" s="236" t="str">
        <f t="shared" si="35"/>
        <v/>
      </c>
      <c r="F464" s="25" t="str">
        <f t="shared" si="34"/>
        <v/>
      </c>
      <c r="M464" s="27"/>
    </row>
    <row r="465" spans="1:13" x14ac:dyDescent="0.3">
      <c r="A465" s="54" t="str">
        <f t="shared" si="32"/>
        <v>156</v>
      </c>
      <c r="B465" s="52">
        <f t="shared" si="33"/>
        <v>156</v>
      </c>
      <c r="E465" s="236" t="str">
        <f t="shared" si="35"/>
        <v/>
      </c>
      <c r="F465" s="25" t="str">
        <f t="shared" si="34"/>
        <v/>
      </c>
      <c r="M465" s="27"/>
    </row>
    <row r="466" spans="1:13" x14ac:dyDescent="0.3">
      <c r="A466" s="54" t="str">
        <f t="shared" si="32"/>
        <v>157</v>
      </c>
      <c r="B466" s="52">
        <f t="shared" si="33"/>
        <v>157</v>
      </c>
      <c r="E466" s="236" t="str">
        <f t="shared" si="35"/>
        <v/>
      </c>
      <c r="F466" s="25" t="str">
        <f t="shared" si="34"/>
        <v/>
      </c>
      <c r="M466" s="27"/>
    </row>
    <row r="467" spans="1:13" x14ac:dyDescent="0.3">
      <c r="A467" s="54" t="str">
        <f t="shared" si="32"/>
        <v>158</v>
      </c>
      <c r="B467" s="52">
        <f t="shared" si="33"/>
        <v>158</v>
      </c>
      <c r="E467" s="236" t="str">
        <f t="shared" si="35"/>
        <v/>
      </c>
      <c r="F467" s="25" t="str">
        <f t="shared" si="34"/>
        <v/>
      </c>
      <c r="M467" s="27"/>
    </row>
    <row r="468" spans="1:13" x14ac:dyDescent="0.3">
      <c r="A468" s="54" t="str">
        <f t="shared" si="32"/>
        <v>159</v>
      </c>
      <c r="B468" s="52">
        <f t="shared" si="33"/>
        <v>159</v>
      </c>
      <c r="E468" s="236" t="str">
        <f t="shared" si="35"/>
        <v/>
      </c>
      <c r="F468" s="25" t="str">
        <f t="shared" si="34"/>
        <v/>
      </c>
      <c r="M468" s="27"/>
    </row>
    <row r="469" spans="1:13" x14ac:dyDescent="0.3">
      <c r="A469" s="54" t="str">
        <f t="shared" si="32"/>
        <v>160</v>
      </c>
      <c r="B469" s="52">
        <f t="shared" si="33"/>
        <v>160</v>
      </c>
      <c r="E469" s="236" t="str">
        <f t="shared" si="35"/>
        <v/>
      </c>
      <c r="F469" s="25" t="str">
        <f t="shared" si="34"/>
        <v/>
      </c>
      <c r="M469" s="27"/>
    </row>
    <row r="470" spans="1:13" x14ac:dyDescent="0.3">
      <c r="A470" s="54" t="str">
        <f t="shared" si="32"/>
        <v>161</v>
      </c>
      <c r="B470" s="52">
        <f t="shared" si="33"/>
        <v>161</v>
      </c>
      <c r="E470" s="236" t="str">
        <f t="shared" si="35"/>
        <v/>
      </c>
      <c r="F470" s="25" t="str">
        <f t="shared" si="34"/>
        <v/>
      </c>
      <c r="M470" s="27"/>
    </row>
    <row r="471" spans="1:13" x14ac:dyDescent="0.3">
      <c r="A471" s="54" t="str">
        <f t="shared" si="32"/>
        <v>162</v>
      </c>
      <c r="B471" s="52">
        <f t="shared" si="33"/>
        <v>162</v>
      </c>
      <c r="E471" s="236" t="str">
        <f t="shared" si="35"/>
        <v/>
      </c>
      <c r="F471" s="25" t="str">
        <f t="shared" si="34"/>
        <v/>
      </c>
      <c r="M471" s="27"/>
    </row>
    <row r="472" spans="1:13" x14ac:dyDescent="0.3">
      <c r="A472" s="54" t="str">
        <f t="shared" si="32"/>
        <v>163</v>
      </c>
      <c r="B472" s="52">
        <f t="shared" si="33"/>
        <v>163</v>
      </c>
      <c r="E472" s="236" t="str">
        <f t="shared" si="35"/>
        <v/>
      </c>
      <c r="F472" s="25" t="str">
        <f t="shared" si="34"/>
        <v/>
      </c>
      <c r="M472" s="27"/>
    </row>
    <row r="473" spans="1:13" x14ac:dyDescent="0.3">
      <c r="A473" s="54" t="str">
        <f t="shared" si="32"/>
        <v>164</v>
      </c>
      <c r="B473" s="52">
        <f t="shared" si="33"/>
        <v>164</v>
      </c>
      <c r="E473" s="236" t="str">
        <f t="shared" si="35"/>
        <v/>
      </c>
      <c r="F473" s="25" t="str">
        <f t="shared" si="34"/>
        <v/>
      </c>
      <c r="M473" s="27"/>
    </row>
    <row r="474" spans="1:13" x14ac:dyDescent="0.3">
      <c r="A474" s="54" t="str">
        <f t="shared" si="32"/>
        <v>165</v>
      </c>
      <c r="B474" s="52">
        <f t="shared" si="33"/>
        <v>165</v>
      </c>
      <c r="E474" s="236" t="str">
        <f t="shared" si="35"/>
        <v/>
      </c>
      <c r="F474" s="25" t="str">
        <f t="shared" si="34"/>
        <v/>
      </c>
      <c r="M474" s="27"/>
    </row>
    <row r="475" spans="1:13" x14ac:dyDescent="0.3">
      <c r="A475" s="54" t="str">
        <f t="shared" si="32"/>
        <v>166</v>
      </c>
      <c r="B475" s="52">
        <f t="shared" si="33"/>
        <v>166</v>
      </c>
      <c r="E475" s="236" t="str">
        <f t="shared" si="35"/>
        <v/>
      </c>
      <c r="F475" s="25" t="str">
        <f t="shared" si="34"/>
        <v/>
      </c>
      <c r="M475" s="27"/>
    </row>
    <row r="476" spans="1:13" x14ac:dyDescent="0.3">
      <c r="A476" s="54" t="str">
        <f t="shared" si="32"/>
        <v>167</v>
      </c>
      <c r="B476" s="52">
        <f t="shared" si="33"/>
        <v>167</v>
      </c>
      <c r="E476" s="236" t="str">
        <f t="shared" si="35"/>
        <v/>
      </c>
      <c r="F476" s="25" t="str">
        <f t="shared" si="34"/>
        <v/>
      </c>
      <c r="M476" s="27"/>
    </row>
    <row r="477" spans="1:13" x14ac:dyDescent="0.3">
      <c r="A477" s="54" t="str">
        <f t="shared" si="32"/>
        <v>168</v>
      </c>
      <c r="B477" s="52">
        <f t="shared" si="33"/>
        <v>168</v>
      </c>
      <c r="E477" s="236" t="str">
        <f t="shared" si="35"/>
        <v/>
      </c>
      <c r="F477" s="25" t="str">
        <f t="shared" si="34"/>
        <v/>
      </c>
      <c r="M477" s="27"/>
    </row>
    <row r="478" spans="1:13" x14ac:dyDescent="0.3">
      <c r="A478" s="54" t="str">
        <f t="shared" si="32"/>
        <v>169</v>
      </c>
      <c r="B478" s="52">
        <f t="shared" si="33"/>
        <v>169</v>
      </c>
      <c r="E478" s="236" t="str">
        <f t="shared" si="35"/>
        <v/>
      </c>
      <c r="F478" s="25" t="str">
        <f t="shared" si="34"/>
        <v/>
      </c>
      <c r="M478" s="27"/>
    </row>
    <row r="479" spans="1:13" x14ac:dyDescent="0.3">
      <c r="A479" s="54" t="str">
        <f t="shared" si="32"/>
        <v>170</v>
      </c>
      <c r="B479" s="52">
        <f t="shared" si="33"/>
        <v>170</v>
      </c>
      <c r="E479" s="236" t="str">
        <f t="shared" si="35"/>
        <v/>
      </c>
      <c r="F479" s="25" t="str">
        <f t="shared" si="34"/>
        <v/>
      </c>
      <c r="M479" s="27"/>
    </row>
    <row r="480" spans="1:13" x14ac:dyDescent="0.3">
      <c r="A480" s="54" t="str">
        <f t="shared" si="32"/>
        <v>171</v>
      </c>
      <c r="B480" s="52">
        <f t="shared" si="33"/>
        <v>171</v>
      </c>
      <c r="E480" s="236" t="str">
        <f t="shared" si="35"/>
        <v/>
      </c>
      <c r="F480" s="25" t="str">
        <f t="shared" si="34"/>
        <v/>
      </c>
      <c r="M480" s="27"/>
    </row>
    <row r="481" spans="1:13" x14ac:dyDescent="0.3">
      <c r="A481" s="54" t="str">
        <f t="shared" si="32"/>
        <v>172</v>
      </c>
      <c r="B481" s="52">
        <f t="shared" si="33"/>
        <v>172</v>
      </c>
      <c r="E481" s="236" t="str">
        <f t="shared" si="35"/>
        <v/>
      </c>
      <c r="F481" s="25" t="str">
        <f t="shared" si="34"/>
        <v/>
      </c>
      <c r="M481" s="27"/>
    </row>
    <row r="482" spans="1:13" x14ac:dyDescent="0.3">
      <c r="A482" s="54" t="str">
        <f t="shared" si="32"/>
        <v>173</v>
      </c>
      <c r="B482" s="52">
        <f t="shared" si="33"/>
        <v>173</v>
      </c>
      <c r="E482" s="236" t="str">
        <f t="shared" si="35"/>
        <v/>
      </c>
      <c r="F482" s="25" t="str">
        <f t="shared" si="34"/>
        <v/>
      </c>
      <c r="M482" s="27"/>
    </row>
    <row r="483" spans="1:13" x14ac:dyDescent="0.3">
      <c r="A483" s="54" t="str">
        <f t="shared" si="32"/>
        <v>174</v>
      </c>
      <c r="B483" s="52">
        <f t="shared" si="33"/>
        <v>174</v>
      </c>
      <c r="E483" s="236" t="str">
        <f t="shared" si="35"/>
        <v/>
      </c>
      <c r="F483" s="25" t="str">
        <f t="shared" si="34"/>
        <v/>
      </c>
      <c r="M483" s="27"/>
    </row>
    <row r="484" spans="1:13" x14ac:dyDescent="0.3">
      <c r="A484" s="54" t="str">
        <f t="shared" si="32"/>
        <v>175</v>
      </c>
      <c r="B484" s="52">
        <f t="shared" si="33"/>
        <v>175</v>
      </c>
      <c r="E484" s="236" t="str">
        <f t="shared" si="35"/>
        <v/>
      </c>
      <c r="F484" s="25" t="str">
        <f t="shared" si="34"/>
        <v/>
      </c>
      <c r="M484" s="27"/>
    </row>
    <row r="485" spans="1:13" x14ac:dyDescent="0.3">
      <c r="A485" s="54" t="str">
        <f t="shared" si="32"/>
        <v>176</v>
      </c>
      <c r="B485" s="52">
        <f t="shared" si="33"/>
        <v>176</v>
      </c>
      <c r="E485" s="236" t="str">
        <f t="shared" si="35"/>
        <v/>
      </c>
      <c r="F485" s="25" t="str">
        <f t="shared" si="34"/>
        <v/>
      </c>
      <c r="M485" s="27"/>
    </row>
    <row r="486" spans="1:13" x14ac:dyDescent="0.3">
      <c r="A486" s="54" t="str">
        <f t="shared" si="32"/>
        <v>177</v>
      </c>
      <c r="B486" s="52">
        <f t="shared" si="33"/>
        <v>177</v>
      </c>
      <c r="E486" s="236" t="str">
        <f t="shared" si="35"/>
        <v/>
      </c>
      <c r="F486" s="25" t="str">
        <f t="shared" si="34"/>
        <v/>
      </c>
      <c r="M486" s="27"/>
    </row>
    <row r="487" spans="1:13" x14ac:dyDescent="0.3">
      <c r="A487" s="54" t="str">
        <f t="shared" si="32"/>
        <v>178</v>
      </c>
      <c r="B487" s="52">
        <f t="shared" si="33"/>
        <v>178</v>
      </c>
      <c r="E487" s="236" t="str">
        <f t="shared" si="35"/>
        <v/>
      </c>
      <c r="F487" s="25" t="str">
        <f t="shared" si="34"/>
        <v/>
      </c>
      <c r="M487" s="27"/>
    </row>
    <row r="488" spans="1:13" x14ac:dyDescent="0.3">
      <c r="A488" s="54" t="str">
        <f t="shared" si="32"/>
        <v>179</v>
      </c>
      <c r="B488" s="52">
        <f t="shared" si="33"/>
        <v>179</v>
      </c>
      <c r="E488" s="236" t="str">
        <f t="shared" si="35"/>
        <v/>
      </c>
      <c r="F488" s="25" t="str">
        <f t="shared" si="34"/>
        <v/>
      </c>
      <c r="M488" s="27"/>
    </row>
    <row r="489" spans="1:13" x14ac:dyDescent="0.3">
      <c r="A489" s="54" t="str">
        <f t="shared" si="32"/>
        <v>180</v>
      </c>
      <c r="B489" s="52">
        <f t="shared" si="33"/>
        <v>180</v>
      </c>
      <c r="E489" s="236" t="str">
        <f t="shared" si="35"/>
        <v/>
      </c>
      <c r="F489" s="25" t="str">
        <f t="shared" si="34"/>
        <v/>
      </c>
      <c r="M489" s="27"/>
    </row>
    <row r="490" spans="1:13" x14ac:dyDescent="0.3">
      <c r="A490" s="54" t="str">
        <f t="shared" si="32"/>
        <v>181</v>
      </c>
      <c r="B490" s="52">
        <f t="shared" si="33"/>
        <v>181</v>
      </c>
      <c r="E490" s="236" t="str">
        <f t="shared" si="35"/>
        <v/>
      </c>
      <c r="F490" s="25" t="str">
        <f t="shared" si="34"/>
        <v/>
      </c>
      <c r="M490" s="27"/>
    </row>
    <row r="491" spans="1:13" x14ac:dyDescent="0.3">
      <c r="A491" s="54" t="str">
        <f t="shared" si="32"/>
        <v>182</v>
      </c>
      <c r="B491" s="52">
        <f t="shared" si="33"/>
        <v>182</v>
      </c>
      <c r="E491" s="236" t="str">
        <f t="shared" si="35"/>
        <v/>
      </c>
      <c r="F491" s="25" t="str">
        <f t="shared" si="34"/>
        <v/>
      </c>
      <c r="M491" s="27"/>
    </row>
    <row r="492" spans="1:13" x14ac:dyDescent="0.3">
      <c r="A492" s="54" t="str">
        <f t="shared" si="32"/>
        <v>183</v>
      </c>
      <c r="B492" s="52">
        <f t="shared" si="33"/>
        <v>183</v>
      </c>
      <c r="E492" s="236" t="str">
        <f t="shared" si="35"/>
        <v/>
      </c>
      <c r="F492" s="25" t="str">
        <f t="shared" si="34"/>
        <v/>
      </c>
      <c r="M492" s="27"/>
    </row>
    <row r="493" spans="1:13" x14ac:dyDescent="0.3">
      <c r="A493" s="54" t="str">
        <f t="shared" si="32"/>
        <v>184</v>
      </c>
      <c r="B493" s="52">
        <f t="shared" si="33"/>
        <v>184</v>
      </c>
      <c r="E493" s="236" t="str">
        <f t="shared" si="35"/>
        <v/>
      </c>
      <c r="F493" s="25" t="str">
        <f t="shared" si="34"/>
        <v/>
      </c>
      <c r="M493" s="27"/>
    </row>
    <row r="494" spans="1:13" x14ac:dyDescent="0.3">
      <c r="A494" s="54" t="str">
        <f t="shared" si="32"/>
        <v>185</v>
      </c>
      <c r="B494" s="52">
        <f t="shared" si="33"/>
        <v>185</v>
      </c>
      <c r="E494" s="236" t="str">
        <f t="shared" si="35"/>
        <v/>
      </c>
      <c r="F494" s="25" t="str">
        <f t="shared" si="34"/>
        <v/>
      </c>
      <c r="M494" s="27"/>
    </row>
    <row r="495" spans="1:13" x14ac:dyDescent="0.3">
      <c r="A495" s="54" t="str">
        <f t="shared" ref="A495:A500" si="36">CONCATENATE(G495,B495)</f>
        <v>186</v>
      </c>
      <c r="B495" s="52">
        <f t="shared" ref="B495:B500" si="37">IF(G495&lt;&gt;G494,1,(B494+1))</f>
        <v>186</v>
      </c>
      <c r="E495" s="236" t="str">
        <f t="shared" si="35"/>
        <v/>
      </c>
      <c r="F495" s="25" t="str">
        <f t="shared" ref="F495:F499" si="38">CONCATENATE(K495,L495)</f>
        <v/>
      </c>
      <c r="M495" s="27"/>
    </row>
    <row r="496" spans="1:13" x14ac:dyDescent="0.3">
      <c r="A496" s="54" t="str">
        <f t="shared" si="36"/>
        <v>187</v>
      </c>
      <c r="B496" s="52">
        <f t="shared" si="37"/>
        <v>187</v>
      </c>
      <c r="E496" s="236" t="str">
        <f t="shared" si="35"/>
        <v/>
      </c>
      <c r="F496" s="25" t="str">
        <f t="shared" si="38"/>
        <v/>
      </c>
      <c r="M496" s="27"/>
    </row>
    <row r="497" spans="1:16" x14ac:dyDescent="0.3">
      <c r="A497" s="54" t="str">
        <f t="shared" si="36"/>
        <v>188</v>
      </c>
      <c r="B497" s="52">
        <f t="shared" si="37"/>
        <v>188</v>
      </c>
      <c r="E497" s="236" t="str">
        <f t="shared" si="35"/>
        <v/>
      </c>
      <c r="F497" s="25" t="str">
        <f t="shared" si="38"/>
        <v/>
      </c>
      <c r="M497" s="27"/>
    </row>
    <row r="498" spans="1:16" x14ac:dyDescent="0.3">
      <c r="A498" s="54" t="str">
        <f t="shared" si="36"/>
        <v>189</v>
      </c>
      <c r="B498" s="52">
        <f t="shared" si="37"/>
        <v>189</v>
      </c>
      <c r="E498" s="236" t="str">
        <f t="shared" si="35"/>
        <v/>
      </c>
      <c r="F498" s="25" t="str">
        <f t="shared" si="38"/>
        <v/>
      </c>
      <c r="M498" s="27"/>
    </row>
    <row r="499" spans="1:16" x14ac:dyDescent="0.3">
      <c r="A499" s="54" t="str">
        <f t="shared" si="36"/>
        <v>190</v>
      </c>
      <c r="B499" s="52">
        <f t="shared" si="37"/>
        <v>190</v>
      </c>
      <c r="E499" s="236" t="str">
        <f t="shared" si="35"/>
        <v/>
      </c>
      <c r="F499" s="25" t="str">
        <f t="shared" si="38"/>
        <v/>
      </c>
      <c r="M499" s="27"/>
    </row>
    <row r="500" spans="1:16" x14ac:dyDescent="0.3">
      <c r="A500" s="54" t="str">
        <f t="shared" si="36"/>
        <v>ACHAT1</v>
      </c>
      <c r="B500" s="52">
        <f t="shared" si="37"/>
        <v>1</v>
      </c>
      <c r="E500" s="236" t="str">
        <f t="shared" si="35"/>
        <v>ACHATCyril</v>
      </c>
      <c r="F500" s="25" t="str">
        <f t="shared" ref="F500:F563" si="39">CONCATENATE(K500,L500)</f>
        <v>FSGT55545249</v>
      </c>
      <c r="G500" s="88" t="s">
        <v>40</v>
      </c>
      <c r="H500" s="88" t="s">
        <v>72</v>
      </c>
      <c r="I500" s="88" t="s">
        <v>74</v>
      </c>
      <c r="J500" s="89">
        <v>71</v>
      </c>
      <c r="K500" s="88" t="s">
        <v>34</v>
      </c>
      <c r="L500" s="88">
        <v>55545249</v>
      </c>
      <c r="M500" s="90">
        <v>25999</v>
      </c>
      <c r="N500" s="88">
        <v>4</v>
      </c>
      <c r="O500" s="25" t="s">
        <v>73</v>
      </c>
      <c r="P500" s="25">
        <v>43142</v>
      </c>
    </row>
    <row r="501" spans="1:16" x14ac:dyDescent="0.3">
      <c r="A501" s="54" t="str">
        <f t="shared" ref="A501:A564" si="40">CONCATENATE(G501,B501)</f>
        <v>ALEXANDRE1</v>
      </c>
      <c r="B501" s="52">
        <f t="shared" ref="B501:B564" si="41">IF(G501&lt;&gt;G500,1,(B500+1))</f>
        <v>1</v>
      </c>
      <c r="E501" s="236" t="str">
        <f t="shared" si="35"/>
        <v>ALEXANDREWilliam</v>
      </c>
      <c r="F501" s="25" t="str">
        <f t="shared" si="39"/>
        <v>FSGT55541490</v>
      </c>
      <c r="G501" s="88" t="s">
        <v>75</v>
      </c>
      <c r="H501" s="88" t="s">
        <v>76</v>
      </c>
      <c r="I501" s="88" t="s">
        <v>77</v>
      </c>
      <c r="J501" s="89">
        <v>71</v>
      </c>
      <c r="K501" s="88" t="s">
        <v>34</v>
      </c>
      <c r="L501" s="88">
        <v>55541490</v>
      </c>
      <c r="M501" s="90">
        <v>26879</v>
      </c>
      <c r="N501" s="88">
        <v>4</v>
      </c>
      <c r="O501" s="25" t="s">
        <v>73</v>
      </c>
      <c r="P501" s="25">
        <v>43133</v>
      </c>
    </row>
    <row r="502" spans="1:16" x14ac:dyDescent="0.3">
      <c r="A502" s="54" t="str">
        <f t="shared" si="40"/>
        <v>ALMEIDA1</v>
      </c>
      <c r="B502" s="52">
        <f t="shared" si="41"/>
        <v>1</v>
      </c>
      <c r="E502" s="236" t="str">
        <f t="shared" si="35"/>
        <v>ALMEIDAAnne-Marie</v>
      </c>
      <c r="F502" s="25" t="str">
        <f t="shared" si="39"/>
        <v>FSGT228782</v>
      </c>
      <c r="G502" s="88" t="s">
        <v>78</v>
      </c>
      <c r="H502" s="88" t="s">
        <v>79</v>
      </c>
      <c r="I502" s="88" t="s">
        <v>80</v>
      </c>
      <c r="J502" s="89">
        <v>71</v>
      </c>
      <c r="K502" s="88" t="s">
        <v>34</v>
      </c>
      <c r="L502" s="88">
        <v>228782</v>
      </c>
      <c r="M502" s="90">
        <v>24753</v>
      </c>
      <c r="N502" s="88" t="s">
        <v>81</v>
      </c>
      <c r="O502" s="25" t="s">
        <v>82</v>
      </c>
      <c r="P502" s="25">
        <v>43160</v>
      </c>
    </row>
    <row r="503" spans="1:16" x14ac:dyDescent="0.3">
      <c r="A503" s="54" t="str">
        <f t="shared" si="40"/>
        <v>ALMERAS1</v>
      </c>
      <c r="B503" s="52">
        <f t="shared" si="41"/>
        <v>1</v>
      </c>
      <c r="E503" s="236" t="str">
        <f t="shared" si="35"/>
        <v>ALMERASCharlotte</v>
      </c>
      <c r="F503" s="25" t="str">
        <f t="shared" si="39"/>
        <v>FSGT55755033</v>
      </c>
      <c r="G503" s="88" t="s">
        <v>83</v>
      </c>
      <c r="H503" s="88" t="s">
        <v>84</v>
      </c>
      <c r="I503" s="88" t="s">
        <v>85</v>
      </c>
      <c r="J503" s="89">
        <v>71</v>
      </c>
      <c r="K503" s="88" t="s">
        <v>34</v>
      </c>
      <c r="L503" s="88">
        <v>55755033</v>
      </c>
      <c r="M503" s="90">
        <v>38563</v>
      </c>
      <c r="N503" s="88" t="s">
        <v>86</v>
      </c>
      <c r="O503" s="25" t="s">
        <v>87</v>
      </c>
      <c r="P503" s="25">
        <v>43157</v>
      </c>
    </row>
    <row r="504" spans="1:16" x14ac:dyDescent="0.3">
      <c r="A504" s="54" t="str">
        <f t="shared" si="40"/>
        <v>ALMERAS2</v>
      </c>
      <c r="B504" s="52">
        <f t="shared" si="41"/>
        <v>2</v>
      </c>
      <c r="E504" s="236" t="str">
        <f t="shared" si="35"/>
        <v>ALMERASLuc</v>
      </c>
      <c r="F504" s="25" t="str">
        <f t="shared" si="39"/>
        <v>FSGT55755032</v>
      </c>
      <c r="G504" s="88" t="s">
        <v>83</v>
      </c>
      <c r="H504" s="88" t="s">
        <v>88</v>
      </c>
      <c r="I504" s="88" t="s">
        <v>85</v>
      </c>
      <c r="J504" s="89">
        <v>71</v>
      </c>
      <c r="K504" s="88" t="s">
        <v>34</v>
      </c>
      <c r="L504" s="88">
        <v>55755032</v>
      </c>
      <c r="M504" s="90">
        <v>25111</v>
      </c>
      <c r="N504" s="88">
        <v>5</v>
      </c>
      <c r="O504" s="25" t="s">
        <v>82</v>
      </c>
      <c r="P504" s="25">
        <v>43164</v>
      </c>
    </row>
    <row r="505" spans="1:16" x14ac:dyDescent="0.3">
      <c r="A505" s="54" t="str">
        <f t="shared" si="40"/>
        <v>AMANT1</v>
      </c>
      <c r="B505" s="52">
        <f t="shared" si="41"/>
        <v>1</v>
      </c>
      <c r="E505" s="236" t="str">
        <f t="shared" si="35"/>
        <v>AMANTGérard</v>
      </c>
      <c r="F505" s="25" t="str">
        <f t="shared" si="39"/>
        <v>FSGT55656152</v>
      </c>
      <c r="G505" s="88" t="s">
        <v>89</v>
      </c>
      <c r="H505" s="88" t="s">
        <v>90</v>
      </c>
      <c r="I505" s="88" t="s">
        <v>74</v>
      </c>
      <c r="J505" s="89">
        <v>71</v>
      </c>
      <c r="K505" s="88" t="s">
        <v>34</v>
      </c>
      <c r="L505" s="88">
        <v>55656152</v>
      </c>
      <c r="M505" s="90">
        <v>18872</v>
      </c>
      <c r="N505" s="88">
        <v>4</v>
      </c>
      <c r="O505" s="25" t="s">
        <v>91</v>
      </c>
      <c r="P505" s="25">
        <v>43131</v>
      </c>
    </row>
    <row r="506" spans="1:16" x14ac:dyDescent="0.3">
      <c r="A506" s="54" t="str">
        <f t="shared" si="40"/>
        <v>AMENGUAL1</v>
      </c>
      <c r="B506" s="52">
        <f t="shared" si="41"/>
        <v>1</v>
      </c>
      <c r="E506" s="236" t="str">
        <f t="shared" si="35"/>
        <v>AMENGUALRomain</v>
      </c>
      <c r="F506" s="25" t="str">
        <f t="shared" si="39"/>
        <v>FSGT55660226</v>
      </c>
      <c r="G506" s="88" t="s">
        <v>92</v>
      </c>
      <c r="H506" s="88" t="s">
        <v>93</v>
      </c>
      <c r="I506" s="88" t="s">
        <v>94</v>
      </c>
      <c r="J506" s="89">
        <v>71</v>
      </c>
      <c r="K506" s="88" t="s">
        <v>34</v>
      </c>
      <c r="L506" s="88">
        <v>55660226</v>
      </c>
      <c r="M506" s="90">
        <v>33614</v>
      </c>
      <c r="N506" s="88">
        <v>4</v>
      </c>
      <c r="O506" s="25" t="s">
        <v>95</v>
      </c>
      <c r="P506" s="25">
        <v>43146</v>
      </c>
    </row>
    <row r="507" spans="1:16" x14ac:dyDescent="0.3">
      <c r="A507" s="54" t="str">
        <f t="shared" si="40"/>
        <v>ANDRE1</v>
      </c>
      <c r="B507" s="52">
        <f t="shared" si="41"/>
        <v>1</v>
      </c>
      <c r="E507" s="236" t="str">
        <f t="shared" si="35"/>
        <v>ANDREChristian</v>
      </c>
      <c r="F507" s="25" t="str">
        <f t="shared" si="39"/>
        <v>FSGT235348</v>
      </c>
      <c r="G507" s="88" t="s">
        <v>96</v>
      </c>
      <c r="H507" s="88" t="s">
        <v>97</v>
      </c>
      <c r="I507" s="88" t="s">
        <v>98</v>
      </c>
      <c r="J507" s="89">
        <v>71</v>
      </c>
      <c r="K507" s="88" t="s">
        <v>34</v>
      </c>
      <c r="L507" s="88">
        <v>235348</v>
      </c>
      <c r="M507" s="90">
        <v>17955</v>
      </c>
      <c r="N507" s="88">
        <v>6</v>
      </c>
      <c r="O507" s="25" t="s">
        <v>91</v>
      </c>
      <c r="P507" s="25">
        <v>43114</v>
      </c>
    </row>
    <row r="508" spans="1:16" x14ac:dyDescent="0.3">
      <c r="A508" s="54" t="str">
        <f t="shared" si="40"/>
        <v>ANDRE2</v>
      </c>
      <c r="B508" s="52">
        <f t="shared" si="41"/>
        <v>2</v>
      </c>
      <c r="E508" s="236" t="str">
        <f t="shared" si="35"/>
        <v>ANDREJean-Luc</v>
      </c>
      <c r="F508" s="25" t="str">
        <f t="shared" si="39"/>
        <v>FSGT229634</v>
      </c>
      <c r="G508" s="88" t="s">
        <v>96</v>
      </c>
      <c r="H508" s="88" t="s">
        <v>99</v>
      </c>
      <c r="I508" s="88" t="s">
        <v>100</v>
      </c>
      <c r="J508" s="89">
        <v>71</v>
      </c>
      <c r="K508" s="88" t="s">
        <v>34</v>
      </c>
      <c r="L508" s="88">
        <v>229634</v>
      </c>
      <c r="M508" s="90">
        <v>22616</v>
      </c>
      <c r="N508" s="88" t="s">
        <v>101</v>
      </c>
      <c r="O508" s="25" t="s">
        <v>82</v>
      </c>
      <c r="P508" s="25">
        <v>43139</v>
      </c>
    </row>
    <row r="509" spans="1:16" x14ac:dyDescent="0.3">
      <c r="A509" s="54" t="str">
        <f t="shared" si="40"/>
        <v>ANDRE3</v>
      </c>
      <c r="B509" s="52">
        <f t="shared" si="41"/>
        <v>3</v>
      </c>
      <c r="E509" s="236" t="str">
        <f t="shared" si="35"/>
        <v>ANDRELionel</v>
      </c>
      <c r="F509" s="25" t="str">
        <f t="shared" si="39"/>
        <v>FSGT238880</v>
      </c>
      <c r="G509" s="88" t="s">
        <v>96</v>
      </c>
      <c r="H509" s="88" t="s">
        <v>102</v>
      </c>
      <c r="I509" s="88" t="s">
        <v>85</v>
      </c>
      <c r="J509" s="89">
        <v>71</v>
      </c>
      <c r="K509" s="88" t="s">
        <v>34</v>
      </c>
      <c r="L509" s="88">
        <v>238880</v>
      </c>
      <c r="M509" s="90">
        <v>18818</v>
      </c>
      <c r="N509" s="88">
        <v>5</v>
      </c>
      <c r="O509" s="25" t="s">
        <v>91</v>
      </c>
      <c r="P509" s="25">
        <v>43157</v>
      </c>
    </row>
    <row r="510" spans="1:16" x14ac:dyDescent="0.3">
      <c r="A510" s="54" t="str">
        <f t="shared" si="40"/>
        <v>ANDRE4</v>
      </c>
      <c r="B510" s="52">
        <f t="shared" si="41"/>
        <v>4</v>
      </c>
      <c r="E510" s="236" t="str">
        <f t="shared" si="35"/>
        <v>ANDRETherese</v>
      </c>
      <c r="F510" s="25" t="str">
        <f t="shared" si="39"/>
        <v>FSGT235349</v>
      </c>
      <c r="G510" s="88" t="s">
        <v>96</v>
      </c>
      <c r="H510" s="88" t="s">
        <v>103</v>
      </c>
      <c r="I510" s="88" t="s">
        <v>98</v>
      </c>
      <c r="J510" s="89">
        <v>71</v>
      </c>
      <c r="K510" s="88" t="s">
        <v>34</v>
      </c>
      <c r="L510" s="88">
        <v>235349</v>
      </c>
      <c r="M510" s="90">
        <v>18647</v>
      </c>
      <c r="N510" s="88" t="s">
        <v>81</v>
      </c>
      <c r="O510" s="25" t="s">
        <v>91</v>
      </c>
      <c r="P510" s="25">
        <v>43114</v>
      </c>
    </row>
    <row r="511" spans="1:16" x14ac:dyDescent="0.3">
      <c r="A511" s="54" t="str">
        <f t="shared" si="40"/>
        <v>ANTOINAT1</v>
      </c>
      <c r="B511" s="52">
        <f t="shared" si="41"/>
        <v>1</v>
      </c>
      <c r="E511" s="236" t="str">
        <f t="shared" si="35"/>
        <v>ANTOINATPascal</v>
      </c>
      <c r="F511" s="25" t="str">
        <f t="shared" si="39"/>
        <v>FSGT230681</v>
      </c>
      <c r="G511" s="88" t="s">
        <v>104</v>
      </c>
      <c r="H511" s="88" t="s">
        <v>105</v>
      </c>
      <c r="I511" s="88" t="s">
        <v>80</v>
      </c>
      <c r="J511" s="89">
        <v>71</v>
      </c>
      <c r="K511" s="88" t="s">
        <v>34</v>
      </c>
      <c r="L511" s="88">
        <v>230681</v>
      </c>
      <c r="M511" s="90">
        <v>21539</v>
      </c>
      <c r="N511" s="88">
        <v>6</v>
      </c>
      <c r="O511" s="25" t="s">
        <v>91</v>
      </c>
      <c r="P511" s="25">
        <v>43234</v>
      </c>
    </row>
    <row r="512" spans="1:16" x14ac:dyDescent="0.3">
      <c r="A512" s="54" t="str">
        <f t="shared" si="40"/>
        <v>ARNAUD1</v>
      </c>
      <c r="B512" s="52">
        <f t="shared" si="41"/>
        <v>1</v>
      </c>
      <c r="E512" s="236" t="str">
        <f t="shared" si="35"/>
        <v>ARNAUDNicolas</v>
      </c>
      <c r="F512" s="25" t="str">
        <f t="shared" si="39"/>
        <v>FSGT228770</v>
      </c>
      <c r="G512" s="88" t="s">
        <v>106</v>
      </c>
      <c r="H512" s="88" t="s">
        <v>107</v>
      </c>
      <c r="I512" s="88" t="s">
        <v>80</v>
      </c>
      <c r="J512" s="89">
        <v>71</v>
      </c>
      <c r="K512" s="88" t="s">
        <v>34</v>
      </c>
      <c r="L512" s="88">
        <v>228770</v>
      </c>
      <c r="M512" s="90">
        <v>29221</v>
      </c>
      <c r="N512" s="88">
        <v>5</v>
      </c>
      <c r="O512" s="25" t="s">
        <v>95</v>
      </c>
      <c r="P512" s="25">
        <v>43111</v>
      </c>
    </row>
    <row r="513" spans="1:16" x14ac:dyDescent="0.3">
      <c r="A513" s="54" t="str">
        <f t="shared" si="40"/>
        <v>ASDRUBAL1</v>
      </c>
      <c r="B513" s="52">
        <f t="shared" si="41"/>
        <v>1</v>
      </c>
      <c r="E513" s="236" t="str">
        <f t="shared" si="35"/>
        <v>ASDRUBALFrançois</v>
      </c>
      <c r="F513" s="25" t="str">
        <f t="shared" si="39"/>
        <v>FSGT372588</v>
      </c>
      <c r="G513" s="88" t="s">
        <v>108</v>
      </c>
      <c r="H513" s="88" t="s">
        <v>109</v>
      </c>
      <c r="I513" s="88" t="s">
        <v>74</v>
      </c>
      <c r="J513" s="89">
        <v>71</v>
      </c>
      <c r="K513" s="88" t="s">
        <v>34</v>
      </c>
      <c r="L513" s="88">
        <v>372588</v>
      </c>
      <c r="M513" s="90">
        <v>18783</v>
      </c>
      <c r="N513" s="88">
        <v>6</v>
      </c>
      <c r="O513" s="25" t="s">
        <v>91</v>
      </c>
      <c r="P513" s="25">
        <v>43119</v>
      </c>
    </row>
    <row r="514" spans="1:16" x14ac:dyDescent="0.3">
      <c r="A514" s="54" t="str">
        <f t="shared" si="40"/>
        <v>AUBERIVE1</v>
      </c>
      <c r="B514" s="52">
        <f t="shared" si="41"/>
        <v>1</v>
      </c>
      <c r="E514" s="236" t="str">
        <f t="shared" si="35"/>
        <v>AUBERIVEJean-Claude</v>
      </c>
      <c r="F514" s="25" t="str">
        <f t="shared" si="39"/>
        <v>FSGT247671</v>
      </c>
      <c r="G514" s="88" t="s">
        <v>110</v>
      </c>
      <c r="H514" s="88" t="s">
        <v>111</v>
      </c>
      <c r="I514" s="88" t="s">
        <v>112</v>
      </c>
      <c r="J514" s="89">
        <v>71</v>
      </c>
      <c r="K514" s="88" t="s">
        <v>34</v>
      </c>
      <c r="L514" s="88">
        <v>247671</v>
      </c>
      <c r="M514" s="90">
        <v>19049</v>
      </c>
      <c r="N514" s="88">
        <v>6</v>
      </c>
      <c r="O514" s="25" t="s">
        <v>91</v>
      </c>
      <c r="P514" s="25">
        <v>43114</v>
      </c>
    </row>
    <row r="515" spans="1:16" x14ac:dyDescent="0.3">
      <c r="A515" s="54" t="str">
        <f t="shared" si="40"/>
        <v>AUBOEUF1</v>
      </c>
      <c r="B515" s="52">
        <f t="shared" si="41"/>
        <v>1</v>
      </c>
      <c r="E515" s="236" t="str">
        <f t="shared" si="35"/>
        <v>AUBOEUFClaude</v>
      </c>
      <c r="F515" s="25" t="str">
        <f t="shared" si="39"/>
        <v>FSGT365005</v>
      </c>
      <c r="G515" s="88" t="s">
        <v>113</v>
      </c>
      <c r="H515" s="88" t="s">
        <v>114</v>
      </c>
      <c r="I515" s="88" t="s">
        <v>112</v>
      </c>
      <c r="J515" s="89">
        <v>71</v>
      </c>
      <c r="K515" s="88" t="s">
        <v>34</v>
      </c>
      <c r="L515" s="88">
        <v>365005</v>
      </c>
      <c r="M515" s="90">
        <v>20415</v>
      </c>
      <c r="N515" s="88">
        <v>5</v>
      </c>
      <c r="O515" s="25" t="s">
        <v>91</v>
      </c>
      <c r="P515" s="25">
        <v>43158</v>
      </c>
    </row>
    <row r="516" spans="1:16" x14ac:dyDescent="0.3">
      <c r="A516" s="54" t="str">
        <f t="shared" si="40"/>
        <v>AUBOEUF2</v>
      </c>
      <c r="B516" s="52">
        <f t="shared" si="41"/>
        <v>2</v>
      </c>
      <c r="E516" s="236" t="str">
        <f t="shared" ref="E516:E579" si="42">CONCATENATE(G516,H516)</f>
        <v>AUBOEUFThierry</v>
      </c>
      <c r="F516" s="25" t="str">
        <f t="shared" si="39"/>
        <v>FSGT55652324</v>
      </c>
      <c r="G516" s="88" t="s">
        <v>113</v>
      </c>
      <c r="H516" s="88" t="s">
        <v>115</v>
      </c>
      <c r="I516" s="88" t="s">
        <v>94</v>
      </c>
      <c r="J516" s="89">
        <v>71</v>
      </c>
      <c r="K516" s="88" t="s">
        <v>34</v>
      </c>
      <c r="L516" s="88">
        <v>55652324</v>
      </c>
      <c r="M516" s="90">
        <v>25470</v>
      </c>
      <c r="N516" s="88">
        <v>4</v>
      </c>
      <c r="O516" s="25" t="s">
        <v>73</v>
      </c>
      <c r="P516" s="25">
        <v>43146</v>
      </c>
    </row>
    <row r="517" spans="1:16" x14ac:dyDescent="0.3">
      <c r="A517" s="54" t="str">
        <f t="shared" si="40"/>
        <v>AUCLERC1</v>
      </c>
      <c r="B517" s="52">
        <f t="shared" si="41"/>
        <v>1</v>
      </c>
      <c r="E517" s="236" t="str">
        <f t="shared" si="42"/>
        <v>AUCLERCCarole</v>
      </c>
      <c r="F517" s="25" t="str">
        <f t="shared" si="39"/>
        <v>FSGT55082</v>
      </c>
      <c r="G517" s="88" t="s">
        <v>116</v>
      </c>
      <c r="H517" s="88" t="s">
        <v>117</v>
      </c>
      <c r="I517" s="88" t="s">
        <v>118</v>
      </c>
      <c r="J517" s="89">
        <v>71</v>
      </c>
      <c r="K517" s="88" t="s">
        <v>34</v>
      </c>
      <c r="L517" s="88">
        <v>55082</v>
      </c>
      <c r="M517" s="90">
        <v>27247</v>
      </c>
      <c r="N517" s="88" t="s">
        <v>81</v>
      </c>
      <c r="O517" s="25" t="s">
        <v>73</v>
      </c>
      <c r="P517" s="25">
        <v>43106</v>
      </c>
    </row>
    <row r="518" spans="1:16" x14ac:dyDescent="0.3">
      <c r="A518" s="54" t="str">
        <f t="shared" si="40"/>
        <v>AUCLERC2</v>
      </c>
      <c r="B518" s="52">
        <f t="shared" si="41"/>
        <v>2</v>
      </c>
      <c r="E518" s="236" t="str">
        <f t="shared" si="42"/>
        <v>AUCLERCLucas</v>
      </c>
      <c r="F518" s="25" t="str">
        <f t="shared" si="39"/>
        <v>FSGT229020</v>
      </c>
      <c r="G518" s="88" t="s">
        <v>116</v>
      </c>
      <c r="H518" s="88" t="s">
        <v>119</v>
      </c>
      <c r="I518" s="88" t="s">
        <v>118</v>
      </c>
      <c r="J518" s="89">
        <v>71</v>
      </c>
      <c r="K518" s="88" t="s">
        <v>34</v>
      </c>
      <c r="L518" s="88">
        <v>229020</v>
      </c>
      <c r="M518" s="90">
        <v>36101</v>
      </c>
      <c r="N518" s="88">
        <v>1</v>
      </c>
      <c r="O518" s="25" t="s">
        <v>120</v>
      </c>
      <c r="P518" s="25">
        <v>43106</v>
      </c>
    </row>
    <row r="519" spans="1:16" x14ac:dyDescent="0.3">
      <c r="A519" s="54" t="str">
        <f t="shared" si="40"/>
        <v>AUCLERC3</v>
      </c>
      <c r="B519" s="52">
        <f t="shared" si="41"/>
        <v>3</v>
      </c>
      <c r="E519" s="236" t="str">
        <f t="shared" si="42"/>
        <v xml:space="preserve">AUCLERCNathan </v>
      </c>
      <c r="F519" s="25" t="str">
        <f t="shared" si="39"/>
        <v>FSGT229021</v>
      </c>
      <c r="G519" s="88" t="s">
        <v>116</v>
      </c>
      <c r="H519" s="88" t="s">
        <v>121</v>
      </c>
      <c r="I519" s="88" t="s">
        <v>118</v>
      </c>
      <c r="J519" s="89">
        <v>71</v>
      </c>
      <c r="K519" s="88" t="s">
        <v>34</v>
      </c>
      <c r="L519" s="88">
        <v>229021</v>
      </c>
      <c r="M519" s="90">
        <v>37098</v>
      </c>
      <c r="N519" s="88">
        <v>1</v>
      </c>
      <c r="O519" s="25" t="s">
        <v>122</v>
      </c>
      <c r="P519" s="25">
        <v>43106</v>
      </c>
    </row>
    <row r="520" spans="1:16" x14ac:dyDescent="0.3">
      <c r="A520" s="54" t="str">
        <f t="shared" si="40"/>
        <v>AUCLERC4</v>
      </c>
      <c r="B520" s="52">
        <f t="shared" si="41"/>
        <v>4</v>
      </c>
      <c r="E520" s="236" t="str">
        <f t="shared" si="42"/>
        <v>AUCLERCPhilippe</v>
      </c>
      <c r="F520" s="25" t="str">
        <f t="shared" si="39"/>
        <v>FSGT229019</v>
      </c>
      <c r="G520" s="88" t="s">
        <v>116</v>
      </c>
      <c r="H520" s="88" t="s">
        <v>123</v>
      </c>
      <c r="I520" s="88" t="s">
        <v>118</v>
      </c>
      <c r="J520" s="89">
        <v>71</v>
      </c>
      <c r="K520" s="88" t="s">
        <v>34</v>
      </c>
      <c r="L520" s="88">
        <v>229019</v>
      </c>
      <c r="M520" s="90">
        <v>26461</v>
      </c>
      <c r="N520" s="88">
        <v>1</v>
      </c>
      <c r="O520" s="25" t="s">
        <v>73</v>
      </c>
      <c r="P520" s="25">
        <v>43106</v>
      </c>
    </row>
    <row r="521" spans="1:16" x14ac:dyDescent="0.3">
      <c r="A521" s="54" t="str">
        <f t="shared" si="40"/>
        <v>AUCLERC5</v>
      </c>
      <c r="B521" s="52">
        <f t="shared" si="41"/>
        <v>5</v>
      </c>
      <c r="E521" s="236" t="str">
        <f t="shared" si="42"/>
        <v>AUCLERCLéna</v>
      </c>
      <c r="F521" s="25" t="str">
        <f t="shared" si="39"/>
        <v>FSGT315007</v>
      </c>
      <c r="G521" s="88" t="s">
        <v>116</v>
      </c>
      <c r="H521" s="88" t="s">
        <v>124</v>
      </c>
      <c r="I521" s="88" t="s">
        <v>118</v>
      </c>
      <c r="J521" s="89">
        <v>71</v>
      </c>
      <c r="K521" s="88" t="s">
        <v>34</v>
      </c>
      <c r="L521" s="88">
        <v>315007</v>
      </c>
      <c r="M521" s="90">
        <v>38498</v>
      </c>
      <c r="N521" s="88" t="s">
        <v>86</v>
      </c>
      <c r="O521" s="25" t="s">
        <v>87</v>
      </c>
      <c r="P521" s="25">
        <v>43106</v>
      </c>
    </row>
    <row r="522" spans="1:16" x14ac:dyDescent="0.3">
      <c r="A522" s="54" t="str">
        <f t="shared" si="40"/>
        <v>AUFFRAY1</v>
      </c>
      <c r="B522" s="52">
        <f t="shared" si="41"/>
        <v>1</v>
      </c>
      <c r="E522" s="236" t="str">
        <f t="shared" si="42"/>
        <v>AUFFRAYAlain</v>
      </c>
      <c r="F522" s="25" t="str">
        <f t="shared" si="39"/>
        <v>FSGT231892</v>
      </c>
      <c r="G522" s="88" t="s">
        <v>125</v>
      </c>
      <c r="H522" s="88" t="s">
        <v>126</v>
      </c>
      <c r="I522" s="88" t="s">
        <v>127</v>
      </c>
      <c r="J522" s="89">
        <v>71</v>
      </c>
      <c r="K522" s="88" t="s">
        <v>34</v>
      </c>
      <c r="L522" s="88">
        <v>231892</v>
      </c>
      <c r="M522" s="90">
        <v>18874</v>
      </c>
      <c r="N522" s="88">
        <v>6</v>
      </c>
      <c r="O522" s="25" t="s">
        <v>91</v>
      </c>
      <c r="P522" s="25">
        <v>43114</v>
      </c>
    </row>
    <row r="523" spans="1:16" x14ac:dyDescent="0.3">
      <c r="A523" s="54" t="str">
        <f t="shared" si="40"/>
        <v>AUGAY1</v>
      </c>
      <c r="B523" s="52">
        <f t="shared" si="41"/>
        <v>1</v>
      </c>
      <c r="E523" s="236" t="str">
        <f t="shared" si="42"/>
        <v>AUGAYJérome</v>
      </c>
      <c r="F523" s="25" t="str">
        <f t="shared" si="39"/>
        <v>FSGT236657</v>
      </c>
      <c r="G523" s="88" t="s">
        <v>128</v>
      </c>
      <c r="H523" s="88" t="s">
        <v>129</v>
      </c>
      <c r="I523" s="88" t="s">
        <v>130</v>
      </c>
      <c r="J523" s="89">
        <v>71</v>
      </c>
      <c r="K523" s="88" t="s">
        <v>34</v>
      </c>
      <c r="L523" s="88">
        <v>236657</v>
      </c>
      <c r="M523" s="90">
        <v>34041</v>
      </c>
      <c r="N523" s="88">
        <v>1</v>
      </c>
      <c r="O523" s="25" t="s">
        <v>95</v>
      </c>
      <c r="P523" s="25">
        <v>43142</v>
      </c>
    </row>
    <row r="524" spans="1:16" x14ac:dyDescent="0.3">
      <c r="A524" s="54" t="str">
        <f t="shared" si="40"/>
        <v>AULOY1</v>
      </c>
      <c r="B524" s="52">
        <f t="shared" si="41"/>
        <v>1</v>
      </c>
      <c r="E524" s="236" t="str">
        <f t="shared" si="42"/>
        <v>AULOYAlex</v>
      </c>
      <c r="F524" s="25" t="str">
        <f t="shared" si="39"/>
        <v>FSGT55752936</v>
      </c>
      <c r="G524" s="88" t="s">
        <v>131</v>
      </c>
      <c r="H524" s="88" t="s">
        <v>132</v>
      </c>
      <c r="I524" s="88" t="s">
        <v>133</v>
      </c>
      <c r="J524" s="89">
        <v>71</v>
      </c>
      <c r="K524" s="88" t="s">
        <v>34</v>
      </c>
      <c r="L524" s="88">
        <v>55752936</v>
      </c>
      <c r="M524" s="90">
        <v>35173</v>
      </c>
      <c r="N524" s="88">
        <v>3</v>
      </c>
      <c r="O524" s="25" t="s">
        <v>120</v>
      </c>
      <c r="P524" s="25">
        <v>43137</v>
      </c>
    </row>
    <row r="525" spans="1:16" x14ac:dyDescent="0.3">
      <c r="A525" s="54" t="str">
        <f t="shared" si="40"/>
        <v>AURENGE1</v>
      </c>
      <c r="B525" s="52">
        <f t="shared" si="41"/>
        <v>1</v>
      </c>
      <c r="E525" s="236" t="str">
        <f t="shared" si="42"/>
        <v>AURENGEChristophe</v>
      </c>
      <c r="F525" s="25" t="str">
        <f t="shared" si="39"/>
        <v>FSGT369752</v>
      </c>
      <c r="G525" s="88" t="s">
        <v>134</v>
      </c>
      <c r="H525" s="88" t="s">
        <v>135</v>
      </c>
      <c r="I525" s="88" t="s">
        <v>136</v>
      </c>
      <c r="J525" s="89">
        <v>71</v>
      </c>
      <c r="K525" s="88" t="s">
        <v>34</v>
      </c>
      <c r="L525" s="88">
        <v>369752</v>
      </c>
      <c r="M525" s="90">
        <v>22904</v>
      </c>
      <c r="N525" s="88">
        <v>4</v>
      </c>
      <c r="O525" s="25" t="s">
        <v>82</v>
      </c>
      <c r="P525" s="25">
        <v>43123</v>
      </c>
    </row>
    <row r="526" spans="1:16" x14ac:dyDescent="0.3">
      <c r="A526" s="54" t="str">
        <f t="shared" si="40"/>
        <v>AURENGE2</v>
      </c>
      <c r="B526" s="52">
        <f t="shared" si="41"/>
        <v>2</v>
      </c>
      <c r="E526" s="236" t="str">
        <f t="shared" si="42"/>
        <v>AURENGECamille</v>
      </c>
      <c r="F526" s="25" t="str">
        <f t="shared" si="39"/>
        <v>FSGT55477975</v>
      </c>
      <c r="G526" s="88" t="s">
        <v>134</v>
      </c>
      <c r="H526" s="88" t="s">
        <v>137</v>
      </c>
      <c r="I526" s="88" t="s">
        <v>136</v>
      </c>
      <c r="J526" s="89">
        <v>71</v>
      </c>
      <c r="K526" s="88" t="s">
        <v>34</v>
      </c>
      <c r="L526" s="88">
        <v>55477975</v>
      </c>
      <c r="M526" s="90">
        <v>38628</v>
      </c>
      <c r="N526" s="88" t="s">
        <v>86</v>
      </c>
      <c r="O526" s="25" t="s">
        <v>87</v>
      </c>
      <c r="P526" s="25">
        <v>43123</v>
      </c>
    </row>
    <row r="527" spans="1:16" x14ac:dyDescent="0.3">
      <c r="A527" s="54" t="str">
        <f t="shared" si="40"/>
        <v>AURENGE3</v>
      </c>
      <c r="B527" s="52">
        <f t="shared" si="41"/>
        <v>3</v>
      </c>
      <c r="E527" s="236" t="str">
        <f t="shared" si="42"/>
        <v>AURENGETanya</v>
      </c>
      <c r="F527" s="25" t="str">
        <f t="shared" si="39"/>
        <v>FSGT55754571</v>
      </c>
      <c r="G527" s="88" t="s">
        <v>134</v>
      </c>
      <c r="H527" s="88" t="s">
        <v>138</v>
      </c>
      <c r="I527" s="88" t="s">
        <v>136</v>
      </c>
      <c r="J527" s="89">
        <v>71</v>
      </c>
      <c r="K527" s="88" t="s">
        <v>34</v>
      </c>
      <c r="L527" s="88">
        <v>55754571</v>
      </c>
      <c r="M527" s="90">
        <v>25945</v>
      </c>
      <c r="N527" s="88" t="s">
        <v>81</v>
      </c>
      <c r="O527" s="25" t="s">
        <v>73</v>
      </c>
      <c r="P527" s="25">
        <v>43133</v>
      </c>
    </row>
    <row r="528" spans="1:16" x14ac:dyDescent="0.3">
      <c r="A528" s="54" t="str">
        <f t="shared" si="40"/>
        <v>AZAÏS1</v>
      </c>
      <c r="B528" s="52">
        <f t="shared" si="41"/>
        <v>1</v>
      </c>
      <c r="E528" s="236" t="str">
        <f t="shared" si="42"/>
        <v>AZAÏSOlivier</v>
      </c>
      <c r="F528" s="25" t="str">
        <f t="shared" si="39"/>
        <v>FSGT229864</v>
      </c>
      <c r="G528" s="88" t="s">
        <v>139</v>
      </c>
      <c r="H528" s="88" t="s">
        <v>140</v>
      </c>
      <c r="I528" s="88" t="s">
        <v>94</v>
      </c>
      <c r="J528" s="89">
        <v>71</v>
      </c>
      <c r="K528" s="88" t="s">
        <v>34</v>
      </c>
      <c r="L528" s="88">
        <v>229864</v>
      </c>
      <c r="M528" s="90">
        <v>23648</v>
      </c>
      <c r="N528" s="88">
        <v>4</v>
      </c>
      <c r="O528" s="25" t="s">
        <v>82</v>
      </c>
      <c r="P528" s="25">
        <v>43128</v>
      </c>
    </row>
    <row r="529" spans="1:16" x14ac:dyDescent="0.3">
      <c r="A529" s="54" t="str">
        <f t="shared" si="40"/>
        <v>AZY1</v>
      </c>
      <c r="B529" s="52">
        <f t="shared" si="41"/>
        <v>1</v>
      </c>
      <c r="E529" s="236" t="str">
        <f t="shared" si="42"/>
        <v>AZYMourad</v>
      </c>
      <c r="F529" s="25" t="str">
        <f t="shared" si="39"/>
        <v>FSGT55758114</v>
      </c>
      <c r="G529" s="88" t="s">
        <v>141</v>
      </c>
      <c r="H529" s="88" t="s">
        <v>142</v>
      </c>
      <c r="I529" s="88" t="s">
        <v>143</v>
      </c>
      <c r="J529" s="89">
        <v>71</v>
      </c>
      <c r="K529" s="88" t="s">
        <v>34</v>
      </c>
      <c r="L529" s="88">
        <v>55758114</v>
      </c>
      <c r="M529" s="90">
        <v>22073</v>
      </c>
      <c r="N529" s="88">
        <v>5</v>
      </c>
      <c r="O529" s="25" t="s">
        <v>82</v>
      </c>
      <c r="P529" s="25">
        <v>43161</v>
      </c>
    </row>
    <row r="530" spans="1:16" x14ac:dyDescent="0.3">
      <c r="A530" s="54" t="str">
        <f t="shared" si="40"/>
        <v>BADEZ1</v>
      </c>
      <c r="B530" s="52">
        <f t="shared" si="41"/>
        <v>1</v>
      </c>
      <c r="E530" s="236" t="str">
        <f t="shared" si="42"/>
        <v>BADEZAlain</v>
      </c>
      <c r="F530" s="25" t="str">
        <f t="shared" si="39"/>
        <v>FSGT55658729</v>
      </c>
      <c r="G530" s="88" t="s">
        <v>144</v>
      </c>
      <c r="H530" s="88" t="s">
        <v>126</v>
      </c>
      <c r="I530" s="88" t="s">
        <v>77</v>
      </c>
      <c r="J530" s="89">
        <v>71</v>
      </c>
      <c r="K530" s="88" t="s">
        <v>34</v>
      </c>
      <c r="L530" s="88">
        <v>55658729</v>
      </c>
      <c r="M530" s="90">
        <v>17613</v>
      </c>
      <c r="N530" s="88">
        <v>6</v>
      </c>
      <c r="O530" s="25" t="s">
        <v>91</v>
      </c>
      <c r="P530" s="25">
        <v>43119</v>
      </c>
    </row>
    <row r="531" spans="1:16" x14ac:dyDescent="0.3">
      <c r="A531" s="54" t="str">
        <f t="shared" si="40"/>
        <v>BADOUX1</v>
      </c>
      <c r="B531" s="52">
        <f t="shared" si="41"/>
        <v>1</v>
      </c>
      <c r="E531" s="236" t="str">
        <f t="shared" si="42"/>
        <v>BADOUXGeorges</v>
      </c>
      <c r="F531" s="25" t="str">
        <f t="shared" si="39"/>
        <v>FSGT235352</v>
      </c>
      <c r="G531" s="88" t="s">
        <v>145</v>
      </c>
      <c r="H531" s="88" t="s">
        <v>146</v>
      </c>
      <c r="I531" s="88" t="s">
        <v>98</v>
      </c>
      <c r="J531" s="89">
        <v>71</v>
      </c>
      <c r="K531" s="88" t="s">
        <v>34</v>
      </c>
      <c r="L531" s="88">
        <v>235352</v>
      </c>
      <c r="M531" s="90">
        <v>15166</v>
      </c>
      <c r="N531" s="88">
        <v>6</v>
      </c>
      <c r="O531" s="25" t="s">
        <v>91</v>
      </c>
      <c r="P531" s="25">
        <v>43114</v>
      </c>
    </row>
    <row r="532" spans="1:16" x14ac:dyDescent="0.3">
      <c r="A532" s="54" t="str">
        <f t="shared" si="40"/>
        <v>BAILLY1</v>
      </c>
      <c r="B532" s="52">
        <f t="shared" si="41"/>
        <v>1</v>
      </c>
      <c r="E532" s="236" t="str">
        <f t="shared" si="42"/>
        <v xml:space="preserve">BAILLYFlorian </v>
      </c>
      <c r="F532" s="25" t="str">
        <f t="shared" si="39"/>
        <v>FSGT240792</v>
      </c>
      <c r="G532" s="88" t="s">
        <v>147</v>
      </c>
      <c r="H532" s="88" t="s">
        <v>148</v>
      </c>
      <c r="I532" s="88" t="s">
        <v>149</v>
      </c>
      <c r="J532" s="89">
        <v>71</v>
      </c>
      <c r="K532" s="88" t="s">
        <v>34</v>
      </c>
      <c r="L532" s="88">
        <v>240792</v>
      </c>
      <c r="M532" s="90">
        <v>37207</v>
      </c>
      <c r="N532" s="88">
        <v>4</v>
      </c>
      <c r="O532" s="25" t="s">
        <v>122</v>
      </c>
      <c r="P532" s="25">
        <v>43128</v>
      </c>
    </row>
    <row r="533" spans="1:16" x14ac:dyDescent="0.3">
      <c r="A533" s="54" t="str">
        <f t="shared" si="40"/>
        <v>BAILLY2</v>
      </c>
      <c r="B533" s="52">
        <f t="shared" si="41"/>
        <v>2</v>
      </c>
      <c r="E533" s="236" t="str">
        <f t="shared" si="42"/>
        <v>BAILLYNicolas</v>
      </c>
      <c r="F533" s="25" t="str">
        <f t="shared" si="39"/>
        <v>FSGT232764</v>
      </c>
      <c r="G533" s="88" t="s">
        <v>147</v>
      </c>
      <c r="H533" s="88" t="s">
        <v>107</v>
      </c>
      <c r="I533" s="88" t="s">
        <v>80</v>
      </c>
      <c r="J533" s="89">
        <v>71</v>
      </c>
      <c r="K533" s="88" t="s">
        <v>34</v>
      </c>
      <c r="L533" s="88">
        <v>232764</v>
      </c>
      <c r="M533" s="90">
        <v>26013</v>
      </c>
      <c r="N533" s="88">
        <v>3</v>
      </c>
      <c r="O533" s="25" t="s">
        <v>73</v>
      </c>
      <c r="P533" s="25">
        <v>43165</v>
      </c>
    </row>
    <row r="534" spans="1:16" x14ac:dyDescent="0.3">
      <c r="A534" s="54" t="str">
        <f t="shared" si="40"/>
        <v>BAILLY3</v>
      </c>
      <c r="B534" s="52">
        <f t="shared" si="41"/>
        <v>3</v>
      </c>
      <c r="E534" s="236" t="str">
        <f t="shared" si="42"/>
        <v>BAILLYMatthieu</v>
      </c>
      <c r="F534" s="25" t="str">
        <f t="shared" si="39"/>
        <v>FSGT55753170</v>
      </c>
      <c r="G534" s="88" t="s">
        <v>147</v>
      </c>
      <c r="H534" s="88" t="s">
        <v>150</v>
      </c>
      <c r="I534" s="88" t="s">
        <v>149</v>
      </c>
      <c r="J534" s="89">
        <v>71</v>
      </c>
      <c r="K534" s="88" t="s">
        <v>34</v>
      </c>
      <c r="L534" s="88">
        <v>55753170</v>
      </c>
      <c r="M534" s="90">
        <v>36145</v>
      </c>
      <c r="N534" s="88">
        <v>5</v>
      </c>
      <c r="O534" s="25" t="s">
        <v>120</v>
      </c>
      <c r="P534" s="25">
        <v>43128</v>
      </c>
    </row>
    <row r="535" spans="1:16" x14ac:dyDescent="0.3">
      <c r="A535" s="54" t="str">
        <f t="shared" si="40"/>
        <v>BAJARD1</v>
      </c>
      <c r="B535" s="52">
        <f t="shared" si="41"/>
        <v>1</v>
      </c>
      <c r="E535" s="236" t="str">
        <f t="shared" si="42"/>
        <v>BAJARDPatrick</v>
      </c>
      <c r="F535" s="25" t="str">
        <f t="shared" si="39"/>
        <v>FSGT55723466</v>
      </c>
      <c r="G535" s="88" t="s">
        <v>151</v>
      </c>
      <c r="H535" s="88" t="s">
        <v>152</v>
      </c>
      <c r="I535" s="88" t="s">
        <v>112</v>
      </c>
      <c r="J535" s="89">
        <v>71</v>
      </c>
      <c r="K535" s="88" t="s">
        <v>34</v>
      </c>
      <c r="L535" s="88">
        <v>55723466</v>
      </c>
      <c r="M535" s="90">
        <v>20513</v>
      </c>
      <c r="N535" s="88">
        <v>5</v>
      </c>
      <c r="O535" s="25" t="s">
        <v>91</v>
      </c>
      <c r="P535" s="25">
        <v>43128</v>
      </c>
    </row>
    <row r="536" spans="1:16" x14ac:dyDescent="0.3">
      <c r="A536" s="54" t="str">
        <f t="shared" si="40"/>
        <v>BALOUZAT1</v>
      </c>
      <c r="B536" s="52">
        <f t="shared" si="41"/>
        <v>1</v>
      </c>
      <c r="E536" s="236" t="str">
        <f t="shared" si="42"/>
        <v>BALOUZATPascal</v>
      </c>
      <c r="F536" s="25" t="str">
        <f t="shared" si="39"/>
        <v>FSGT55711792</v>
      </c>
      <c r="G536" s="88" t="s">
        <v>153</v>
      </c>
      <c r="H536" s="88" t="s">
        <v>105</v>
      </c>
      <c r="I536" s="88" t="s">
        <v>154</v>
      </c>
      <c r="J536" s="89">
        <v>71</v>
      </c>
      <c r="K536" s="88" t="s">
        <v>34</v>
      </c>
      <c r="L536" s="88">
        <v>55711792</v>
      </c>
      <c r="M536" s="90">
        <v>22294</v>
      </c>
      <c r="N536" s="88">
        <v>4</v>
      </c>
      <c r="O536" s="25" t="s">
        <v>82</v>
      </c>
      <c r="P536" s="25">
        <v>43142</v>
      </c>
    </row>
    <row r="537" spans="1:16" x14ac:dyDescent="0.3">
      <c r="A537" s="54" t="str">
        <f t="shared" si="40"/>
        <v>BAQUE1</v>
      </c>
      <c r="B537" s="52">
        <f t="shared" si="41"/>
        <v>1</v>
      </c>
      <c r="E537" s="236" t="str">
        <f t="shared" si="42"/>
        <v>BAQUEClaude</v>
      </c>
      <c r="F537" s="25" t="str">
        <f t="shared" si="39"/>
        <v>FSGT227254</v>
      </c>
      <c r="G537" s="88" t="s">
        <v>155</v>
      </c>
      <c r="H537" s="88" t="s">
        <v>114</v>
      </c>
      <c r="I537" s="88" t="s">
        <v>143</v>
      </c>
      <c r="J537" s="89">
        <v>71</v>
      </c>
      <c r="K537" s="88" t="s">
        <v>34</v>
      </c>
      <c r="L537" s="88">
        <v>227254</v>
      </c>
      <c r="M537" s="90">
        <v>20186</v>
      </c>
      <c r="N537" s="88">
        <v>4</v>
      </c>
      <c r="O537" s="25" t="s">
        <v>91</v>
      </c>
      <c r="P537" s="25">
        <v>43120</v>
      </c>
    </row>
    <row r="538" spans="1:16" x14ac:dyDescent="0.3">
      <c r="A538" s="54" t="str">
        <f t="shared" si="40"/>
        <v>BARAULT1</v>
      </c>
      <c r="B538" s="52">
        <f t="shared" si="41"/>
        <v>1</v>
      </c>
      <c r="E538" s="236" t="str">
        <f t="shared" si="42"/>
        <v>BARAULTMatthias</v>
      </c>
      <c r="F538" s="25" t="str">
        <f t="shared" si="39"/>
        <v>FSGT303146</v>
      </c>
      <c r="G538" s="88" t="s">
        <v>156</v>
      </c>
      <c r="H538" s="88" t="s">
        <v>157</v>
      </c>
      <c r="I538" s="88" t="s">
        <v>94</v>
      </c>
      <c r="J538" s="89">
        <v>71</v>
      </c>
      <c r="K538" s="88" t="s">
        <v>34</v>
      </c>
      <c r="L538" s="88">
        <v>303146</v>
      </c>
      <c r="M538" s="90">
        <v>27592</v>
      </c>
      <c r="N538" s="88">
        <v>3</v>
      </c>
      <c r="O538" s="25" t="s">
        <v>73</v>
      </c>
      <c r="P538" s="25">
        <v>43128</v>
      </c>
    </row>
    <row r="539" spans="1:16" x14ac:dyDescent="0.3">
      <c r="A539" s="54" t="str">
        <f t="shared" si="40"/>
        <v>BARBIEUX1</v>
      </c>
      <c r="B539" s="52">
        <f t="shared" si="41"/>
        <v>1</v>
      </c>
      <c r="E539" s="236" t="str">
        <f t="shared" si="42"/>
        <v>BARBIEUXGrégory</v>
      </c>
      <c r="F539" s="25" t="str">
        <f t="shared" si="39"/>
        <v>FSGT239129</v>
      </c>
      <c r="G539" s="88" t="s">
        <v>158</v>
      </c>
      <c r="H539" s="88" t="s">
        <v>159</v>
      </c>
      <c r="I539" s="88" t="s">
        <v>136</v>
      </c>
      <c r="J539" s="89">
        <v>71</v>
      </c>
      <c r="K539" s="88" t="s">
        <v>34</v>
      </c>
      <c r="L539" s="88">
        <v>239129</v>
      </c>
      <c r="M539" s="90">
        <v>28058</v>
      </c>
      <c r="N539" s="88">
        <v>3</v>
      </c>
      <c r="O539" s="25" t="s">
        <v>73</v>
      </c>
      <c r="P539" s="25">
        <v>43123</v>
      </c>
    </row>
    <row r="540" spans="1:16" x14ac:dyDescent="0.3">
      <c r="A540" s="54" t="str">
        <f t="shared" si="40"/>
        <v>BARNAY1</v>
      </c>
      <c r="B540" s="52">
        <f t="shared" si="41"/>
        <v>1</v>
      </c>
      <c r="E540" s="236" t="str">
        <f t="shared" si="42"/>
        <v>BARNAYPierre</v>
      </c>
      <c r="F540" s="25" t="str">
        <f t="shared" si="39"/>
        <v>FSGT484439</v>
      </c>
      <c r="G540" s="88" t="s">
        <v>160</v>
      </c>
      <c r="H540" s="88" t="s">
        <v>161</v>
      </c>
      <c r="I540" s="88" t="s">
        <v>112</v>
      </c>
      <c r="J540" s="89">
        <v>71</v>
      </c>
      <c r="K540" s="88" t="s">
        <v>34</v>
      </c>
      <c r="L540" s="88">
        <v>484439</v>
      </c>
      <c r="M540" s="90">
        <v>24087</v>
      </c>
      <c r="N540" s="88">
        <v>6</v>
      </c>
      <c r="O540" s="25" t="s">
        <v>82</v>
      </c>
      <c r="P540" s="25">
        <v>43114</v>
      </c>
    </row>
    <row r="541" spans="1:16" x14ac:dyDescent="0.3">
      <c r="A541" s="54" t="str">
        <f t="shared" si="40"/>
        <v>BARNET1</v>
      </c>
      <c r="B541" s="52">
        <f t="shared" si="41"/>
        <v>1</v>
      </c>
      <c r="E541" s="236" t="str">
        <f t="shared" si="42"/>
        <v>BARNETJohann</v>
      </c>
      <c r="F541" s="25" t="str">
        <f t="shared" si="39"/>
        <v>FSGT55716734</v>
      </c>
      <c r="G541" s="88" t="s">
        <v>162</v>
      </c>
      <c r="H541" s="88" t="s">
        <v>163</v>
      </c>
      <c r="I541" s="88" t="s">
        <v>127</v>
      </c>
      <c r="J541" s="89">
        <v>71</v>
      </c>
      <c r="K541" s="88" t="s">
        <v>34</v>
      </c>
      <c r="L541" s="88">
        <v>55716734</v>
      </c>
      <c r="M541" s="90">
        <v>29211</v>
      </c>
      <c r="N541" s="88">
        <v>3</v>
      </c>
      <c r="O541" s="25" t="s">
        <v>95</v>
      </c>
      <c r="P541" s="25">
        <v>43114</v>
      </c>
    </row>
    <row r="542" spans="1:16" x14ac:dyDescent="0.3">
      <c r="A542" s="54" t="str">
        <f t="shared" si="40"/>
        <v>BARTHET1</v>
      </c>
      <c r="B542" s="52">
        <f t="shared" si="41"/>
        <v>1</v>
      </c>
      <c r="E542" s="236" t="str">
        <f t="shared" si="42"/>
        <v>BARTHETAnthony</v>
      </c>
      <c r="F542" s="25" t="str">
        <f t="shared" si="39"/>
        <v>FSGT55484224</v>
      </c>
      <c r="G542" s="88" t="s">
        <v>164</v>
      </c>
      <c r="H542" s="88" t="s">
        <v>165</v>
      </c>
      <c r="I542" s="88" t="s">
        <v>77</v>
      </c>
      <c r="J542" s="89">
        <v>71</v>
      </c>
      <c r="K542" s="88" t="s">
        <v>34</v>
      </c>
      <c r="L542" s="88">
        <v>55484224</v>
      </c>
      <c r="M542" s="90">
        <v>24881</v>
      </c>
      <c r="N542" s="88">
        <v>1</v>
      </c>
      <c r="O542" s="25" t="s">
        <v>82</v>
      </c>
      <c r="P542" s="25">
        <v>43122</v>
      </c>
    </row>
    <row r="543" spans="1:16" x14ac:dyDescent="0.3">
      <c r="A543" s="54" t="str">
        <f t="shared" si="40"/>
        <v>BASIN1</v>
      </c>
      <c r="B543" s="52">
        <f t="shared" si="41"/>
        <v>1</v>
      </c>
      <c r="E543" s="236" t="str">
        <f t="shared" si="42"/>
        <v>BASINStéphane</v>
      </c>
      <c r="F543" s="25" t="str">
        <f t="shared" si="39"/>
        <v>FSGT55668023</v>
      </c>
      <c r="G543" s="88" t="s">
        <v>166</v>
      </c>
      <c r="H543" s="88" t="s">
        <v>167</v>
      </c>
      <c r="I543" s="88" t="s">
        <v>168</v>
      </c>
      <c r="J543" s="89">
        <v>71</v>
      </c>
      <c r="K543" s="88" t="s">
        <v>34</v>
      </c>
      <c r="L543" s="88">
        <v>55668023</v>
      </c>
      <c r="M543" s="90">
        <v>28187</v>
      </c>
      <c r="N543" s="88">
        <v>1</v>
      </c>
      <c r="O543" s="25" t="s">
        <v>73</v>
      </c>
      <c r="P543" s="25">
        <v>43126</v>
      </c>
    </row>
    <row r="544" spans="1:16" x14ac:dyDescent="0.3">
      <c r="A544" s="54" t="str">
        <f t="shared" si="40"/>
        <v>BASIN2</v>
      </c>
      <c r="B544" s="52">
        <f t="shared" si="41"/>
        <v>2</v>
      </c>
      <c r="E544" s="236" t="str">
        <f t="shared" si="42"/>
        <v>BASINAlexis(cadet)</v>
      </c>
      <c r="F544" s="25" t="str">
        <f t="shared" si="39"/>
        <v>FSGT55718789</v>
      </c>
      <c r="G544" s="88" t="s">
        <v>166</v>
      </c>
      <c r="H544" s="88" t="s">
        <v>169</v>
      </c>
      <c r="I544" s="88" t="s">
        <v>168</v>
      </c>
      <c r="J544" s="89">
        <v>71</v>
      </c>
      <c r="K544" s="88" t="s">
        <v>34</v>
      </c>
      <c r="L544" s="88">
        <v>55718789</v>
      </c>
      <c r="M544" s="90">
        <v>37966</v>
      </c>
      <c r="N544" s="88">
        <v>4</v>
      </c>
      <c r="O544" s="25" t="s">
        <v>170</v>
      </c>
      <c r="P544" s="25">
        <v>43138</v>
      </c>
    </row>
    <row r="545" spans="1:16" x14ac:dyDescent="0.3">
      <c r="A545" s="54" t="str">
        <f t="shared" si="40"/>
        <v>BASSET1</v>
      </c>
      <c r="B545" s="52">
        <f t="shared" si="41"/>
        <v>1</v>
      </c>
      <c r="E545" s="236" t="str">
        <f t="shared" si="42"/>
        <v>BASSETJean-Marc</v>
      </c>
      <c r="F545" s="25" t="str">
        <f t="shared" si="39"/>
        <v>FSGT55714709</v>
      </c>
      <c r="G545" s="88" t="s">
        <v>171</v>
      </c>
      <c r="H545" s="88" t="s">
        <v>172</v>
      </c>
      <c r="I545" s="88" t="s">
        <v>77</v>
      </c>
      <c r="J545" s="89">
        <v>71</v>
      </c>
      <c r="K545" s="88" t="s">
        <v>34</v>
      </c>
      <c r="L545" s="88">
        <v>55714709</v>
      </c>
      <c r="M545" s="90">
        <v>23016</v>
      </c>
      <c r="N545" s="88">
        <v>5</v>
      </c>
      <c r="O545" s="25" t="s">
        <v>82</v>
      </c>
      <c r="P545" s="25">
        <v>43119</v>
      </c>
    </row>
    <row r="546" spans="1:16" x14ac:dyDescent="0.3">
      <c r="A546" s="54" t="str">
        <f t="shared" si="40"/>
        <v>BAUDIN1</v>
      </c>
      <c r="B546" s="52">
        <f t="shared" si="41"/>
        <v>1</v>
      </c>
      <c r="E546" s="236" t="str">
        <f t="shared" si="42"/>
        <v>BAUDINThibaut</v>
      </c>
      <c r="F546" s="25" t="str">
        <f t="shared" si="39"/>
        <v>FSGT55753102</v>
      </c>
      <c r="G546" s="88" t="s">
        <v>173</v>
      </c>
      <c r="H546" s="88" t="s">
        <v>174</v>
      </c>
      <c r="I546" s="88" t="s">
        <v>168</v>
      </c>
      <c r="J546" s="89">
        <v>71</v>
      </c>
      <c r="K546" s="88" t="s">
        <v>34</v>
      </c>
      <c r="L546" s="88">
        <v>55753102</v>
      </c>
      <c r="M546" s="90">
        <v>38638</v>
      </c>
      <c r="N546" s="88" t="s">
        <v>175</v>
      </c>
      <c r="O546" s="25" t="s">
        <v>87</v>
      </c>
      <c r="P546" s="25">
        <v>43126</v>
      </c>
    </row>
    <row r="547" spans="1:16" x14ac:dyDescent="0.3">
      <c r="A547" s="54" t="str">
        <f t="shared" si="40"/>
        <v>BAUDON1</v>
      </c>
      <c r="B547" s="52">
        <f t="shared" si="41"/>
        <v>1</v>
      </c>
      <c r="E547" s="236" t="str">
        <f t="shared" si="42"/>
        <v>BAUDONJulien</v>
      </c>
      <c r="F547" s="25" t="str">
        <f t="shared" si="39"/>
        <v>FSGT254163</v>
      </c>
      <c r="G547" s="88" t="s">
        <v>176</v>
      </c>
      <c r="H547" s="88" t="s">
        <v>177</v>
      </c>
      <c r="I547" s="88" t="s">
        <v>178</v>
      </c>
      <c r="J547" s="89">
        <v>71</v>
      </c>
      <c r="K547" s="88" t="s">
        <v>34</v>
      </c>
      <c r="L547" s="88">
        <v>254163</v>
      </c>
      <c r="M547" s="90">
        <v>19068</v>
      </c>
      <c r="N547" s="88">
        <v>6</v>
      </c>
      <c r="O547" s="25" t="s">
        <v>91</v>
      </c>
      <c r="P547" s="25">
        <v>43171</v>
      </c>
    </row>
    <row r="548" spans="1:16" x14ac:dyDescent="0.3">
      <c r="A548" s="54" t="str">
        <f t="shared" si="40"/>
        <v>BAUDOT1</v>
      </c>
      <c r="B548" s="52">
        <f t="shared" si="41"/>
        <v>1</v>
      </c>
      <c r="E548" s="236" t="str">
        <f t="shared" si="42"/>
        <v>BAUDOTQuentin(cadet)</v>
      </c>
      <c r="F548" s="25" t="str">
        <f t="shared" si="39"/>
        <v>FSGT55754123</v>
      </c>
      <c r="G548" s="88" t="s">
        <v>179</v>
      </c>
      <c r="H548" s="88" t="s">
        <v>180</v>
      </c>
      <c r="I548" s="88" t="s">
        <v>181</v>
      </c>
      <c r="J548" s="89">
        <v>71</v>
      </c>
      <c r="K548" s="88" t="s">
        <v>34</v>
      </c>
      <c r="L548" s="88">
        <v>55754123</v>
      </c>
      <c r="M548" s="90">
        <v>37701</v>
      </c>
      <c r="N548" s="88">
        <v>5</v>
      </c>
      <c r="O548" s="25" t="s">
        <v>170</v>
      </c>
      <c r="P548" s="25">
        <v>43139</v>
      </c>
    </row>
    <row r="549" spans="1:16" x14ac:dyDescent="0.3">
      <c r="A549" s="54" t="str">
        <f t="shared" si="40"/>
        <v>BAULAND1</v>
      </c>
      <c r="B549" s="52">
        <f t="shared" si="41"/>
        <v>1</v>
      </c>
      <c r="E549" s="236" t="str">
        <f t="shared" si="42"/>
        <v>BAULANDRémi</v>
      </c>
      <c r="F549" s="25" t="str">
        <f t="shared" si="39"/>
        <v>FSGT227273</v>
      </c>
      <c r="G549" s="88" t="s">
        <v>182</v>
      </c>
      <c r="H549" s="88" t="s">
        <v>183</v>
      </c>
      <c r="I549" s="88" t="s">
        <v>143</v>
      </c>
      <c r="J549" s="89">
        <v>71</v>
      </c>
      <c r="K549" s="88" t="s">
        <v>34</v>
      </c>
      <c r="L549" s="88">
        <v>227273</v>
      </c>
      <c r="M549" s="90">
        <v>16942</v>
      </c>
      <c r="N549" s="88">
        <v>6</v>
      </c>
      <c r="O549" s="25" t="s">
        <v>91</v>
      </c>
      <c r="P549" s="25">
        <v>43145</v>
      </c>
    </row>
    <row r="550" spans="1:16" x14ac:dyDescent="0.3">
      <c r="A550" s="54" t="str">
        <f t="shared" si="40"/>
        <v>BAZIN1</v>
      </c>
      <c r="B550" s="52">
        <f t="shared" si="41"/>
        <v>1</v>
      </c>
      <c r="E550" s="236" t="str">
        <f t="shared" si="42"/>
        <v>BAZINFrédéric</v>
      </c>
      <c r="F550" s="25" t="str">
        <f t="shared" si="39"/>
        <v>FSGT55714261</v>
      </c>
      <c r="G550" s="88" t="s">
        <v>184</v>
      </c>
      <c r="H550" s="88" t="s">
        <v>185</v>
      </c>
      <c r="I550" s="88" t="s">
        <v>112</v>
      </c>
      <c r="J550" s="89">
        <v>71</v>
      </c>
      <c r="K550" s="88" t="s">
        <v>34</v>
      </c>
      <c r="L550" s="88">
        <v>55714261</v>
      </c>
      <c r="M550" s="90">
        <v>26898</v>
      </c>
      <c r="N550" s="88">
        <v>4</v>
      </c>
      <c r="O550" s="25" t="s">
        <v>73</v>
      </c>
      <c r="P550" s="25">
        <v>43142</v>
      </c>
    </row>
    <row r="551" spans="1:16" x14ac:dyDescent="0.3">
      <c r="A551" s="54" t="str">
        <f t="shared" si="40"/>
        <v>BEAUFILS1</v>
      </c>
      <c r="B551" s="52">
        <f t="shared" si="41"/>
        <v>1</v>
      </c>
      <c r="E551" s="236" t="str">
        <f t="shared" si="42"/>
        <v>BEAUFILSChristophe</v>
      </c>
      <c r="F551" s="25" t="str">
        <f t="shared" si="39"/>
        <v>FSGT228944</v>
      </c>
      <c r="G551" s="88" t="s">
        <v>186</v>
      </c>
      <c r="H551" s="88" t="s">
        <v>135</v>
      </c>
      <c r="I551" s="88" t="s">
        <v>187</v>
      </c>
      <c r="J551" s="89">
        <v>71</v>
      </c>
      <c r="K551" s="88" t="s">
        <v>34</v>
      </c>
      <c r="L551" s="88">
        <v>228944</v>
      </c>
      <c r="M551" s="90">
        <v>25653</v>
      </c>
      <c r="N551" s="88">
        <v>1</v>
      </c>
      <c r="O551" s="25" t="s">
        <v>73</v>
      </c>
      <c r="P551" s="25">
        <v>43111</v>
      </c>
    </row>
    <row r="552" spans="1:16" x14ac:dyDescent="0.3">
      <c r="A552" s="54" t="str">
        <f t="shared" si="40"/>
        <v>BEAUFILS2</v>
      </c>
      <c r="B552" s="52">
        <f t="shared" si="41"/>
        <v>2</v>
      </c>
      <c r="E552" s="236" t="str">
        <f t="shared" si="42"/>
        <v>BEAUFILSIsabelle</v>
      </c>
      <c r="F552" s="25" t="str">
        <f t="shared" si="39"/>
        <v>FSGT302170</v>
      </c>
      <c r="G552" s="88" t="s">
        <v>186</v>
      </c>
      <c r="H552" s="88" t="s">
        <v>188</v>
      </c>
      <c r="I552" s="88" t="s">
        <v>187</v>
      </c>
      <c r="J552" s="89">
        <v>71</v>
      </c>
      <c r="K552" s="88" t="s">
        <v>34</v>
      </c>
      <c r="L552" s="88">
        <v>302170</v>
      </c>
      <c r="M552" s="90">
        <v>25483</v>
      </c>
      <c r="N552" s="88" t="s">
        <v>101</v>
      </c>
      <c r="O552" s="25" t="s">
        <v>73</v>
      </c>
      <c r="P552" s="25">
        <v>43111</v>
      </c>
    </row>
    <row r="553" spans="1:16" x14ac:dyDescent="0.3">
      <c r="A553" s="54" t="str">
        <f t="shared" si="40"/>
        <v>BEAUGET1</v>
      </c>
      <c r="B553" s="52">
        <f t="shared" si="41"/>
        <v>1</v>
      </c>
      <c r="E553" s="236" t="str">
        <f t="shared" si="42"/>
        <v>BEAUGETDominique</v>
      </c>
      <c r="F553" s="25" t="str">
        <f t="shared" si="39"/>
        <v>FSGT55753171</v>
      </c>
      <c r="G553" s="88" t="s">
        <v>189</v>
      </c>
      <c r="H553" s="88" t="s">
        <v>190</v>
      </c>
      <c r="I553" s="88" t="s">
        <v>149</v>
      </c>
      <c r="J553" s="89">
        <v>71</v>
      </c>
      <c r="K553" s="88" t="s">
        <v>34</v>
      </c>
      <c r="L553" s="88">
        <v>55753171</v>
      </c>
      <c r="M553" s="90">
        <v>28457</v>
      </c>
      <c r="N553" s="88">
        <v>4</v>
      </c>
      <c r="O553" s="25" t="s">
        <v>73</v>
      </c>
      <c r="P553" s="25">
        <v>43128</v>
      </c>
    </row>
    <row r="554" spans="1:16" x14ac:dyDescent="0.3">
      <c r="A554" s="54" t="str">
        <f t="shared" si="40"/>
        <v>BEAUSOLEIL1</v>
      </c>
      <c r="B554" s="52">
        <f t="shared" si="41"/>
        <v>1</v>
      </c>
      <c r="E554" s="236" t="str">
        <f t="shared" si="42"/>
        <v>BEAUSOLEILLaurent</v>
      </c>
      <c r="F554" s="25" t="str">
        <f t="shared" si="39"/>
        <v>FSGT312760</v>
      </c>
      <c r="G554" s="88" t="s">
        <v>191</v>
      </c>
      <c r="H554" s="88" t="s">
        <v>192</v>
      </c>
      <c r="I554" s="88" t="s">
        <v>193</v>
      </c>
      <c r="J554" s="89">
        <v>71</v>
      </c>
      <c r="K554" s="88" t="s">
        <v>34</v>
      </c>
      <c r="L554" s="88">
        <v>312760</v>
      </c>
      <c r="M554" s="90">
        <v>25947</v>
      </c>
      <c r="N554" s="88">
        <v>1</v>
      </c>
      <c r="O554" s="25" t="s">
        <v>73</v>
      </c>
      <c r="P554" s="25">
        <v>43143</v>
      </c>
    </row>
    <row r="555" spans="1:16" x14ac:dyDescent="0.3">
      <c r="A555" s="54" t="str">
        <f t="shared" si="40"/>
        <v>BEIRNAERT1</v>
      </c>
      <c r="B555" s="52">
        <f t="shared" si="41"/>
        <v>1</v>
      </c>
      <c r="E555" s="236" t="str">
        <f t="shared" si="42"/>
        <v>BEIRNAERTMickaël</v>
      </c>
      <c r="F555" s="25" t="str">
        <f t="shared" si="39"/>
        <v>FSGT230334</v>
      </c>
      <c r="G555" s="88" t="s">
        <v>194</v>
      </c>
      <c r="H555" s="88" t="s">
        <v>195</v>
      </c>
      <c r="I555" s="88" t="s">
        <v>196</v>
      </c>
      <c r="J555" s="89">
        <v>71</v>
      </c>
      <c r="K555" s="88" t="s">
        <v>34</v>
      </c>
      <c r="L555" s="88">
        <v>230334</v>
      </c>
      <c r="M555" s="90">
        <v>30936</v>
      </c>
      <c r="N555" s="88">
        <v>2</v>
      </c>
      <c r="O555" s="25" t="s">
        <v>95</v>
      </c>
      <c r="P555" s="25">
        <v>43131</v>
      </c>
    </row>
    <row r="556" spans="1:16" x14ac:dyDescent="0.3">
      <c r="A556" s="54" t="str">
        <f t="shared" si="40"/>
        <v>BELIOT1</v>
      </c>
      <c r="B556" s="52">
        <f t="shared" si="41"/>
        <v>1</v>
      </c>
      <c r="E556" s="236" t="str">
        <f t="shared" si="42"/>
        <v xml:space="preserve">BELIOTClara </v>
      </c>
      <c r="F556" s="25" t="str">
        <f t="shared" si="39"/>
        <v>FSGT55603904</v>
      </c>
      <c r="G556" s="88" t="s">
        <v>197</v>
      </c>
      <c r="H556" s="88" t="s">
        <v>198</v>
      </c>
      <c r="I556" s="88" t="s">
        <v>178</v>
      </c>
      <c r="J556" s="89">
        <v>71</v>
      </c>
      <c r="K556" s="88" t="s">
        <v>34</v>
      </c>
      <c r="L556" s="88">
        <v>55603904</v>
      </c>
      <c r="M556" s="90">
        <v>37067</v>
      </c>
      <c r="N556" s="88" t="s">
        <v>81</v>
      </c>
      <c r="O556" s="25" t="s">
        <v>122</v>
      </c>
      <c r="P556" s="25">
        <v>43135</v>
      </c>
    </row>
    <row r="557" spans="1:16" x14ac:dyDescent="0.3">
      <c r="A557" s="54" t="str">
        <f t="shared" si="40"/>
        <v>BELIOT2</v>
      </c>
      <c r="B557" s="52">
        <f t="shared" si="41"/>
        <v>2</v>
      </c>
      <c r="E557" s="236" t="str">
        <f t="shared" si="42"/>
        <v>BELIOTGuillaume(cadet)</v>
      </c>
      <c r="F557" s="25" t="str">
        <f t="shared" si="39"/>
        <v>FSGT55553179</v>
      </c>
      <c r="G557" s="88" t="s">
        <v>197</v>
      </c>
      <c r="H557" s="88" t="s">
        <v>199</v>
      </c>
      <c r="I557" s="88" t="s">
        <v>178</v>
      </c>
      <c r="J557" s="89">
        <v>71</v>
      </c>
      <c r="K557" s="88" t="s">
        <v>34</v>
      </c>
      <c r="L557" s="88">
        <v>55553179</v>
      </c>
      <c r="M557" s="90">
        <v>37973</v>
      </c>
      <c r="N557" s="88">
        <v>6</v>
      </c>
      <c r="O557" s="25" t="s">
        <v>170</v>
      </c>
      <c r="P557" s="25">
        <v>43138</v>
      </c>
    </row>
    <row r="558" spans="1:16" x14ac:dyDescent="0.3">
      <c r="A558" s="54" t="str">
        <f t="shared" si="40"/>
        <v>BEN NATAN1</v>
      </c>
      <c r="B558" s="52">
        <f t="shared" si="41"/>
        <v>1</v>
      </c>
      <c r="E558" s="236" t="str">
        <f t="shared" si="42"/>
        <v>BEN NATANLucien</v>
      </c>
      <c r="F558" s="25" t="str">
        <f t="shared" si="39"/>
        <v>FSGT55652348</v>
      </c>
      <c r="G558" s="88" t="s">
        <v>200</v>
      </c>
      <c r="H558" s="88" t="s">
        <v>201</v>
      </c>
      <c r="I558" s="88" t="s">
        <v>94</v>
      </c>
      <c r="J558" s="89">
        <v>71</v>
      </c>
      <c r="K558" s="88" t="s">
        <v>34</v>
      </c>
      <c r="L558" s="88">
        <v>55652348</v>
      </c>
      <c r="M558" s="90">
        <v>17568</v>
      </c>
      <c r="N558" s="88">
        <v>6</v>
      </c>
      <c r="O558" s="25" t="s">
        <v>91</v>
      </c>
      <c r="P558" s="25">
        <v>43171</v>
      </c>
    </row>
    <row r="559" spans="1:16" x14ac:dyDescent="0.3">
      <c r="A559" s="54" t="str">
        <f t="shared" si="40"/>
        <v>BERENGUER1</v>
      </c>
      <c r="B559" s="52">
        <f t="shared" si="41"/>
        <v>1</v>
      </c>
      <c r="E559" s="236" t="str">
        <f t="shared" si="42"/>
        <v>BERENGUERFernand</v>
      </c>
      <c r="F559" s="25" t="str">
        <f t="shared" si="39"/>
        <v>FSGT237342</v>
      </c>
      <c r="G559" s="88" t="s">
        <v>202</v>
      </c>
      <c r="H559" s="88" t="s">
        <v>203</v>
      </c>
      <c r="I559" s="88" t="s">
        <v>193</v>
      </c>
      <c r="J559" s="89">
        <v>71</v>
      </c>
      <c r="K559" s="88" t="s">
        <v>34</v>
      </c>
      <c r="L559" s="88">
        <v>237342</v>
      </c>
      <c r="M559" s="90">
        <v>27560</v>
      </c>
      <c r="N559" s="88">
        <v>3</v>
      </c>
      <c r="O559" s="25" t="s">
        <v>73</v>
      </c>
      <c r="P559" s="25">
        <v>43143</v>
      </c>
    </row>
    <row r="560" spans="1:16" x14ac:dyDescent="0.3">
      <c r="A560" s="54" t="str">
        <f t="shared" si="40"/>
        <v>BERGAMASCKI1</v>
      </c>
      <c r="B560" s="52">
        <f t="shared" si="41"/>
        <v>1</v>
      </c>
      <c r="E560" s="236" t="str">
        <f t="shared" si="42"/>
        <v>BERGAMASCKIDavid</v>
      </c>
      <c r="F560" s="25" t="str">
        <f t="shared" si="39"/>
        <v>FSGT55723084</v>
      </c>
      <c r="G560" s="88" t="s">
        <v>204</v>
      </c>
      <c r="H560" s="88" t="s">
        <v>205</v>
      </c>
      <c r="I560" s="88" t="s">
        <v>112</v>
      </c>
      <c r="J560" s="89">
        <v>71</v>
      </c>
      <c r="K560" s="88" t="s">
        <v>34</v>
      </c>
      <c r="L560" s="88">
        <v>55723084</v>
      </c>
      <c r="M560" s="90">
        <v>27132</v>
      </c>
      <c r="N560" s="88">
        <v>5</v>
      </c>
      <c r="O560" s="25" t="s">
        <v>73</v>
      </c>
      <c r="P560" s="25">
        <v>43182</v>
      </c>
    </row>
    <row r="561" spans="1:16" x14ac:dyDescent="0.3">
      <c r="A561" s="54" t="str">
        <f t="shared" si="40"/>
        <v>BERGER1</v>
      </c>
      <c r="B561" s="52">
        <f t="shared" si="41"/>
        <v>1</v>
      </c>
      <c r="E561" s="236" t="str">
        <f t="shared" si="42"/>
        <v>BERGERMaxime</v>
      </c>
      <c r="F561" s="25" t="str">
        <f t="shared" si="39"/>
        <v>FSGT55480508</v>
      </c>
      <c r="G561" s="88" t="s">
        <v>206</v>
      </c>
      <c r="H561" s="88" t="s">
        <v>207</v>
      </c>
      <c r="I561" s="88" t="s">
        <v>77</v>
      </c>
      <c r="J561" s="89">
        <v>71</v>
      </c>
      <c r="K561" s="88" t="s">
        <v>34</v>
      </c>
      <c r="L561" s="88">
        <v>55480508</v>
      </c>
      <c r="M561" s="90">
        <v>32899</v>
      </c>
      <c r="N561" s="88">
        <v>2</v>
      </c>
      <c r="O561" s="25" t="s">
        <v>95</v>
      </c>
      <c r="P561" s="25">
        <v>43133</v>
      </c>
    </row>
    <row r="562" spans="1:16" x14ac:dyDescent="0.3">
      <c r="A562" s="54" t="str">
        <f t="shared" si="40"/>
        <v>BERLAND1</v>
      </c>
      <c r="B562" s="52">
        <f t="shared" si="41"/>
        <v>1</v>
      </c>
      <c r="E562" s="236" t="str">
        <f t="shared" si="42"/>
        <v>BERLANDBenoit</v>
      </c>
      <c r="F562" s="25" t="str">
        <f t="shared" si="39"/>
        <v>FSGT55665726</v>
      </c>
      <c r="G562" s="88" t="s">
        <v>208</v>
      </c>
      <c r="H562" s="88" t="s">
        <v>209</v>
      </c>
      <c r="I562" s="88" t="s">
        <v>77</v>
      </c>
      <c r="J562" s="89">
        <v>71</v>
      </c>
      <c r="K562" s="88" t="s">
        <v>34</v>
      </c>
      <c r="L562" s="88">
        <v>55665726</v>
      </c>
      <c r="M562" s="90">
        <v>28387</v>
      </c>
      <c r="N562" s="88">
        <v>1</v>
      </c>
      <c r="O562" s="25" t="s">
        <v>73</v>
      </c>
      <c r="P562" s="25">
        <v>43122</v>
      </c>
    </row>
    <row r="563" spans="1:16" x14ac:dyDescent="0.3">
      <c r="A563" s="54" t="str">
        <f t="shared" si="40"/>
        <v>BERNARD1</v>
      </c>
      <c r="B563" s="52">
        <f t="shared" si="41"/>
        <v>1</v>
      </c>
      <c r="E563" s="236" t="str">
        <f t="shared" si="42"/>
        <v>BERNARDRégis</v>
      </c>
      <c r="F563" s="25" t="str">
        <f t="shared" si="39"/>
        <v>FSGT55597038</v>
      </c>
      <c r="G563" s="88" t="s">
        <v>210</v>
      </c>
      <c r="H563" s="88" t="s">
        <v>211</v>
      </c>
      <c r="I563" s="88" t="s">
        <v>80</v>
      </c>
      <c r="J563" s="89">
        <v>71</v>
      </c>
      <c r="K563" s="88" t="s">
        <v>34</v>
      </c>
      <c r="L563" s="88">
        <v>55597038</v>
      </c>
      <c r="M563" s="90">
        <v>19109</v>
      </c>
      <c r="N563" s="88">
        <v>6</v>
      </c>
      <c r="O563" s="25" t="s">
        <v>91</v>
      </c>
      <c r="P563" s="25">
        <v>43117</v>
      </c>
    </row>
    <row r="564" spans="1:16" x14ac:dyDescent="0.3">
      <c r="A564" s="54" t="str">
        <f t="shared" si="40"/>
        <v>BERNARD2</v>
      </c>
      <c r="B564" s="52">
        <f t="shared" si="41"/>
        <v>2</v>
      </c>
      <c r="E564" s="236" t="str">
        <f t="shared" si="42"/>
        <v>BERNARDJohann</v>
      </c>
      <c r="F564" s="25" t="str">
        <f t="shared" ref="F564:F627" si="43">CONCATENATE(K564,L564)</f>
        <v>FSGT55716325</v>
      </c>
      <c r="G564" s="88" t="s">
        <v>210</v>
      </c>
      <c r="H564" s="88" t="s">
        <v>163</v>
      </c>
      <c r="I564" s="88" t="s">
        <v>85</v>
      </c>
      <c r="J564" s="89">
        <v>71</v>
      </c>
      <c r="K564" s="88" t="s">
        <v>34</v>
      </c>
      <c r="L564" s="88">
        <v>55716325</v>
      </c>
      <c r="M564" s="90">
        <v>29699</v>
      </c>
      <c r="N564" s="88">
        <v>4</v>
      </c>
      <c r="O564" s="25" t="s">
        <v>95</v>
      </c>
      <c r="P564" s="25">
        <v>43157</v>
      </c>
    </row>
    <row r="565" spans="1:16" x14ac:dyDescent="0.3">
      <c r="A565" s="54" t="str">
        <f t="shared" ref="A565:A628" si="44">CONCATENATE(G565,B565)</f>
        <v>BERNARDOT1</v>
      </c>
      <c r="B565" s="52">
        <f t="shared" ref="B565:B628" si="45">IF(G565&lt;&gt;G564,1,(B564+1))</f>
        <v>1</v>
      </c>
      <c r="E565" s="236" t="str">
        <f t="shared" si="42"/>
        <v>BERNARDOTBoris</v>
      </c>
      <c r="F565" s="25" t="str">
        <f t="shared" si="43"/>
        <v>FSGT55755536</v>
      </c>
      <c r="G565" s="88" t="s">
        <v>212</v>
      </c>
      <c r="H565" s="88" t="s">
        <v>213</v>
      </c>
      <c r="I565" s="88" t="s">
        <v>85</v>
      </c>
      <c r="J565" s="89">
        <v>71</v>
      </c>
      <c r="K565" s="88" t="s">
        <v>34</v>
      </c>
      <c r="L565" s="88">
        <v>55755536</v>
      </c>
      <c r="M565" s="90">
        <v>32401</v>
      </c>
      <c r="N565" s="88">
        <v>4</v>
      </c>
      <c r="O565" s="25" t="s">
        <v>95</v>
      </c>
      <c r="P565" s="25">
        <v>43164</v>
      </c>
    </row>
    <row r="566" spans="1:16" x14ac:dyDescent="0.3">
      <c r="A566" s="54" t="str">
        <f t="shared" si="44"/>
        <v>BERNE1</v>
      </c>
      <c r="B566" s="52">
        <f t="shared" si="45"/>
        <v>1</v>
      </c>
      <c r="E566" s="236" t="str">
        <f t="shared" si="42"/>
        <v>BERNEOlivier</v>
      </c>
      <c r="F566" s="25" t="str">
        <f t="shared" si="43"/>
        <v>FSGT230682</v>
      </c>
      <c r="G566" s="88" t="s">
        <v>214</v>
      </c>
      <c r="H566" s="88" t="s">
        <v>140</v>
      </c>
      <c r="I566" s="88" t="s">
        <v>80</v>
      </c>
      <c r="J566" s="89">
        <v>71</v>
      </c>
      <c r="K566" s="88" t="s">
        <v>34</v>
      </c>
      <c r="L566" s="88">
        <v>230682</v>
      </c>
      <c r="M566" s="90">
        <v>23124</v>
      </c>
      <c r="N566" s="88">
        <v>5</v>
      </c>
      <c r="O566" s="25" t="s">
        <v>82</v>
      </c>
      <c r="P566" s="25">
        <v>43111</v>
      </c>
    </row>
    <row r="567" spans="1:16" x14ac:dyDescent="0.3">
      <c r="A567" s="54" t="str">
        <f t="shared" si="44"/>
        <v>BERT1</v>
      </c>
      <c r="B567" s="52">
        <f t="shared" si="45"/>
        <v>1</v>
      </c>
      <c r="E567" s="236" t="str">
        <f t="shared" si="42"/>
        <v>BERTChristophe</v>
      </c>
      <c r="F567" s="25" t="str">
        <f t="shared" si="43"/>
        <v>FSGT227302</v>
      </c>
      <c r="G567" s="88" t="s">
        <v>215</v>
      </c>
      <c r="H567" s="88" t="s">
        <v>135</v>
      </c>
      <c r="I567" s="88" t="s">
        <v>143</v>
      </c>
      <c r="J567" s="89">
        <v>71</v>
      </c>
      <c r="K567" s="88" t="s">
        <v>34</v>
      </c>
      <c r="L567" s="88">
        <v>227302</v>
      </c>
      <c r="M567" s="90">
        <v>25915</v>
      </c>
      <c r="N567" s="88">
        <v>4</v>
      </c>
      <c r="O567" s="25" t="s">
        <v>73</v>
      </c>
      <c r="P567" s="25">
        <v>43120</v>
      </c>
    </row>
    <row r="568" spans="1:16" x14ac:dyDescent="0.3">
      <c r="A568" s="54" t="str">
        <f t="shared" si="44"/>
        <v>BERT2</v>
      </c>
      <c r="B568" s="52">
        <f t="shared" si="45"/>
        <v>2</v>
      </c>
      <c r="E568" s="236" t="str">
        <f t="shared" si="42"/>
        <v>BERTFabien</v>
      </c>
      <c r="F568" s="25" t="str">
        <f t="shared" si="43"/>
        <v>FSGT55477636</v>
      </c>
      <c r="G568" s="88" t="s">
        <v>215</v>
      </c>
      <c r="H568" s="88" t="s">
        <v>216</v>
      </c>
      <c r="I568" s="88" t="s">
        <v>143</v>
      </c>
      <c r="J568" s="89">
        <v>71</v>
      </c>
      <c r="K568" s="88" t="s">
        <v>34</v>
      </c>
      <c r="L568" s="88">
        <v>55477636</v>
      </c>
      <c r="M568" s="90">
        <v>36750</v>
      </c>
      <c r="N568" s="88">
        <v>4</v>
      </c>
      <c r="O568" s="25" t="s">
        <v>122</v>
      </c>
      <c r="P568" s="25">
        <v>43120</v>
      </c>
    </row>
    <row r="569" spans="1:16" x14ac:dyDescent="0.3">
      <c r="A569" s="54" t="str">
        <f t="shared" si="44"/>
        <v>BERT3</v>
      </c>
      <c r="B569" s="52">
        <f t="shared" si="45"/>
        <v>3</v>
      </c>
      <c r="E569" s="236" t="str">
        <f t="shared" si="42"/>
        <v>BERTRoger</v>
      </c>
      <c r="F569" s="25" t="str">
        <f t="shared" si="43"/>
        <v>FSGT55487872</v>
      </c>
      <c r="G569" s="88" t="s">
        <v>215</v>
      </c>
      <c r="H569" s="88" t="s">
        <v>217</v>
      </c>
      <c r="I569" s="88" t="s">
        <v>118</v>
      </c>
      <c r="J569" s="89">
        <v>71</v>
      </c>
      <c r="K569" s="88" t="s">
        <v>34</v>
      </c>
      <c r="L569" s="88">
        <v>55487872</v>
      </c>
      <c r="M569" s="90">
        <v>21212</v>
      </c>
      <c r="N569" s="88">
        <v>5</v>
      </c>
      <c r="O569" s="25" t="s">
        <v>91</v>
      </c>
      <c r="P569" s="25">
        <v>43106</v>
      </c>
    </row>
    <row r="570" spans="1:16" x14ac:dyDescent="0.3">
      <c r="A570" s="54" t="str">
        <f t="shared" si="44"/>
        <v>BERTHELIER1</v>
      </c>
      <c r="B570" s="52">
        <f t="shared" si="45"/>
        <v>1</v>
      </c>
      <c r="E570" s="236" t="str">
        <f t="shared" si="42"/>
        <v>BERTHELIERRené</v>
      </c>
      <c r="F570" s="25" t="str">
        <f t="shared" si="43"/>
        <v>FSGT55543101</v>
      </c>
      <c r="G570" s="88" t="s">
        <v>218</v>
      </c>
      <c r="H570" s="88" t="s">
        <v>219</v>
      </c>
      <c r="I570" s="88" t="s">
        <v>130</v>
      </c>
      <c r="J570" s="89">
        <v>71</v>
      </c>
      <c r="K570" s="88" t="s">
        <v>34</v>
      </c>
      <c r="L570" s="88">
        <v>55543101</v>
      </c>
      <c r="M570" s="90">
        <v>20452</v>
      </c>
      <c r="N570" s="88">
        <v>3</v>
      </c>
      <c r="O570" s="25" t="s">
        <v>91</v>
      </c>
      <c r="P570" s="25">
        <v>43142</v>
      </c>
    </row>
    <row r="571" spans="1:16" x14ac:dyDescent="0.3">
      <c r="A571" s="54" t="str">
        <f t="shared" si="44"/>
        <v>BERTHELOT1</v>
      </c>
      <c r="B571" s="52">
        <f t="shared" si="45"/>
        <v>1</v>
      </c>
      <c r="E571" s="236" t="str">
        <f t="shared" si="42"/>
        <v>BERTHELOTJacky</v>
      </c>
      <c r="F571" s="25" t="str">
        <f t="shared" si="43"/>
        <v>FSGT55322</v>
      </c>
      <c r="G571" s="88" t="s">
        <v>220</v>
      </c>
      <c r="H571" s="88" t="s">
        <v>221</v>
      </c>
      <c r="I571" s="88" t="s">
        <v>127</v>
      </c>
      <c r="J571" s="89">
        <v>71</v>
      </c>
      <c r="K571" s="88" t="s">
        <v>34</v>
      </c>
      <c r="L571" s="88">
        <v>55322</v>
      </c>
      <c r="M571" s="90">
        <v>18749</v>
      </c>
      <c r="N571" s="88">
        <v>5</v>
      </c>
      <c r="O571" s="25" t="s">
        <v>91</v>
      </c>
      <c r="P571" s="25">
        <v>43114</v>
      </c>
    </row>
    <row r="572" spans="1:16" x14ac:dyDescent="0.3">
      <c r="A572" s="54" t="str">
        <f t="shared" si="44"/>
        <v>BERUJON1</v>
      </c>
      <c r="B572" s="52">
        <f t="shared" si="45"/>
        <v>1</v>
      </c>
      <c r="E572" s="236" t="str">
        <f t="shared" si="42"/>
        <v>BERUJONJean Bernard</v>
      </c>
      <c r="F572" s="25" t="str">
        <f t="shared" si="43"/>
        <v>FSGT238147</v>
      </c>
      <c r="G572" s="88" t="s">
        <v>222</v>
      </c>
      <c r="H572" s="88" t="s">
        <v>223</v>
      </c>
      <c r="I572" s="88" t="s">
        <v>94</v>
      </c>
      <c r="J572" s="89">
        <v>71</v>
      </c>
      <c r="K572" s="88" t="s">
        <v>34</v>
      </c>
      <c r="L572" s="88">
        <v>238147</v>
      </c>
      <c r="M572" s="90">
        <v>16752</v>
      </c>
      <c r="N572" s="88">
        <v>5</v>
      </c>
      <c r="O572" s="25" t="s">
        <v>91</v>
      </c>
      <c r="P572" s="25">
        <v>43128</v>
      </c>
    </row>
    <row r="573" spans="1:16" x14ac:dyDescent="0.3">
      <c r="A573" s="54" t="str">
        <f t="shared" si="44"/>
        <v>BESSON1</v>
      </c>
      <c r="B573" s="52">
        <f t="shared" si="45"/>
        <v>1</v>
      </c>
      <c r="E573" s="236" t="str">
        <f t="shared" si="42"/>
        <v>BESSONJean-Claude</v>
      </c>
      <c r="F573" s="25" t="str">
        <f t="shared" si="43"/>
        <v>FSGT55755011</v>
      </c>
      <c r="G573" s="88" t="s">
        <v>224</v>
      </c>
      <c r="H573" s="88" t="s">
        <v>111</v>
      </c>
      <c r="I573" s="88" t="s">
        <v>225</v>
      </c>
      <c r="J573" s="89">
        <v>71</v>
      </c>
      <c r="K573" s="88" t="s">
        <v>34</v>
      </c>
      <c r="L573" s="88">
        <v>55755011</v>
      </c>
      <c r="M573" s="90">
        <v>18200</v>
      </c>
      <c r="N573" s="88">
        <v>5</v>
      </c>
      <c r="O573" s="25" t="s">
        <v>91</v>
      </c>
      <c r="P573" s="25">
        <v>43177</v>
      </c>
    </row>
    <row r="574" spans="1:16" x14ac:dyDescent="0.3">
      <c r="A574" s="54" t="str">
        <f t="shared" si="44"/>
        <v>BESSONNAT1</v>
      </c>
      <c r="B574" s="52">
        <f t="shared" si="45"/>
        <v>1</v>
      </c>
      <c r="E574" s="236" t="str">
        <f t="shared" si="42"/>
        <v>BESSONNATAlain</v>
      </c>
      <c r="F574" s="25" t="str">
        <f t="shared" si="43"/>
        <v>FSGT55597704</v>
      </c>
      <c r="G574" s="88" t="s">
        <v>226</v>
      </c>
      <c r="H574" s="88" t="s">
        <v>126</v>
      </c>
      <c r="I574" s="88" t="s">
        <v>77</v>
      </c>
      <c r="J574" s="89">
        <v>71</v>
      </c>
      <c r="K574" s="88" t="s">
        <v>34</v>
      </c>
      <c r="L574" s="88">
        <v>55597704</v>
      </c>
      <c r="M574" s="90">
        <v>24333</v>
      </c>
      <c r="N574" s="88">
        <v>5</v>
      </c>
      <c r="O574" s="25" t="s">
        <v>82</v>
      </c>
      <c r="P574" s="25">
        <v>43219</v>
      </c>
    </row>
    <row r="575" spans="1:16" x14ac:dyDescent="0.3">
      <c r="A575" s="54" t="str">
        <f t="shared" si="44"/>
        <v>BIANCO1</v>
      </c>
      <c r="B575" s="52">
        <f t="shared" si="45"/>
        <v>1</v>
      </c>
      <c r="E575" s="236" t="str">
        <f t="shared" si="42"/>
        <v>BIANCODominique</v>
      </c>
      <c r="F575" s="25" t="str">
        <f t="shared" si="43"/>
        <v>FSGT244740</v>
      </c>
      <c r="G575" s="88" t="s">
        <v>227</v>
      </c>
      <c r="H575" s="88" t="s">
        <v>190</v>
      </c>
      <c r="I575" s="88" t="s">
        <v>74</v>
      </c>
      <c r="J575" s="89">
        <v>71</v>
      </c>
      <c r="K575" s="88" t="s">
        <v>34</v>
      </c>
      <c r="L575" s="88">
        <v>244740</v>
      </c>
      <c r="M575" s="90">
        <v>24864</v>
      </c>
      <c r="N575" s="88">
        <v>1</v>
      </c>
      <c r="O575" s="25" t="s">
        <v>82</v>
      </c>
      <c r="P575" s="25">
        <v>43142</v>
      </c>
    </row>
    <row r="576" spans="1:16" x14ac:dyDescent="0.3">
      <c r="A576" s="54" t="str">
        <f t="shared" si="44"/>
        <v>BIBARD1</v>
      </c>
      <c r="B576" s="52">
        <f t="shared" si="45"/>
        <v>1</v>
      </c>
      <c r="E576" s="236" t="str">
        <f t="shared" si="42"/>
        <v>BIBARDAntoine</v>
      </c>
      <c r="F576" s="25" t="str">
        <f t="shared" si="43"/>
        <v>FSGT55606701</v>
      </c>
      <c r="G576" s="88" t="s">
        <v>228</v>
      </c>
      <c r="H576" s="88" t="s">
        <v>229</v>
      </c>
      <c r="I576" s="88" t="s">
        <v>112</v>
      </c>
      <c r="J576" s="89">
        <v>71</v>
      </c>
      <c r="K576" s="88" t="s">
        <v>34</v>
      </c>
      <c r="L576" s="88">
        <v>55606701</v>
      </c>
      <c r="M576" s="90">
        <v>38286</v>
      </c>
      <c r="N576" s="88" t="s">
        <v>175</v>
      </c>
      <c r="O576" s="25" t="s">
        <v>87</v>
      </c>
      <c r="P576" s="25">
        <v>43158</v>
      </c>
    </row>
    <row r="577" spans="1:16" x14ac:dyDescent="0.3">
      <c r="A577" s="54" t="str">
        <f t="shared" si="44"/>
        <v>BIBARD2</v>
      </c>
      <c r="B577" s="52">
        <f t="shared" si="45"/>
        <v>2</v>
      </c>
      <c r="E577" s="236" t="str">
        <f t="shared" si="42"/>
        <v>BIBARDLambert</v>
      </c>
      <c r="F577" s="25" t="str">
        <f t="shared" si="43"/>
        <v>FSGT55606699</v>
      </c>
      <c r="G577" s="88" t="s">
        <v>228</v>
      </c>
      <c r="H577" s="88" t="s">
        <v>230</v>
      </c>
      <c r="I577" s="88" t="s">
        <v>112</v>
      </c>
      <c r="J577" s="89">
        <v>71</v>
      </c>
      <c r="K577" s="88" t="s">
        <v>34</v>
      </c>
      <c r="L577" s="88">
        <v>55606699</v>
      </c>
      <c r="M577" s="90">
        <v>38286</v>
      </c>
      <c r="N577" s="88" t="s">
        <v>175</v>
      </c>
      <c r="O577" s="25" t="s">
        <v>87</v>
      </c>
      <c r="P577" s="25">
        <v>43158</v>
      </c>
    </row>
    <row r="578" spans="1:16" x14ac:dyDescent="0.3">
      <c r="A578" s="54" t="str">
        <f t="shared" si="44"/>
        <v>BIZE1</v>
      </c>
      <c r="B578" s="52">
        <f t="shared" si="45"/>
        <v>1</v>
      </c>
      <c r="E578" s="236" t="str">
        <f t="shared" si="42"/>
        <v>BIZEDidier</v>
      </c>
      <c r="F578" s="25" t="str">
        <f t="shared" si="43"/>
        <v>FSGT55708643</v>
      </c>
      <c r="G578" s="88" t="s">
        <v>231</v>
      </c>
      <c r="H578" s="88" t="s">
        <v>232</v>
      </c>
      <c r="I578" s="88" t="s">
        <v>94</v>
      </c>
      <c r="J578" s="89">
        <v>71</v>
      </c>
      <c r="K578" s="88" t="s">
        <v>34</v>
      </c>
      <c r="L578" s="88">
        <v>55708643</v>
      </c>
      <c r="M578" s="90">
        <v>26179</v>
      </c>
      <c r="N578" s="88">
        <v>4</v>
      </c>
      <c r="O578" s="25" t="s">
        <v>73</v>
      </c>
      <c r="P578" s="25">
        <v>43128</v>
      </c>
    </row>
    <row r="579" spans="1:16" x14ac:dyDescent="0.3">
      <c r="A579" s="54" t="str">
        <f t="shared" si="44"/>
        <v>BLANCHON1</v>
      </c>
      <c r="B579" s="52">
        <f t="shared" si="45"/>
        <v>1</v>
      </c>
      <c r="E579" s="236" t="str">
        <f t="shared" si="42"/>
        <v>BLANCHONNathan</v>
      </c>
      <c r="F579" s="25" t="str">
        <f t="shared" si="43"/>
        <v>FSGT55760618</v>
      </c>
      <c r="G579" s="88" t="s">
        <v>233</v>
      </c>
      <c r="H579" s="88" t="s">
        <v>234</v>
      </c>
      <c r="I579" s="88" t="s">
        <v>178</v>
      </c>
      <c r="J579" s="89">
        <v>71</v>
      </c>
      <c r="K579" s="88" t="s">
        <v>34</v>
      </c>
      <c r="L579" s="88">
        <v>55760618</v>
      </c>
      <c r="M579" s="90">
        <v>38270</v>
      </c>
      <c r="N579" s="88" t="s">
        <v>175</v>
      </c>
      <c r="O579" s="25" t="s">
        <v>87</v>
      </c>
      <c r="P579" s="25">
        <v>43222</v>
      </c>
    </row>
    <row r="580" spans="1:16" x14ac:dyDescent="0.3">
      <c r="A580" s="54" t="str">
        <f t="shared" si="44"/>
        <v>BLONDEAU1</v>
      </c>
      <c r="B580" s="52">
        <f t="shared" si="45"/>
        <v>1</v>
      </c>
      <c r="E580" s="236" t="str">
        <f t="shared" ref="E580:E643" si="46">CONCATENATE(G580,H580)</f>
        <v>BLONDEAUArmand</v>
      </c>
      <c r="F580" s="25" t="str">
        <f t="shared" si="43"/>
        <v>FSGT231907</v>
      </c>
      <c r="G580" s="88" t="s">
        <v>235</v>
      </c>
      <c r="H580" s="88" t="s">
        <v>236</v>
      </c>
      <c r="I580" s="88" t="s">
        <v>127</v>
      </c>
      <c r="J580" s="89">
        <v>71</v>
      </c>
      <c r="K580" s="88" t="s">
        <v>34</v>
      </c>
      <c r="L580" s="88">
        <v>231907</v>
      </c>
      <c r="M580" s="90">
        <v>19630</v>
      </c>
      <c r="N580" s="88">
        <v>6</v>
      </c>
      <c r="O580" s="25" t="s">
        <v>91</v>
      </c>
      <c r="P580" s="25">
        <v>43114</v>
      </c>
    </row>
    <row r="581" spans="1:16" x14ac:dyDescent="0.3">
      <c r="A581" s="54" t="str">
        <f t="shared" si="44"/>
        <v>BLONDEAU2</v>
      </c>
      <c r="B581" s="52">
        <f t="shared" si="45"/>
        <v>2</v>
      </c>
      <c r="E581" s="236" t="str">
        <f t="shared" si="46"/>
        <v>BLONDEAUJean-Louis</v>
      </c>
      <c r="F581" s="25" t="str">
        <f t="shared" si="43"/>
        <v>FSGT235353</v>
      </c>
      <c r="G581" s="88" t="s">
        <v>235</v>
      </c>
      <c r="H581" s="88" t="s">
        <v>237</v>
      </c>
      <c r="I581" s="88" t="s">
        <v>98</v>
      </c>
      <c r="J581" s="89">
        <v>71</v>
      </c>
      <c r="K581" s="88" t="s">
        <v>34</v>
      </c>
      <c r="L581" s="88">
        <v>235353</v>
      </c>
      <c r="M581" s="90">
        <v>17345</v>
      </c>
      <c r="N581" s="88">
        <v>6</v>
      </c>
      <c r="O581" s="25" t="s">
        <v>91</v>
      </c>
      <c r="P581" s="25">
        <v>43130</v>
      </c>
    </row>
    <row r="582" spans="1:16" x14ac:dyDescent="0.3">
      <c r="A582" s="54" t="str">
        <f t="shared" si="44"/>
        <v>BOCA1</v>
      </c>
      <c r="B582" s="52">
        <f t="shared" si="45"/>
        <v>1</v>
      </c>
      <c r="E582" s="236" t="str">
        <f t="shared" si="46"/>
        <v>BOCAJean</v>
      </c>
      <c r="F582" s="25" t="str">
        <f t="shared" si="43"/>
        <v>FSGT427327</v>
      </c>
      <c r="G582" s="88" t="s">
        <v>238</v>
      </c>
      <c r="H582" s="88" t="s">
        <v>239</v>
      </c>
      <c r="I582" s="88" t="s">
        <v>98</v>
      </c>
      <c r="J582" s="89">
        <v>71</v>
      </c>
      <c r="K582" s="88" t="s">
        <v>34</v>
      </c>
      <c r="L582" s="88">
        <v>427327</v>
      </c>
      <c r="M582" s="90">
        <v>15890</v>
      </c>
      <c r="N582" s="88" t="s">
        <v>101</v>
      </c>
      <c r="O582" s="25" t="s">
        <v>91</v>
      </c>
      <c r="P582" s="25">
        <v>43114</v>
      </c>
    </row>
    <row r="583" spans="1:16" x14ac:dyDescent="0.3">
      <c r="A583" s="54" t="str">
        <f t="shared" si="44"/>
        <v>BOEYKENS1</v>
      </c>
      <c r="B583" s="52">
        <f t="shared" si="45"/>
        <v>1</v>
      </c>
      <c r="E583" s="236" t="str">
        <f t="shared" si="46"/>
        <v>BOEYKENSStanislas</v>
      </c>
      <c r="F583" s="25" t="str">
        <f t="shared" si="43"/>
        <v>FSGT55714262</v>
      </c>
      <c r="G583" s="88" t="s">
        <v>240</v>
      </c>
      <c r="H583" s="88" t="s">
        <v>241</v>
      </c>
      <c r="I583" s="88" t="s">
        <v>112</v>
      </c>
      <c r="J583" s="89">
        <v>71</v>
      </c>
      <c r="K583" s="88" t="s">
        <v>34</v>
      </c>
      <c r="L583" s="88">
        <v>55714262</v>
      </c>
      <c r="M583" s="90">
        <v>31179</v>
      </c>
      <c r="N583" s="88">
        <v>4</v>
      </c>
      <c r="O583" s="25" t="s">
        <v>95</v>
      </c>
      <c r="P583" s="25">
        <v>43158</v>
      </c>
    </row>
    <row r="584" spans="1:16" x14ac:dyDescent="0.3">
      <c r="A584" s="54" t="str">
        <f t="shared" si="44"/>
        <v>BOISSON1</v>
      </c>
      <c r="B584" s="52">
        <f t="shared" si="45"/>
        <v>1</v>
      </c>
      <c r="E584" s="236" t="str">
        <f t="shared" si="46"/>
        <v>BOISSONJacky</v>
      </c>
      <c r="F584" s="25" t="str">
        <f t="shared" si="43"/>
        <v>FSGT303144</v>
      </c>
      <c r="G584" s="88" t="s">
        <v>242</v>
      </c>
      <c r="H584" s="88" t="s">
        <v>221</v>
      </c>
      <c r="I584" s="88" t="s">
        <v>94</v>
      </c>
      <c r="J584" s="89">
        <v>71</v>
      </c>
      <c r="K584" s="88" t="s">
        <v>34</v>
      </c>
      <c r="L584" s="88">
        <v>303144</v>
      </c>
      <c r="M584" s="90">
        <v>17912</v>
      </c>
      <c r="N584" s="88">
        <v>6</v>
      </c>
      <c r="O584" s="25" t="s">
        <v>91</v>
      </c>
      <c r="P584" s="25">
        <v>43128</v>
      </c>
    </row>
    <row r="585" spans="1:16" x14ac:dyDescent="0.3">
      <c r="A585" s="54" t="str">
        <f t="shared" si="44"/>
        <v>BONETAIN1</v>
      </c>
      <c r="B585" s="52">
        <f t="shared" si="45"/>
        <v>1</v>
      </c>
      <c r="E585" s="236" t="str">
        <f t="shared" si="46"/>
        <v>BONETAINJean-Luc</v>
      </c>
      <c r="F585" s="25" t="str">
        <f t="shared" si="43"/>
        <v>FSGT55759173</v>
      </c>
      <c r="G585" s="88" t="s">
        <v>243</v>
      </c>
      <c r="H585" s="88" t="s">
        <v>99</v>
      </c>
      <c r="I585" s="88" t="s">
        <v>244</v>
      </c>
      <c r="J585" s="89">
        <v>71</v>
      </c>
      <c r="K585" s="88" t="s">
        <v>34</v>
      </c>
      <c r="L585" s="88">
        <v>55759173</v>
      </c>
      <c r="M585" s="90">
        <v>23895</v>
      </c>
      <c r="N585" s="88">
        <v>3</v>
      </c>
      <c r="O585" s="25" t="s">
        <v>82</v>
      </c>
      <c r="P585" s="25">
        <v>43185</v>
      </c>
    </row>
    <row r="586" spans="1:16" x14ac:dyDescent="0.3">
      <c r="A586" s="54" t="str">
        <f t="shared" si="44"/>
        <v>BONETAIN2</v>
      </c>
      <c r="B586" s="52">
        <f t="shared" si="45"/>
        <v>2</v>
      </c>
      <c r="E586" s="236" t="str">
        <f t="shared" si="46"/>
        <v>BONETAINFlorantin</v>
      </c>
      <c r="F586" s="25" t="str">
        <f t="shared" si="43"/>
        <v>FSGT55759174</v>
      </c>
      <c r="G586" s="88" t="s">
        <v>243</v>
      </c>
      <c r="H586" s="88" t="s">
        <v>245</v>
      </c>
      <c r="I586" s="88" t="s">
        <v>244</v>
      </c>
      <c r="J586" s="89">
        <v>71</v>
      </c>
      <c r="K586" s="88" t="s">
        <v>34</v>
      </c>
      <c r="L586" s="88">
        <v>55759174</v>
      </c>
      <c r="M586" s="90">
        <v>35619</v>
      </c>
      <c r="N586" s="88">
        <v>1</v>
      </c>
      <c r="O586" s="25" t="s">
        <v>120</v>
      </c>
      <c r="P586" s="25">
        <v>43185</v>
      </c>
    </row>
    <row r="587" spans="1:16" x14ac:dyDescent="0.3">
      <c r="A587" s="54" t="str">
        <f t="shared" si="44"/>
        <v>BONIN1</v>
      </c>
      <c r="B587" s="52">
        <f t="shared" si="45"/>
        <v>1</v>
      </c>
      <c r="E587" s="236" t="str">
        <f t="shared" si="46"/>
        <v>BONINCatherine</v>
      </c>
      <c r="F587" s="25" t="str">
        <f t="shared" si="43"/>
        <v>FSGT235354</v>
      </c>
      <c r="G587" s="88" t="s">
        <v>246</v>
      </c>
      <c r="H587" s="88" t="s">
        <v>247</v>
      </c>
      <c r="I587" s="88" t="s">
        <v>98</v>
      </c>
      <c r="J587" s="89">
        <v>71</v>
      </c>
      <c r="K587" s="88" t="s">
        <v>34</v>
      </c>
      <c r="L587" s="88">
        <v>235354</v>
      </c>
      <c r="M587" s="90">
        <v>25458</v>
      </c>
      <c r="N587" s="88" t="s">
        <v>81</v>
      </c>
      <c r="O587" s="25" t="s">
        <v>73</v>
      </c>
      <c r="P587" s="25">
        <v>43114</v>
      </c>
    </row>
    <row r="588" spans="1:16" x14ac:dyDescent="0.3">
      <c r="A588" s="54" t="str">
        <f t="shared" si="44"/>
        <v>BONIN2</v>
      </c>
      <c r="B588" s="52">
        <f t="shared" si="45"/>
        <v>2</v>
      </c>
      <c r="E588" s="236" t="str">
        <f t="shared" si="46"/>
        <v>BONINGilbert</v>
      </c>
      <c r="F588" s="25" t="str">
        <f t="shared" si="43"/>
        <v>FSGT237352</v>
      </c>
      <c r="G588" s="88" t="s">
        <v>246</v>
      </c>
      <c r="H588" s="88" t="s">
        <v>248</v>
      </c>
      <c r="I588" s="88" t="s">
        <v>127</v>
      </c>
      <c r="J588" s="89">
        <v>71</v>
      </c>
      <c r="K588" s="88" t="s">
        <v>34</v>
      </c>
      <c r="L588" s="88">
        <v>237352</v>
      </c>
      <c r="M588" s="90">
        <v>17007</v>
      </c>
      <c r="N588" s="88">
        <v>5</v>
      </c>
      <c r="O588" s="25" t="s">
        <v>91</v>
      </c>
      <c r="P588" s="25">
        <v>43182</v>
      </c>
    </row>
    <row r="589" spans="1:16" x14ac:dyDescent="0.3">
      <c r="A589" s="54" t="str">
        <f t="shared" si="44"/>
        <v>BONIN3</v>
      </c>
      <c r="B589" s="52">
        <f t="shared" si="45"/>
        <v>3</v>
      </c>
      <c r="E589" s="236" t="str">
        <f t="shared" si="46"/>
        <v>BONINMichel</v>
      </c>
      <c r="F589" s="25" t="str">
        <f t="shared" si="43"/>
        <v>FSGT422919</v>
      </c>
      <c r="G589" s="88" t="s">
        <v>246</v>
      </c>
      <c r="H589" s="88" t="s">
        <v>249</v>
      </c>
      <c r="I589" s="88" t="s">
        <v>80</v>
      </c>
      <c r="J589" s="89">
        <v>71</v>
      </c>
      <c r="K589" s="88" t="s">
        <v>34</v>
      </c>
      <c r="L589" s="88">
        <v>422919</v>
      </c>
      <c r="M589" s="90">
        <v>18105</v>
      </c>
      <c r="N589" s="88">
        <v>6</v>
      </c>
      <c r="O589" s="25" t="s">
        <v>91</v>
      </c>
      <c r="P589" s="25">
        <v>43111</v>
      </c>
    </row>
    <row r="590" spans="1:16" x14ac:dyDescent="0.3">
      <c r="A590" s="54" t="str">
        <f t="shared" si="44"/>
        <v>BONIN4</v>
      </c>
      <c r="B590" s="52">
        <f t="shared" si="45"/>
        <v>4</v>
      </c>
      <c r="E590" s="236" t="str">
        <f t="shared" si="46"/>
        <v>BONINPascal</v>
      </c>
      <c r="F590" s="25" t="str">
        <f t="shared" si="43"/>
        <v>FSGT237353</v>
      </c>
      <c r="G590" s="88" t="s">
        <v>246</v>
      </c>
      <c r="H590" s="88" t="s">
        <v>105</v>
      </c>
      <c r="I590" s="88" t="s">
        <v>127</v>
      </c>
      <c r="J590" s="89">
        <v>71</v>
      </c>
      <c r="K590" s="88" t="s">
        <v>34</v>
      </c>
      <c r="L590" s="88">
        <v>237353</v>
      </c>
      <c r="M590" s="90">
        <v>25264</v>
      </c>
      <c r="N590" s="88">
        <v>4</v>
      </c>
      <c r="O590" s="25" t="s">
        <v>73</v>
      </c>
      <c r="P590" s="25">
        <v>43177</v>
      </c>
    </row>
    <row r="591" spans="1:16" x14ac:dyDescent="0.3">
      <c r="A591" s="54" t="str">
        <f t="shared" si="44"/>
        <v>BONIN5</v>
      </c>
      <c r="B591" s="52">
        <f t="shared" si="45"/>
        <v>5</v>
      </c>
      <c r="E591" s="236" t="str">
        <f t="shared" si="46"/>
        <v>BONINRémy</v>
      </c>
      <c r="F591" s="25" t="str">
        <f t="shared" si="43"/>
        <v>FSGT246258</v>
      </c>
      <c r="G591" s="88" t="s">
        <v>246</v>
      </c>
      <c r="H591" s="88" t="s">
        <v>250</v>
      </c>
      <c r="I591" s="88" t="s">
        <v>80</v>
      </c>
      <c r="J591" s="89">
        <v>71</v>
      </c>
      <c r="K591" s="88" t="s">
        <v>34</v>
      </c>
      <c r="L591" s="88">
        <v>246258</v>
      </c>
      <c r="M591" s="90">
        <v>19132</v>
      </c>
      <c r="N591" s="88">
        <v>6</v>
      </c>
      <c r="O591" s="25" t="s">
        <v>91</v>
      </c>
      <c r="P591" s="25">
        <v>43117</v>
      </c>
    </row>
    <row r="592" spans="1:16" x14ac:dyDescent="0.3">
      <c r="A592" s="54" t="str">
        <f t="shared" si="44"/>
        <v>BONIN6</v>
      </c>
      <c r="B592" s="52">
        <f t="shared" si="45"/>
        <v>6</v>
      </c>
      <c r="E592" s="236" t="str">
        <f t="shared" si="46"/>
        <v>BONINThierry</v>
      </c>
      <c r="F592" s="25" t="str">
        <f t="shared" si="43"/>
        <v>FSGT235356</v>
      </c>
      <c r="G592" s="88" t="s">
        <v>246</v>
      </c>
      <c r="H592" s="88" t="s">
        <v>115</v>
      </c>
      <c r="I592" s="88" t="s">
        <v>98</v>
      </c>
      <c r="J592" s="89">
        <v>71</v>
      </c>
      <c r="K592" s="88" t="s">
        <v>34</v>
      </c>
      <c r="L592" s="88">
        <v>235356</v>
      </c>
      <c r="M592" s="90">
        <v>24553</v>
      </c>
      <c r="N592" s="88">
        <v>5</v>
      </c>
      <c r="O592" s="25" t="s">
        <v>82</v>
      </c>
      <c r="P592" s="25">
        <v>43114</v>
      </c>
    </row>
    <row r="593" spans="1:16" x14ac:dyDescent="0.3">
      <c r="A593" s="54" t="str">
        <f t="shared" si="44"/>
        <v>BONNAMOUR1</v>
      </c>
      <c r="B593" s="52">
        <f t="shared" si="45"/>
        <v>1</v>
      </c>
      <c r="E593" s="236" t="str">
        <f t="shared" si="46"/>
        <v>BONNAMOURAndré</v>
      </c>
      <c r="F593" s="25" t="str">
        <f t="shared" si="43"/>
        <v>FSGT238954</v>
      </c>
      <c r="G593" s="88" t="s">
        <v>251</v>
      </c>
      <c r="H593" s="88" t="s">
        <v>252</v>
      </c>
      <c r="I593" s="88" t="s">
        <v>112</v>
      </c>
      <c r="J593" s="89">
        <v>71</v>
      </c>
      <c r="K593" s="88" t="s">
        <v>34</v>
      </c>
      <c r="L593" s="88">
        <v>238954</v>
      </c>
      <c r="M593" s="90">
        <v>17900</v>
      </c>
      <c r="N593" s="88">
        <v>6</v>
      </c>
      <c r="O593" s="25" t="s">
        <v>91</v>
      </c>
      <c r="P593" s="25">
        <v>43128</v>
      </c>
    </row>
    <row r="594" spans="1:16" x14ac:dyDescent="0.3">
      <c r="A594" s="54" t="str">
        <f t="shared" si="44"/>
        <v>BONNARDOT1</v>
      </c>
      <c r="B594" s="52">
        <f t="shared" si="45"/>
        <v>1</v>
      </c>
      <c r="E594" s="236" t="str">
        <f t="shared" si="46"/>
        <v>BONNARDOTMartine</v>
      </c>
      <c r="F594" s="25" t="str">
        <f t="shared" si="43"/>
        <v>FSGT366852</v>
      </c>
      <c r="G594" s="88" t="s">
        <v>253</v>
      </c>
      <c r="H594" s="88" t="s">
        <v>254</v>
      </c>
      <c r="I594" s="88" t="s">
        <v>193</v>
      </c>
      <c r="J594" s="89">
        <v>71</v>
      </c>
      <c r="K594" s="88" t="s">
        <v>34</v>
      </c>
      <c r="L594" s="88">
        <v>366852</v>
      </c>
      <c r="M594" s="90">
        <v>22785</v>
      </c>
      <c r="N594" s="88" t="s">
        <v>81</v>
      </c>
      <c r="O594" s="25" t="s">
        <v>82</v>
      </c>
      <c r="P594" s="25">
        <v>43143</v>
      </c>
    </row>
    <row r="595" spans="1:16" x14ac:dyDescent="0.3">
      <c r="A595" s="54" t="str">
        <f t="shared" si="44"/>
        <v>BONNEFOY1</v>
      </c>
      <c r="B595" s="52">
        <f t="shared" si="45"/>
        <v>1</v>
      </c>
      <c r="E595" s="236" t="str">
        <f t="shared" si="46"/>
        <v>BONNEFOYHenry</v>
      </c>
      <c r="F595" s="25" t="str">
        <f t="shared" si="43"/>
        <v>FSGT235360</v>
      </c>
      <c r="G595" s="88" t="s">
        <v>255</v>
      </c>
      <c r="H595" s="88" t="s">
        <v>256</v>
      </c>
      <c r="I595" s="88" t="s">
        <v>98</v>
      </c>
      <c r="J595" s="89">
        <v>71</v>
      </c>
      <c r="K595" s="88" t="s">
        <v>34</v>
      </c>
      <c r="L595" s="88">
        <v>235360</v>
      </c>
      <c r="M595" s="90">
        <v>19105</v>
      </c>
      <c r="N595" s="88">
        <v>6</v>
      </c>
      <c r="O595" s="25" t="s">
        <v>91</v>
      </c>
      <c r="P595" s="25">
        <v>43114</v>
      </c>
    </row>
    <row r="596" spans="1:16" x14ac:dyDescent="0.3">
      <c r="A596" s="54" t="str">
        <f t="shared" si="44"/>
        <v>BOREY1</v>
      </c>
      <c r="B596" s="52">
        <f t="shared" si="45"/>
        <v>1</v>
      </c>
      <c r="E596" s="236" t="str">
        <f t="shared" si="46"/>
        <v>BOREYChristian</v>
      </c>
      <c r="F596" s="25" t="str">
        <f t="shared" si="43"/>
        <v>FSGT55483473</v>
      </c>
      <c r="G596" s="88" t="s">
        <v>257</v>
      </c>
      <c r="H596" s="88" t="s">
        <v>97</v>
      </c>
      <c r="I596" s="88" t="s">
        <v>244</v>
      </c>
      <c r="J596" s="89">
        <v>71</v>
      </c>
      <c r="K596" s="88" t="s">
        <v>34</v>
      </c>
      <c r="L596" s="88">
        <v>55483473</v>
      </c>
      <c r="M596" s="90">
        <v>21068</v>
      </c>
      <c r="N596" s="88">
        <v>4</v>
      </c>
      <c r="O596" s="25" t="s">
        <v>91</v>
      </c>
      <c r="P596" s="25">
        <v>43193</v>
      </c>
    </row>
    <row r="597" spans="1:16" x14ac:dyDescent="0.3">
      <c r="A597" s="54" t="str">
        <f t="shared" si="44"/>
        <v>BORNE1</v>
      </c>
      <c r="B597" s="52">
        <f t="shared" si="45"/>
        <v>1</v>
      </c>
      <c r="E597" s="236" t="str">
        <f t="shared" si="46"/>
        <v>BORNEJean-François</v>
      </c>
      <c r="F597" s="25" t="str">
        <f t="shared" si="43"/>
        <v>FSGT234948</v>
      </c>
      <c r="G597" s="88" t="s">
        <v>258</v>
      </c>
      <c r="H597" s="88" t="s">
        <v>259</v>
      </c>
      <c r="I597" s="88" t="s">
        <v>112</v>
      </c>
      <c r="J597" s="89">
        <v>71</v>
      </c>
      <c r="K597" s="88" t="s">
        <v>34</v>
      </c>
      <c r="L597" s="88">
        <v>234948</v>
      </c>
      <c r="M597" s="90">
        <v>19473</v>
      </c>
      <c r="N597" s="88">
        <v>6</v>
      </c>
      <c r="O597" s="25" t="s">
        <v>91</v>
      </c>
      <c r="P597" s="25">
        <v>43158</v>
      </c>
    </row>
    <row r="598" spans="1:16" x14ac:dyDescent="0.3">
      <c r="A598" s="54" t="str">
        <f t="shared" si="44"/>
        <v>BOSC1</v>
      </c>
      <c r="B598" s="52">
        <f t="shared" si="45"/>
        <v>1</v>
      </c>
      <c r="E598" s="236" t="str">
        <f t="shared" si="46"/>
        <v>BOSCCharlotte</v>
      </c>
      <c r="F598" s="25" t="str">
        <f t="shared" si="43"/>
        <v>FSGT227304</v>
      </c>
      <c r="G598" s="88" t="s">
        <v>260</v>
      </c>
      <c r="H598" s="88" t="s">
        <v>84</v>
      </c>
      <c r="I598" s="88" t="s">
        <v>143</v>
      </c>
      <c r="J598" s="89">
        <v>71</v>
      </c>
      <c r="K598" s="88" t="s">
        <v>34</v>
      </c>
      <c r="L598" s="88">
        <v>227304</v>
      </c>
      <c r="M598" s="90">
        <v>36870</v>
      </c>
      <c r="N598" s="88" t="s">
        <v>81</v>
      </c>
      <c r="O598" s="25" t="s">
        <v>122</v>
      </c>
      <c r="P598" s="25">
        <v>43120</v>
      </c>
    </row>
    <row r="599" spans="1:16" x14ac:dyDescent="0.3">
      <c r="A599" s="54" t="str">
        <f t="shared" si="44"/>
        <v>BOSC2</v>
      </c>
      <c r="B599" s="52">
        <f t="shared" si="45"/>
        <v>2</v>
      </c>
      <c r="E599" s="236" t="str">
        <f t="shared" si="46"/>
        <v>BOSCLaurence</v>
      </c>
      <c r="F599" s="25" t="str">
        <f t="shared" si="43"/>
        <v>FSGT227305</v>
      </c>
      <c r="G599" s="88" t="s">
        <v>260</v>
      </c>
      <c r="H599" s="88" t="s">
        <v>261</v>
      </c>
      <c r="I599" s="88" t="s">
        <v>143</v>
      </c>
      <c r="J599" s="89">
        <v>71</v>
      </c>
      <c r="K599" s="88" t="s">
        <v>34</v>
      </c>
      <c r="L599" s="88">
        <v>227305</v>
      </c>
      <c r="M599" s="90">
        <v>26066</v>
      </c>
      <c r="N599" s="88" t="s">
        <v>81</v>
      </c>
      <c r="O599" s="25" t="s">
        <v>73</v>
      </c>
      <c r="P599" s="25">
        <v>43120</v>
      </c>
    </row>
    <row r="600" spans="1:16" x14ac:dyDescent="0.3">
      <c r="A600" s="54" t="str">
        <f t="shared" si="44"/>
        <v>BOSC3</v>
      </c>
      <c r="B600" s="52">
        <f t="shared" si="45"/>
        <v>3</v>
      </c>
      <c r="E600" s="236" t="str">
        <f t="shared" si="46"/>
        <v>BOSCRaoul</v>
      </c>
      <c r="F600" s="25" t="str">
        <f t="shared" si="43"/>
        <v>FSGT240796</v>
      </c>
      <c r="G600" s="88" t="s">
        <v>260</v>
      </c>
      <c r="H600" s="88" t="s">
        <v>262</v>
      </c>
      <c r="I600" s="88" t="s">
        <v>263</v>
      </c>
      <c r="J600" s="89">
        <v>71</v>
      </c>
      <c r="K600" s="88" t="s">
        <v>34</v>
      </c>
      <c r="L600" s="88">
        <v>240796</v>
      </c>
      <c r="M600" s="90">
        <v>28213</v>
      </c>
      <c r="N600" s="88">
        <v>4</v>
      </c>
      <c r="O600" s="25" t="s">
        <v>73</v>
      </c>
      <c r="P600" s="25">
        <v>43138</v>
      </c>
    </row>
    <row r="601" spans="1:16" x14ac:dyDescent="0.3">
      <c r="A601" s="54" t="str">
        <f t="shared" si="44"/>
        <v>BOSC4</v>
      </c>
      <c r="B601" s="52">
        <f t="shared" si="45"/>
        <v>4</v>
      </c>
      <c r="E601" s="236" t="str">
        <f t="shared" si="46"/>
        <v>BOSCRichard</v>
      </c>
      <c r="F601" s="25" t="str">
        <f t="shared" si="43"/>
        <v>FSGT227307</v>
      </c>
      <c r="G601" s="88" t="s">
        <v>260</v>
      </c>
      <c r="H601" s="88" t="s">
        <v>264</v>
      </c>
      <c r="I601" s="88" t="s">
        <v>143</v>
      </c>
      <c r="J601" s="89">
        <v>71</v>
      </c>
      <c r="K601" s="88" t="s">
        <v>34</v>
      </c>
      <c r="L601" s="88">
        <v>227307</v>
      </c>
      <c r="M601" s="90">
        <v>25637</v>
      </c>
      <c r="N601" s="88">
        <v>4</v>
      </c>
      <c r="O601" s="25" t="s">
        <v>73</v>
      </c>
      <c r="P601" s="25">
        <v>43120</v>
      </c>
    </row>
    <row r="602" spans="1:16" x14ac:dyDescent="0.3">
      <c r="A602" s="54" t="str">
        <f t="shared" si="44"/>
        <v>BOSC5</v>
      </c>
      <c r="B602" s="52">
        <f t="shared" si="45"/>
        <v>5</v>
      </c>
      <c r="E602" s="236" t="str">
        <f t="shared" si="46"/>
        <v>BOSCVanessa</v>
      </c>
      <c r="F602" s="25" t="str">
        <f t="shared" si="43"/>
        <v>FSGT422907</v>
      </c>
      <c r="G602" s="88" t="s">
        <v>260</v>
      </c>
      <c r="H602" s="88" t="s">
        <v>265</v>
      </c>
      <c r="I602" s="88" t="s">
        <v>263</v>
      </c>
      <c r="J602" s="89">
        <v>71</v>
      </c>
      <c r="K602" s="88" t="s">
        <v>34</v>
      </c>
      <c r="L602" s="88">
        <v>422907</v>
      </c>
      <c r="M602" s="90">
        <v>30611</v>
      </c>
      <c r="N602" s="88" t="s">
        <v>81</v>
      </c>
      <c r="O602" s="25" t="s">
        <v>95</v>
      </c>
      <c r="P602" s="25">
        <v>43168</v>
      </c>
    </row>
    <row r="603" spans="1:16" x14ac:dyDescent="0.3">
      <c r="A603" s="54" t="str">
        <f t="shared" si="44"/>
        <v>BOUARD1</v>
      </c>
      <c r="B603" s="52">
        <f t="shared" si="45"/>
        <v>1</v>
      </c>
      <c r="E603" s="236" t="str">
        <f t="shared" si="46"/>
        <v>BOUARDLaurence(féminine)</v>
      </c>
      <c r="F603" s="25" t="str">
        <f t="shared" si="43"/>
        <v>FSGT55607100</v>
      </c>
      <c r="G603" s="88" t="s">
        <v>266</v>
      </c>
      <c r="H603" s="88" t="s">
        <v>267</v>
      </c>
      <c r="I603" s="88" t="s">
        <v>133</v>
      </c>
      <c r="J603" s="89">
        <v>71</v>
      </c>
      <c r="K603" s="88" t="s">
        <v>34</v>
      </c>
      <c r="L603" s="88">
        <v>55607100</v>
      </c>
      <c r="M603" s="90">
        <v>28246</v>
      </c>
      <c r="N603" s="88">
        <v>5</v>
      </c>
      <c r="O603" s="25" t="s">
        <v>73</v>
      </c>
      <c r="P603" s="25">
        <v>43137</v>
      </c>
    </row>
    <row r="604" spans="1:16" x14ac:dyDescent="0.3">
      <c r="A604" s="54" t="str">
        <f t="shared" si="44"/>
        <v>BOUDIER1</v>
      </c>
      <c r="B604" s="52">
        <f t="shared" si="45"/>
        <v>1</v>
      </c>
      <c r="E604" s="236" t="str">
        <f t="shared" si="46"/>
        <v>BOUDIERAnne-Cécile</v>
      </c>
      <c r="F604" s="25" t="str">
        <f t="shared" si="43"/>
        <v>FSGT55753570</v>
      </c>
      <c r="G604" s="88" t="s">
        <v>268</v>
      </c>
      <c r="H604" s="88" t="s">
        <v>269</v>
      </c>
      <c r="I604" s="88" t="s">
        <v>112</v>
      </c>
      <c r="J604" s="89">
        <v>71</v>
      </c>
      <c r="K604" s="88" t="s">
        <v>34</v>
      </c>
      <c r="L604" s="88">
        <v>55753570</v>
      </c>
      <c r="M604" s="90">
        <v>29244</v>
      </c>
      <c r="N604" s="88" t="s">
        <v>81</v>
      </c>
      <c r="O604" s="25" t="s">
        <v>95</v>
      </c>
      <c r="P604" s="25">
        <v>43111</v>
      </c>
    </row>
    <row r="605" spans="1:16" x14ac:dyDescent="0.3">
      <c r="A605" s="54" t="str">
        <f t="shared" si="44"/>
        <v>BOUDOT1</v>
      </c>
      <c r="B605" s="52">
        <f t="shared" si="45"/>
        <v>1</v>
      </c>
      <c r="E605" s="236" t="str">
        <f t="shared" si="46"/>
        <v>BOUDOTEnzo</v>
      </c>
      <c r="F605" s="25" t="str">
        <f t="shared" si="43"/>
        <v>FSGT55490925</v>
      </c>
      <c r="G605" s="88" t="s">
        <v>270</v>
      </c>
      <c r="H605" s="88" t="s">
        <v>271</v>
      </c>
      <c r="I605" s="88" t="s">
        <v>74</v>
      </c>
      <c r="J605" s="89">
        <v>71</v>
      </c>
      <c r="K605" s="88" t="s">
        <v>34</v>
      </c>
      <c r="L605" s="88">
        <v>55490925</v>
      </c>
      <c r="M605" s="90">
        <v>36342</v>
      </c>
      <c r="N605" s="88">
        <v>2</v>
      </c>
      <c r="O605" s="25" t="s">
        <v>120</v>
      </c>
      <c r="P605" s="25">
        <v>43142</v>
      </c>
    </row>
    <row r="606" spans="1:16" x14ac:dyDescent="0.3">
      <c r="A606" s="54" t="str">
        <f t="shared" si="44"/>
        <v>BOUDOT2</v>
      </c>
      <c r="B606" s="52">
        <f t="shared" si="45"/>
        <v>2</v>
      </c>
      <c r="E606" s="236" t="str">
        <f t="shared" si="46"/>
        <v>BOUDOTMaxime</v>
      </c>
      <c r="F606" s="25" t="str">
        <f t="shared" si="43"/>
        <v>FSGT367170</v>
      </c>
      <c r="G606" s="88" t="s">
        <v>270</v>
      </c>
      <c r="H606" s="88" t="s">
        <v>207</v>
      </c>
      <c r="I606" s="88" t="s">
        <v>133</v>
      </c>
      <c r="J606" s="89">
        <v>71</v>
      </c>
      <c r="K606" s="88" t="s">
        <v>34</v>
      </c>
      <c r="L606" s="88">
        <v>367170</v>
      </c>
      <c r="M606" s="90">
        <v>31704</v>
      </c>
      <c r="N606" s="88">
        <v>1</v>
      </c>
      <c r="O606" s="25" t="s">
        <v>95</v>
      </c>
      <c r="P606" s="25">
        <v>43137</v>
      </c>
    </row>
    <row r="607" spans="1:16" x14ac:dyDescent="0.3">
      <c r="A607" s="54" t="str">
        <f t="shared" si="44"/>
        <v>BOUFLET1</v>
      </c>
      <c r="B607" s="52">
        <f t="shared" si="45"/>
        <v>1</v>
      </c>
      <c r="E607" s="236" t="str">
        <f t="shared" si="46"/>
        <v>BOUFLETPatrick</v>
      </c>
      <c r="F607" s="25" t="str">
        <f t="shared" si="43"/>
        <v>FSGT230626</v>
      </c>
      <c r="G607" s="88" t="s">
        <v>272</v>
      </c>
      <c r="H607" s="88" t="s">
        <v>152</v>
      </c>
      <c r="I607" s="88" t="s">
        <v>94</v>
      </c>
      <c r="J607" s="89">
        <v>71</v>
      </c>
      <c r="K607" s="88" t="s">
        <v>34</v>
      </c>
      <c r="L607" s="88">
        <v>230626</v>
      </c>
      <c r="M607" s="90">
        <v>22115</v>
      </c>
      <c r="N607" s="88">
        <v>5</v>
      </c>
      <c r="O607" s="25" t="s">
        <v>82</v>
      </c>
      <c r="P607" s="25">
        <v>43128</v>
      </c>
    </row>
    <row r="608" spans="1:16" x14ac:dyDescent="0.3">
      <c r="A608" s="54" t="str">
        <f t="shared" si="44"/>
        <v>BOUILHOL1</v>
      </c>
      <c r="B608" s="52">
        <f t="shared" si="45"/>
        <v>1</v>
      </c>
      <c r="E608" s="236" t="str">
        <f t="shared" si="46"/>
        <v>BOUILHOLAurélien</v>
      </c>
      <c r="F608" s="25" t="str">
        <f t="shared" si="43"/>
        <v>FSGT312809</v>
      </c>
      <c r="G608" s="88" t="s">
        <v>273</v>
      </c>
      <c r="H608" s="88" t="s">
        <v>274</v>
      </c>
      <c r="I608" s="88" t="s">
        <v>133</v>
      </c>
      <c r="J608" s="89">
        <v>71</v>
      </c>
      <c r="K608" s="88" t="s">
        <v>34</v>
      </c>
      <c r="L608" s="88">
        <v>312809</v>
      </c>
      <c r="M608" s="90">
        <v>30521</v>
      </c>
      <c r="N608" s="88">
        <v>2</v>
      </c>
      <c r="O608" s="25" t="s">
        <v>95</v>
      </c>
      <c r="P608" s="25">
        <v>43137</v>
      </c>
    </row>
    <row r="609" spans="1:16" x14ac:dyDescent="0.3">
      <c r="A609" s="54" t="str">
        <f t="shared" si="44"/>
        <v>BOULISSET1</v>
      </c>
      <c r="B609" s="52">
        <f t="shared" si="45"/>
        <v>1</v>
      </c>
      <c r="E609" s="236" t="str">
        <f t="shared" si="46"/>
        <v>BOULISSETArmand</v>
      </c>
      <c r="F609" s="25" t="str">
        <f t="shared" si="43"/>
        <v>FSGT230007</v>
      </c>
      <c r="G609" s="88" t="s">
        <v>275</v>
      </c>
      <c r="H609" s="88" t="s">
        <v>236</v>
      </c>
      <c r="I609" s="88" t="s">
        <v>276</v>
      </c>
      <c r="J609" s="89">
        <v>71</v>
      </c>
      <c r="K609" s="88" t="s">
        <v>34</v>
      </c>
      <c r="L609" s="88">
        <v>230007</v>
      </c>
      <c r="M609" s="90">
        <v>18644</v>
      </c>
      <c r="N609" s="88">
        <v>5</v>
      </c>
      <c r="O609" s="25" t="s">
        <v>91</v>
      </c>
      <c r="P609" s="25">
        <v>43128</v>
      </c>
    </row>
    <row r="610" spans="1:16" x14ac:dyDescent="0.3">
      <c r="A610" s="54" t="str">
        <f t="shared" si="44"/>
        <v>BOULLY1</v>
      </c>
      <c r="B610" s="52">
        <f t="shared" si="45"/>
        <v>1</v>
      </c>
      <c r="E610" s="236" t="str">
        <f t="shared" si="46"/>
        <v>BOULLYKévin</v>
      </c>
      <c r="F610" s="25" t="str">
        <f t="shared" si="43"/>
        <v>FSGT55658732</v>
      </c>
      <c r="G610" s="88" t="s">
        <v>277</v>
      </c>
      <c r="H610" s="88" t="s">
        <v>278</v>
      </c>
      <c r="I610" s="88" t="s">
        <v>77</v>
      </c>
      <c r="J610" s="89">
        <v>71</v>
      </c>
      <c r="K610" s="88" t="s">
        <v>34</v>
      </c>
      <c r="L610" s="88">
        <v>55658732</v>
      </c>
      <c r="M610" s="90">
        <v>34032</v>
      </c>
      <c r="N610" s="88">
        <v>5</v>
      </c>
      <c r="O610" s="25" t="s">
        <v>95</v>
      </c>
      <c r="P610" s="25">
        <v>43158</v>
      </c>
    </row>
    <row r="611" spans="1:16" x14ac:dyDescent="0.3">
      <c r="A611" s="54" t="str">
        <f t="shared" si="44"/>
        <v>BOULLY2</v>
      </c>
      <c r="B611" s="52">
        <f t="shared" si="45"/>
        <v>2</v>
      </c>
      <c r="E611" s="236" t="str">
        <f t="shared" si="46"/>
        <v>BOULLYRémi</v>
      </c>
      <c r="F611" s="25" t="str">
        <f t="shared" si="43"/>
        <v>FSGT55541489</v>
      </c>
      <c r="G611" s="88" t="s">
        <v>277</v>
      </c>
      <c r="H611" s="88" t="s">
        <v>183</v>
      </c>
      <c r="I611" s="88" t="s">
        <v>77</v>
      </c>
      <c r="J611" s="89">
        <v>71</v>
      </c>
      <c r="K611" s="88" t="s">
        <v>34</v>
      </c>
      <c r="L611" s="88">
        <v>55541489</v>
      </c>
      <c r="M611" s="90">
        <v>35383</v>
      </c>
      <c r="N611" s="88">
        <v>5</v>
      </c>
      <c r="O611" s="25" t="s">
        <v>120</v>
      </c>
      <c r="P611" s="25">
        <v>43158</v>
      </c>
    </row>
    <row r="612" spans="1:16" x14ac:dyDescent="0.3">
      <c r="A612" s="54" t="str">
        <f t="shared" si="44"/>
        <v>BOURCIER1</v>
      </c>
      <c r="B612" s="52">
        <f t="shared" si="45"/>
        <v>1</v>
      </c>
      <c r="E612" s="236" t="str">
        <f t="shared" si="46"/>
        <v>BOURCIERJean-Michel</v>
      </c>
      <c r="F612" s="25" t="str">
        <f t="shared" si="43"/>
        <v>FSGT146943</v>
      </c>
      <c r="G612" s="88" t="s">
        <v>279</v>
      </c>
      <c r="H612" s="88" t="s">
        <v>280</v>
      </c>
      <c r="I612" s="88" t="s">
        <v>187</v>
      </c>
      <c r="J612" s="89">
        <v>71</v>
      </c>
      <c r="K612" s="88" t="s">
        <v>34</v>
      </c>
      <c r="L612" s="88">
        <v>146943</v>
      </c>
      <c r="M612" s="90">
        <v>24261</v>
      </c>
      <c r="N612" s="88">
        <v>2</v>
      </c>
      <c r="O612" s="25" t="s">
        <v>82</v>
      </c>
      <c r="P612" s="25">
        <v>43164</v>
      </c>
    </row>
    <row r="613" spans="1:16" x14ac:dyDescent="0.3">
      <c r="A613" s="54" t="str">
        <f t="shared" si="44"/>
        <v>BOURDON1</v>
      </c>
      <c r="B613" s="52">
        <f t="shared" si="45"/>
        <v>1</v>
      </c>
      <c r="E613" s="236" t="str">
        <f t="shared" si="46"/>
        <v>BOURDONSébastien</v>
      </c>
      <c r="F613" s="25" t="str">
        <f t="shared" si="43"/>
        <v>FSGT55658727</v>
      </c>
      <c r="G613" s="88" t="s">
        <v>281</v>
      </c>
      <c r="H613" s="88" t="s">
        <v>282</v>
      </c>
      <c r="I613" s="88" t="s">
        <v>77</v>
      </c>
      <c r="J613" s="89">
        <v>71</v>
      </c>
      <c r="K613" s="88" t="s">
        <v>34</v>
      </c>
      <c r="L613" s="88">
        <v>55658727</v>
      </c>
      <c r="M613" s="90">
        <v>26516</v>
      </c>
      <c r="N613" s="88">
        <v>4</v>
      </c>
      <c r="O613" s="25" t="s">
        <v>73</v>
      </c>
      <c r="P613" s="25">
        <v>43119</v>
      </c>
    </row>
    <row r="614" spans="1:16" x14ac:dyDescent="0.3">
      <c r="A614" s="54" t="str">
        <f t="shared" si="44"/>
        <v>BOURDON2</v>
      </c>
      <c r="B614" s="52">
        <f t="shared" si="45"/>
        <v>2</v>
      </c>
      <c r="E614" s="236" t="str">
        <f t="shared" si="46"/>
        <v>BOURDONChristian</v>
      </c>
      <c r="F614" s="25" t="str">
        <f t="shared" si="43"/>
        <v>FSGT55596433</v>
      </c>
      <c r="G614" s="88" t="s">
        <v>281</v>
      </c>
      <c r="H614" s="88" t="s">
        <v>97</v>
      </c>
      <c r="I614" s="88" t="s">
        <v>85</v>
      </c>
      <c r="J614" s="89">
        <v>71</v>
      </c>
      <c r="K614" s="88" t="s">
        <v>34</v>
      </c>
      <c r="L614" s="88">
        <v>55596433</v>
      </c>
      <c r="M614" s="90">
        <v>18474</v>
      </c>
      <c r="N614" s="88">
        <v>5</v>
      </c>
      <c r="O614" s="25" t="s">
        <v>91</v>
      </c>
      <c r="P614" s="25">
        <v>43157</v>
      </c>
    </row>
    <row r="615" spans="1:16" x14ac:dyDescent="0.3">
      <c r="A615" s="54" t="str">
        <f t="shared" si="44"/>
        <v>BOURGEOIS1</v>
      </c>
      <c r="B615" s="52">
        <f t="shared" si="45"/>
        <v>1</v>
      </c>
      <c r="E615" s="236" t="str">
        <f t="shared" si="46"/>
        <v>BOURGEOISAlexandre</v>
      </c>
      <c r="F615" s="25" t="str">
        <f t="shared" si="43"/>
        <v>FSGT55483475</v>
      </c>
      <c r="G615" s="88" t="s">
        <v>283</v>
      </c>
      <c r="H615" s="88" t="s">
        <v>284</v>
      </c>
      <c r="I615" s="88" t="s">
        <v>133</v>
      </c>
      <c r="J615" s="89">
        <v>71</v>
      </c>
      <c r="K615" s="88" t="s">
        <v>34</v>
      </c>
      <c r="L615" s="88">
        <v>55483475</v>
      </c>
      <c r="M615" s="90">
        <v>34946</v>
      </c>
      <c r="N615" s="88">
        <v>1</v>
      </c>
      <c r="O615" s="25" t="s">
        <v>95</v>
      </c>
      <c r="P615" s="25">
        <v>43219</v>
      </c>
    </row>
    <row r="616" spans="1:16" x14ac:dyDescent="0.3">
      <c r="A616" s="54" t="str">
        <f t="shared" si="44"/>
        <v>BOURGEOIS2</v>
      </c>
      <c r="B616" s="52">
        <f t="shared" si="45"/>
        <v>2</v>
      </c>
      <c r="E616" s="236" t="str">
        <f t="shared" si="46"/>
        <v>BOURGEOISMathieu</v>
      </c>
      <c r="F616" s="25" t="str">
        <f t="shared" si="43"/>
        <v>FSGT55482754</v>
      </c>
      <c r="G616" s="88" t="s">
        <v>283</v>
      </c>
      <c r="H616" s="88" t="s">
        <v>285</v>
      </c>
      <c r="I616" s="88" t="s">
        <v>133</v>
      </c>
      <c r="J616" s="89">
        <v>71</v>
      </c>
      <c r="K616" s="88" t="s">
        <v>34</v>
      </c>
      <c r="L616" s="88">
        <v>55482754</v>
      </c>
      <c r="M616" s="90">
        <v>34946</v>
      </c>
      <c r="N616" s="88" t="s">
        <v>286</v>
      </c>
      <c r="O616" s="25" t="s">
        <v>95</v>
      </c>
      <c r="P616" s="25">
        <v>43137</v>
      </c>
    </row>
    <row r="617" spans="1:16" x14ac:dyDescent="0.3">
      <c r="A617" s="54" t="str">
        <f t="shared" si="44"/>
        <v>BOURGOIN1</v>
      </c>
      <c r="B617" s="52">
        <f t="shared" si="45"/>
        <v>1</v>
      </c>
      <c r="E617" s="236" t="str">
        <f t="shared" si="46"/>
        <v>BOURGOINBrice</v>
      </c>
      <c r="F617" s="25" t="str">
        <f t="shared" si="43"/>
        <v>FSGT55716327</v>
      </c>
      <c r="G617" s="88" t="s">
        <v>287</v>
      </c>
      <c r="H617" s="88" t="s">
        <v>288</v>
      </c>
      <c r="I617" s="88" t="s">
        <v>85</v>
      </c>
      <c r="J617" s="89">
        <v>71</v>
      </c>
      <c r="K617" s="88" t="s">
        <v>34</v>
      </c>
      <c r="L617" s="88">
        <v>55716327</v>
      </c>
      <c r="M617" s="90">
        <v>31248</v>
      </c>
      <c r="N617" s="88">
        <v>3</v>
      </c>
      <c r="O617" s="25" t="s">
        <v>95</v>
      </c>
      <c r="P617" s="25">
        <v>43157</v>
      </c>
    </row>
    <row r="618" spans="1:16" x14ac:dyDescent="0.3">
      <c r="A618" s="54" t="str">
        <f t="shared" si="44"/>
        <v>BOYER1</v>
      </c>
      <c r="B618" s="52">
        <f t="shared" si="45"/>
        <v>1</v>
      </c>
      <c r="E618" s="236" t="str">
        <f t="shared" si="46"/>
        <v>BOYERJean Pierre</v>
      </c>
      <c r="F618" s="25" t="str">
        <f t="shared" si="43"/>
        <v>FSGT235361</v>
      </c>
      <c r="G618" s="88" t="s">
        <v>289</v>
      </c>
      <c r="H618" s="88" t="s">
        <v>290</v>
      </c>
      <c r="I618" s="88" t="s">
        <v>98</v>
      </c>
      <c r="J618" s="89">
        <v>71</v>
      </c>
      <c r="K618" s="88" t="s">
        <v>34</v>
      </c>
      <c r="L618" s="88">
        <v>235361</v>
      </c>
      <c r="M618" s="90">
        <v>16144</v>
      </c>
      <c r="N618" s="88">
        <v>6</v>
      </c>
      <c r="O618" s="25" t="s">
        <v>91</v>
      </c>
      <c r="P618" s="25">
        <v>43130</v>
      </c>
    </row>
    <row r="619" spans="1:16" x14ac:dyDescent="0.3">
      <c r="A619" s="54" t="str">
        <f t="shared" si="44"/>
        <v>BOYER2</v>
      </c>
      <c r="B619" s="52">
        <f t="shared" si="45"/>
        <v>2</v>
      </c>
      <c r="E619" s="236" t="str">
        <f t="shared" si="46"/>
        <v>BOYERLaurent</v>
      </c>
      <c r="F619" s="25" t="str">
        <f t="shared" si="43"/>
        <v>FSGT224809</v>
      </c>
      <c r="G619" s="88" t="s">
        <v>289</v>
      </c>
      <c r="H619" s="88" t="s">
        <v>192</v>
      </c>
      <c r="I619" s="88" t="s">
        <v>193</v>
      </c>
      <c r="J619" s="89">
        <v>71</v>
      </c>
      <c r="K619" s="88" t="s">
        <v>34</v>
      </c>
      <c r="L619" s="88">
        <v>224809</v>
      </c>
      <c r="M619" s="90">
        <v>24772</v>
      </c>
      <c r="N619" s="88">
        <v>2</v>
      </c>
      <c r="O619" s="25" t="s">
        <v>82</v>
      </c>
      <c r="P619" s="25">
        <v>43143</v>
      </c>
    </row>
    <row r="620" spans="1:16" x14ac:dyDescent="0.3">
      <c r="A620" s="54" t="str">
        <f t="shared" si="44"/>
        <v>BOYER3</v>
      </c>
      <c r="B620" s="52">
        <f t="shared" si="45"/>
        <v>3</v>
      </c>
      <c r="E620" s="236" t="str">
        <f t="shared" si="46"/>
        <v>BOYERHenri</v>
      </c>
      <c r="F620" s="25" t="str">
        <f t="shared" si="43"/>
        <v>FSGT308622</v>
      </c>
      <c r="G620" s="88" t="s">
        <v>289</v>
      </c>
      <c r="H620" s="88" t="s">
        <v>291</v>
      </c>
      <c r="I620" s="88" t="s">
        <v>196</v>
      </c>
      <c r="J620" s="89">
        <v>71</v>
      </c>
      <c r="K620" s="88" t="s">
        <v>34</v>
      </c>
      <c r="L620" s="88">
        <v>308622</v>
      </c>
      <c r="M620" s="90">
        <v>22335</v>
      </c>
      <c r="N620" s="88">
        <v>5</v>
      </c>
      <c r="O620" s="25" t="s">
        <v>82</v>
      </c>
      <c r="P620" s="25">
        <v>43131</v>
      </c>
    </row>
    <row r="621" spans="1:16" x14ac:dyDescent="0.3">
      <c r="A621" s="54" t="str">
        <f t="shared" si="44"/>
        <v>BRACHET1</v>
      </c>
      <c r="B621" s="52">
        <f t="shared" si="45"/>
        <v>1</v>
      </c>
      <c r="E621" s="236" t="str">
        <f t="shared" si="46"/>
        <v>BRACHETAlain</v>
      </c>
      <c r="F621" s="25" t="str">
        <f t="shared" si="43"/>
        <v>FSGT55716100</v>
      </c>
      <c r="G621" s="88" t="s">
        <v>292</v>
      </c>
      <c r="H621" s="88" t="s">
        <v>126</v>
      </c>
      <c r="I621" s="88" t="s">
        <v>112</v>
      </c>
      <c r="J621" s="89">
        <v>71</v>
      </c>
      <c r="K621" s="88" t="s">
        <v>34</v>
      </c>
      <c r="L621" s="88">
        <v>55716100</v>
      </c>
      <c r="M621" s="90">
        <v>22816</v>
      </c>
      <c r="N621" s="88">
        <v>5</v>
      </c>
      <c r="O621" s="25" t="s">
        <v>82</v>
      </c>
      <c r="P621" s="25">
        <v>43142</v>
      </c>
    </row>
    <row r="622" spans="1:16" x14ac:dyDescent="0.3">
      <c r="A622" s="54" t="str">
        <f t="shared" si="44"/>
        <v>BRAILLARD1</v>
      </c>
      <c r="B622" s="52">
        <f t="shared" si="45"/>
        <v>1</v>
      </c>
      <c r="E622" s="236" t="str">
        <f t="shared" si="46"/>
        <v>BRAILLARDGérard</v>
      </c>
      <c r="F622" s="25" t="str">
        <f t="shared" si="43"/>
        <v>FSGT55654377</v>
      </c>
      <c r="G622" s="88" t="s">
        <v>293</v>
      </c>
      <c r="H622" s="88" t="s">
        <v>90</v>
      </c>
      <c r="I622" s="88" t="s">
        <v>94</v>
      </c>
      <c r="J622" s="89">
        <v>71</v>
      </c>
      <c r="K622" s="88" t="s">
        <v>34</v>
      </c>
      <c r="L622" s="88">
        <v>55654377</v>
      </c>
      <c r="M622" s="90">
        <v>17596</v>
      </c>
      <c r="N622" s="88">
        <v>6</v>
      </c>
      <c r="O622" s="25" t="s">
        <v>91</v>
      </c>
      <c r="P622" s="25">
        <v>43128</v>
      </c>
    </row>
    <row r="623" spans="1:16" x14ac:dyDescent="0.3">
      <c r="A623" s="54" t="str">
        <f t="shared" si="44"/>
        <v>BRAILLON1</v>
      </c>
      <c r="B623" s="52">
        <f t="shared" si="45"/>
        <v>1</v>
      </c>
      <c r="E623" s="236" t="str">
        <f t="shared" si="46"/>
        <v>BRAILLONStéphanie</v>
      </c>
      <c r="F623" s="25" t="str">
        <f t="shared" si="43"/>
        <v>FSGT55754404</v>
      </c>
      <c r="G623" s="88" t="s">
        <v>294</v>
      </c>
      <c r="H623" s="88" t="s">
        <v>295</v>
      </c>
      <c r="I623" s="88" t="s">
        <v>80</v>
      </c>
      <c r="J623" s="89">
        <v>71</v>
      </c>
      <c r="K623" s="88" t="s">
        <v>34</v>
      </c>
      <c r="L623" s="88">
        <v>55754404</v>
      </c>
      <c r="M623" s="90">
        <v>27132</v>
      </c>
      <c r="N623" s="88">
        <v>6</v>
      </c>
      <c r="O623" s="25" t="s">
        <v>73</v>
      </c>
      <c r="P623" s="25">
        <v>43122</v>
      </c>
    </row>
    <row r="624" spans="1:16" x14ac:dyDescent="0.3">
      <c r="A624" s="54" t="str">
        <f t="shared" si="44"/>
        <v>BRAYARD1</v>
      </c>
      <c r="B624" s="52">
        <f t="shared" si="45"/>
        <v>1</v>
      </c>
      <c r="E624" s="236" t="str">
        <f t="shared" si="46"/>
        <v>BRAYARDEvan</v>
      </c>
      <c r="F624" s="25" t="str">
        <f t="shared" si="43"/>
        <v>FSGT55710426</v>
      </c>
      <c r="G624" s="88" t="s">
        <v>296</v>
      </c>
      <c r="H624" s="88" t="s">
        <v>297</v>
      </c>
      <c r="I624" s="88" t="s">
        <v>85</v>
      </c>
      <c r="J624" s="89">
        <v>71</v>
      </c>
      <c r="K624" s="88" t="s">
        <v>34</v>
      </c>
      <c r="L624" s="88">
        <v>55710426</v>
      </c>
      <c r="M624" s="90">
        <v>38143</v>
      </c>
      <c r="N624" s="88" t="s">
        <v>175</v>
      </c>
      <c r="O624" s="25" t="s">
        <v>87</v>
      </c>
      <c r="P624" s="25">
        <v>43157</v>
      </c>
    </row>
    <row r="625" spans="1:16" x14ac:dyDescent="0.3">
      <c r="A625" s="54" t="str">
        <f t="shared" si="44"/>
        <v>BRELAUD1</v>
      </c>
      <c r="B625" s="52">
        <f t="shared" si="45"/>
        <v>1</v>
      </c>
      <c r="E625" s="236" t="str">
        <f t="shared" si="46"/>
        <v>BRELAUDDaniel</v>
      </c>
      <c r="F625" s="25" t="str">
        <f t="shared" si="43"/>
        <v>FSGT436517</v>
      </c>
      <c r="G625" s="88" t="s">
        <v>298</v>
      </c>
      <c r="H625" s="88" t="s">
        <v>299</v>
      </c>
      <c r="I625" s="88" t="s">
        <v>85</v>
      </c>
      <c r="J625" s="89">
        <v>71</v>
      </c>
      <c r="K625" s="88" t="s">
        <v>34</v>
      </c>
      <c r="L625" s="88">
        <v>436517</v>
      </c>
      <c r="M625" s="90">
        <v>17161</v>
      </c>
      <c r="N625" s="88">
        <v>5</v>
      </c>
      <c r="O625" s="25" t="s">
        <v>91</v>
      </c>
      <c r="P625" s="25">
        <v>43157</v>
      </c>
    </row>
    <row r="626" spans="1:16" x14ac:dyDescent="0.3">
      <c r="A626" s="54" t="str">
        <f t="shared" si="44"/>
        <v>BRENIAUX1</v>
      </c>
      <c r="B626" s="52">
        <f t="shared" si="45"/>
        <v>1</v>
      </c>
      <c r="E626" s="236" t="str">
        <f t="shared" si="46"/>
        <v>BRENIAUXJérome</v>
      </c>
      <c r="F626" s="25" t="str">
        <f t="shared" si="43"/>
        <v>FSGT55755771</v>
      </c>
      <c r="G626" s="88" t="s">
        <v>300</v>
      </c>
      <c r="H626" s="88" t="s">
        <v>129</v>
      </c>
      <c r="I626" s="88" t="s">
        <v>77</v>
      </c>
      <c r="J626" s="89">
        <v>71</v>
      </c>
      <c r="K626" s="88" t="s">
        <v>34</v>
      </c>
      <c r="L626" s="88">
        <v>55755771</v>
      </c>
      <c r="M626" s="90">
        <v>26121</v>
      </c>
      <c r="N626" s="88">
        <v>2</v>
      </c>
      <c r="O626" s="25" t="s">
        <v>73</v>
      </c>
      <c r="P626" s="25">
        <v>43133</v>
      </c>
    </row>
    <row r="627" spans="1:16" x14ac:dyDescent="0.3">
      <c r="A627" s="54" t="str">
        <f t="shared" si="44"/>
        <v>BRETIGNY1</v>
      </c>
      <c r="B627" s="52">
        <f t="shared" si="45"/>
        <v>1</v>
      </c>
      <c r="E627" s="236" t="str">
        <f t="shared" si="46"/>
        <v>BRETIGNYJean-Paul</v>
      </c>
      <c r="F627" s="25" t="str">
        <f t="shared" si="43"/>
        <v>FSGT55760408</v>
      </c>
      <c r="G627" s="88" t="s">
        <v>301</v>
      </c>
      <c r="H627" s="88" t="s">
        <v>302</v>
      </c>
      <c r="I627" s="88" t="s">
        <v>181</v>
      </c>
      <c r="J627" s="89">
        <v>71</v>
      </c>
      <c r="K627" s="88" t="s">
        <v>34</v>
      </c>
      <c r="L627" s="88">
        <v>55760408</v>
      </c>
      <c r="M627" s="90">
        <v>23067</v>
      </c>
      <c r="N627" s="88">
        <v>3</v>
      </c>
      <c r="O627" s="25" t="s">
        <v>82</v>
      </c>
      <c r="P627" s="25">
        <v>43229</v>
      </c>
    </row>
    <row r="628" spans="1:16" x14ac:dyDescent="0.3">
      <c r="A628" s="54" t="str">
        <f t="shared" si="44"/>
        <v>BREZIAT1</v>
      </c>
      <c r="B628" s="52">
        <f t="shared" si="45"/>
        <v>1</v>
      </c>
      <c r="E628" s="236" t="str">
        <f t="shared" si="46"/>
        <v>BREZIATPaul</v>
      </c>
      <c r="F628" s="25" t="str">
        <f t="shared" ref="F628:F691" si="47">CONCATENATE(K628,L628)</f>
        <v>FSGT55664814</v>
      </c>
      <c r="G628" s="88" t="s">
        <v>303</v>
      </c>
      <c r="H628" s="88" t="s">
        <v>304</v>
      </c>
      <c r="I628" s="88" t="s">
        <v>77</v>
      </c>
      <c r="J628" s="89">
        <v>71</v>
      </c>
      <c r="K628" s="88" t="s">
        <v>34</v>
      </c>
      <c r="L628" s="88">
        <v>55664814</v>
      </c>
      <c r="M628" s="90">
        <v>35697</v>
      </c>
      <c r="N628" s="88">
        <v>2</v>
      </c>
      <c r="O628" s="25" t="s">
        <v>120</v>
      </c>
      <c r="P628" s="25">
        <v>43143</v>
      </c>
    </row>
    <row r="629" spans="1:16" x14ac:dyDescent="0.3">
      <c r="A629" s="54" t="str">
        <f t="shared" ref="A629:A692" si="48">CONCATENATE(G629,B629)</f>
        <v>BRIDAY1</v>
      </c>
      <c r="B629" s="52">
        <f t="shared" ref="B629:B692" si="49">IF(G629&lt;&gt;G628,1,(B628+1))</f>
        <v>1</v>
      </c>
      <c r="E629" s="236" t="str">
        <f t="shared" si="46"/>
        <v>BRIDAYPatrice</v>
      </c>
      <c r="F629" s="25" t="str">
        <f t="shared" si="47"/>
        <v>FSGT495536</v>
      </c>
      <c r="G629" s="88" t="s">
        <v>305</v>
      </c>
      <c r="H629" s="88" t="s">
        <v>306</v>
      </c>
      <c r="I629" s="88" t="s">
        <v>130</v>
      </c>
      <c r="J629" s="89">
        <v>71</v>
      </c>
      <c r="K629" s="88" t="s">
        <v>34</v>
      </c>
      <c r="L629" s="88">
        <v>495536</v>
      </c>
      <c r="M629" s="90">
        <v>26670</v>
      </c>
      <c r="N629" s="88">
        <v>2</v>
      </c>
      <c r="O629" s="25" t="s">
        <v>73</v>
      </c>
      <c r="P629" s="25">
        <v>43142</v>
      </c>
    </row>
    <row r="630" spans="1:16" x14ac:dyDescent="0.3">
      <c r="A630" s="54" t="str">
        <f t="shared" si="48"/>
        <v>BRIOTTET1</v>
      </c>
      <c r="B630" s="52">
        <f t="shared" si="49"/>
        <v>1</v>
      </c>
      <c r="E630" s="236" t="str">
        <f t="shared" si="46"/>
        <v>BRIOTTETBenoit</v>
      </c>
      <c r="F630" s="25" t="str">
        <f t="shared" si="47"/>
        <v>FSGT55483043</v>
      </c>
      <c r="G630" s="88" t="s">
        <v>307</v>
      </c>
      <c r="H630" s="88" t="s">
        <v>209</v>
      </c>
      <c r="I630" s="88" t="s">
        <v>118</v>
      </c>
      <c r="J630" s="89">
        <v>71</v>
      </c>
      <c r="K630" s="88" t="s">
        <v>34</v>
      </c>
      <c r="L630" s="88">
        <v>55483043</v>
      </c>
      <c r="M630" s="90">
        <v>30953</v>
      </c>
      <c r="N630" s="88">
        <v>3</v>
      </c>
      <c r="O630" s="25" t="s">
        <v>95</v>
      </c>
      <c r="P630" s="25">
        <v>43160</v>
      </c>
    </row>
    <row r="631" spans="1:16" x14ac:dyDescent="0.3">
      <c r="A631" s="54" t="str">
        <f t="shared" si="48"/>
        <v>BRUGNON1</v>
      </c>
      <c r="B631" s="52">
        <f t="shared" si="49"/>
        <v>1</v>
      </c>
      <c r="E631" s="236" t="str">
        <f t="shared" si="46"/>
        <v>BRUGNONEric</v>
      </c>
      <c r="F631" s="25" t="str">
        <f t="shared" si="47"/>
        <v>FSGT55477174</v>
      </c>
      <c r="G631" s="88" t="s">
        <v>308</v>
      </c>
      <c r="H631" s="88" t="s">
        <v>309</v>
      </c>
      <c r="I631" s="88" t="s">
        <v>133</v>
      </c>
      <c r="J631" s="89">
        <v>71</v>
      </c>
      <c r="K631" s="88" t="s">
        <v>34</v>
      </c>
      <c r="L631" s="88">
        <v>55477174</v>
      </c>
      <c r="M631" s="90">
        <v>28139</v>
      </c>
      <c r="N631" s="88" t="s">
        <v>286</v>
      </c>
      <c r="O631" s="25" t="s">
        <v>73</v>
      </c>
      <c r="P631" s="25">
        <v>43137</v>
      </c>
    </row>
    <row r="632" spans="1:16" x14ac:dyDescent="0.3">
      <c r="A632" s="54" t="str">
        <f t="shared" si="48"/>
        <v>BRUILLOT1</v>
      </c>
      <c r="B632" s="52">
        <f t="shared" si="49"/>
        <v>1</v>
      </c>
      <c r="E632" s="236" t="str">
        <f t="shared" si="46"/>
        <v>BRUILLOTDominique</v>
      </c>
      <c r="F632" s="25" t="str">
        <f t="shared" si="47"/>
        <v>FSGT371654</v>
      </c>
      <c r="G632" s="88" t="s">
        <v>310</v>
      </c>
      <c r="H632" s="88" t="s">
        <v>190</v>
      </c>
      <c r="I632" s="88" t="s">
        <v>244</v>
      </c>
      <c r="J632" s="89">
        <v>71</v>
      </c>
      <c r="K632" s="88" t="s">
        <v>34</v>
      </c>
      <c r="L632" s="88">
        <v>371654</v>
      </c>
      <c r="M632" s="90">
        <v>22097</v>
      </c>
      <c r="N632" s="88">
        <v>5</v>
      </c>
      <c r="O632" s="25" t="s">
        <v>82</v>
      </c>
      <c r="P632" s="25">
        <v>43304</v>
      </c>
    </row>
    <row r="633" spans="1:16" x14ac:dyDescent="0.3">
      <c r="A633" s="54" t="str">
        <f t="shared" si="48"/>
        <v>BRUN1</v>
      </c>
      <c r="B633" s="52">
        <f t="shared" si="49"/>
        <v>1</v>
      </c>
      <c r="E633" s="236" t="str">
        <f t="shared" si="46"/>
        <v>BRUNMarcel</v>
      </c>
      <c r="F633" s="25" t="str">
        <f t="shared" si="47"/>
        <v>FSGT229901</v>
      </c>
      <c r="G633" s="88" t="s">
        <v>311</v>
      </c>
      <c r="H633" s="88" t="s">
        <v>312</v>
      </c>
      <c r="I633" s="88" t="s">
        <v>313</v>
      </c>
      <c r="J633" s="89">
        <v>71</v>
      </c>
      <c r="K633" s="88" t="s">
        <v>34</v>
      </c>
      <c r="L633" s="88">
        <v>229901</v>
      </c>
      <c r="M633" s="90">
        <v>17932</v>
      </c>
      <c r="N633" s="88">
        <v>6</v>
      </c>
      <c r="O633" s="25" t="s">
        <v>91</v>
      </c>
      <c r="P633" s="25">
        <v>43125</v>
      </c>
    </row>
    <row r="634" spans="1:16" x14ac:dyDescent="0.3">
      <c r="A634" s="54" t="str">
        <f t="shared" si="48"/>
        <v>BRUNO1</v>
      </c>
      <c r="B634" s="52">
        <f t="shared" si="49"/>
        <v>1</v>
      </c>
      <c r="E634" s="236" t="str">
        <f t="shared" si="46"/>
        <v>BRUNOTanguy</v>
      </c>
      <c r="F634" s="25" t="str">
        <f t="shared" si="47"/>
        <v>FSGT434200</v>
      </c>
      <c r="G634" s="88" t="s">
        <v>314</v>
      </c>
      <c r="H634" s="88" t="s">
        <v>315</v>
      </c>
      <c r="I634" s="88" t="s">
        <v>136</v>
      </c>
      <c r="J634" s="89">
        <v>71</v>
      </c>
      <c r="K634" s="88" t="s">
        <v>34</v>
      </c>
      <c r="L634" s="88">
        <v>434200</v>
      </c>
      <c r="M634" s="90">
        <v>38085</v>
      </c>
      <c r="N634" s="88" t="s">
        <v>175</v>
      </c>
      <c r="O634" s="25" t="s">
        <v>87</v>
      </c>
      <c r="P634" s="25">
        <v>43123</v>
      </c>
    </row>
    <row r="635" spans="1:16" x14ac:dyDescent="0.3">
      <c r="A635" s="54" t="str">
        <f t="shared" si="48"/>
        <v>BRUZZONI1</v>
      </c>
      <c r="B635" s="52">
        <f t="shared" si="49"/>
        <v>1</v>
      </c>
      <c r="E635" s="236" t="str">
        <f t="shared" si="46"/>
        <v>BRUZZONIRobert</v>
      </c>
      <c r="F635" s="25" t="str">
        <f t="shared" si="47"/>
        <v>FSGT231895</v>
      </c>
      <c r="G635" s="88" t="s">
        <v>316</v>
      </c>
      <c r="H635" s="88" t="s">
        <v>317</v>
      </c>
      <c r="I635" s="88" t="s">
        <v>127</v>
      </c>
      <c r="J635" s="89">
        <v>71</v>
      </c>
      <c r="K635" s="88" t="s">
        <v>34</v>
      </c>
      <c r="L635" s="88">
        <v>231895</v>
      </c>
      <c r="M635" s="90">
        <v>19633</v>
      </c>
      <c r="N635" s="88">
        <v>5</v>
      </c>
      <c r="O635" s="25" t="s">
        <v>91</v>
      </c>
      <c r="P635" s="25">
        <v>43114</v>
      </c>
    </row>
    <row r="636" spans="1:16" x14ac:dyDescent="0.3">
      <c r="A636" s="54" t="str">
        <f t="shared" si="48"/>
        <v>BRUZZONI2</v>
      </c>
      <c r="B636" s="52">
        <f t="shared" si="49"/>
        <v>2</v>
      </c>
      <c r="E636" s="236" t="str">
        <f t="shared" si="46"/>
        <v>BRUZZONIStéphane</v>
      </c>
      <c r="F636" s="25" t="str">
        <f t="shared" si="47"/>
        <v>FSGT236908</v>
      </c>
      <c r="G636" s="88" t="s">
        <v>316</v>
      </c>
      <c r="H636" s="88" t="s">
        <v>167</v>
      </c>
      <c r="I636" s="88" t="s">
        <v>276</v>
      </c>
      <c r="J636" s="89">
        <v>71</v>
      </c>
      <c r="K636" s="88" t="s">
        <v>34</v>
      </c>
      <c r="L636" s="88">
        <v>236908</v>
      </c>
      <c r="M636" s="90">
        <v>28447</v>
      </c>
      <c r="N636" s="88">
        <v>5</v>
      </c>
      <c r="O636" s="25" t="s">
        <v>73</v>
      </c>
      <c r="P636" s="25">
        <v>43164</v>
      </c>
    </row>
    <row r="637" spans="1:16" x14ac:dyDescent="0.3">
      <c r="A637" s="54" t="str">
        <f t="shared" si="48"/>
        <v>BUATOIS1</v>
      </c>
      <c r="B637" s="52">
        <f t="shared" si="49"/>
        <v>1</v>
      </c>
      <c r="E637" s="236" t="str">
        <f t="shared" si="46"/>
        <v>BUATOISPhilippe</v>
      </c>
      <c r="F637" s="25" t="str">
        <f t="shared" si="47"/>
        <v>FSGT55597703</v>
      </c>
      <c r="G637" s="88" t="s">
        <v>318</v>
      </c>
      <c r="H637" s="88" t="s">
        <v>123</v>
      </c>
      <c r="I637" s="88" t="s">
        <v>77</v>
      </c>
      <c r="J637" s="89">
        <v>71</v>
      </c>
      <c r="K637" s="88" t="s">
        <v>34</v>
      </c>
      <c r="L637" s="88">
        <v>55597703</v>
      </c>
      <c r="M637" s="90">
        <v>24150</v>
      </c>
      <c r="N637" s="88">
        <v>4</v>
      </c>
      <c r="O637" s="25" t="s">
        <v>82</v>
      </c>
      <c r="P637" s="25">
        <v>43119</v>
      </c>
    </row>
    <row r="638" spans="1:16" x14ac:dyDescent="0.3">
      <c r="A638" s="54" t="str">
        <f t="shared" si="48"/>
        <v>BUATOIS2</v>
      </c>
      <c r="B638" s="52">
        <f t="shared" si="49"/>
        <v>2</v>
      </c>
      <c r="E638" s="236" t="str">
        <f t="shared" si="46"/>
        <v>BUATOISCamille(cadette)</v>
      </c>
      <c r="F638" s="25" t="str">
        <f t="shared" si="47"/>
        <v>FSGT55753820</v>
      </c>
      <c r="G638" s="88" t="s">
        <v>318</v>
      </c>
      <c r="H638" s="88" t="s">
        <v>319</v>
      </c>
      <c r="I638" s="88" t="s">
        <v>77</v>
      </c>
      <c r="J638" s="89">
        <v>71</v>
      </c>
      <c r="K638" s="88" t="s">
        <v>34</v>
      </c>
      <c r="L638" s="88">
        <v>55753820</v>
      </c>
      <c r="M638" s="90">
        <v>37537</v>
      </c>
      <c r="N638" s="88" t="s">
        <v>81</v>
      </c>
      <c r="O638" s="25" t="s">
        <v>170</v>
      </c>
      <c r="P638" s="25">
        <v>43119</v>
      </c>
    </row>
    <row r="639" spans="1:16" x14ac:dyDescent="0.3">
      <c r="A639" s="54" t="str">
        <f t="shared" si="48"/>
        <v>BUE1</v>
      </c>
      <c r="B639" s="52">
        <f t="shared" si="49"/>
        <v>1</v>
      </c>
      <c r="E639" s="236" t="str">
        <f t="shared" si="46"/>
        <v>BUERené</v>
      </c>
      <c r="F639" s="25" t="str">
        <f t="shared" si="47"/>
        <v>FSGT299489</v>
      </c>
      <c r="G639" s="88" t="s">
        <v>320</v>
      </c>
      <c r="H639" s="88" t="s">
        <v>219</v>
      </c>
      <c r="I639" s="88" t="s">
        <v>80</v>
      </c>
      <c r="J639" s="89">
        <v>71</v>
      </c>
      <c r="K639" s="88" t="s">
        <v>34</v>
      </c>
      <c r="L639" s="88">
        <v>299489</v>
      </c>
      <c r="M639" s="90">
        <v>17977</v>
      </c>
      <c r="N639" s="88">
        <v>6</v>
      </c>
      <c r="O639" s="25" t="s">
        <v>91</v>
      </c>
      <c r="P639" s="25">
        <v>43117</v>
      </c>
    </row>
    <row r="640" spans="1:16" x14ac:dyDescent="0.3">
      <c r="A640" s="54" t="str">
        <f t="shared" si="48"/>
        <v>BURDILLAT1</v>
      </c>
      <c r="B640" s="52">
        <f t="shared" si="49"/>
        <v>1</v>
      </c>
      <c r="E640" s="236" t="str">
        <f t="shared" si="46"/>
        <v>BURDILLATAlain</v>
      </c>
      <c r="F640" s="25" t="str">
        <f t="shared" si="47"/>
        <v>FSGT242019</v>
      </c>
      <c r="G640" s="88" t="s">
        <v>321</v>
      </c>
      <c r="H640" s="88" t="s">
        <v>126</v>
      </c>
      <c r="I640" s="88" t="s">
        <v>112</v>
      </c>
      <c r="J640" s="89">
        <v>71</v>
      </c>
      <c r="K640" s="88" t="s">
        <v>34</v>
      </c>
      <c r="L640" s="88">
        <v>242019</v>
      </c>
      <c r="M640" s="90">
        <v>22309</v>
      </c>
      <c r="N640" s="88">
        <v>5</v>
      </c>
      <c r="O640" s="25" t="s">
        <v>82</v>
      </c>
      <c r="P640" s="25">
        <v>43128</v>
      </c>
    </row>
    <row r="641" spans="1:16" x14ac:dyDescent="0.3">
      <c r="A641" s="54" t="str">
        <f t="shared" si="48"/>
        <v>BURDILLAT2</v>
      </c>
      <c r="B641" s="52">
        <f t="shared" si="49"/>
        <v>2</v>
      </c>
      <c r="E641" s="236" t="str">
        <f t="shared" si="46"/>
        <v>BURDILLATPascal</v>
      </c>
      <c r="F641" s="25" t="str">
        <f t="shared" si="47"/>
        <v>FSGT229940</v>
      </c>
      <c r="G641" s="88" t="s">
        <v>321</v>
      </c>
      <c r="H641" s="88" t="s">
        <v>105</v>
      </c>
      <c r="I641" s="88" t="s">
        <v>313</v>
      </c>
      <c r="J641" s="89">
        <v>71</v>
      </c>
      <c r="K641" s="88" t="s">
        <v>34</v>
      </c>
      <c r="L641" s="88">
        <v>229940</v>
      </c>
      <c r="M641" s="90">
        <v>23106</v>
      </c>
      <c r="N641" s="88">
        <v>4</v>
      </c>
      <c r="O641" s="25" t="s">
        <v>82</v>
      </c>
      <c r="P641" s="25">
        <v>43125</v>
      </c>
    </row>
    <row r="642" spans="1:16" x14ac:dyDescent="0.3">
      <c r="A642" s="54" t="str">
        <f t="shared" si="48"/>
        <v>BURDIN1</v>
      </c>
      <c r="B642" s="52">
        <f t="shared" si="49"/>
        <v>1</v>
      </c>
      <c r="E642" s="236" t="str">
        <f t="shared" si="46"/>
        <v>BURDINSerge</v>
      </c>
      <c r="F642" s="25" t="str">
        <f t="shared" si="47"/>
        <v>FSGT244970</v>
      </c>
      <c r="G642" s="88" t="s">
        <v>322</v>
      </c>
      <c r="H642" s="88" t="s">
        <v>323</v>
      </c>
      <c r="I642" s="88" t="s">
        <v>118</v>
      </c>
      <c r="J642" s="89">
        <v>71</v>
      </c>
      <c r="K642" s="88" t="s">
        <v>34</v>
      </c>
      <c r="L642" s="88">
        <v>244970</v>
      </c>
      <c r="M642" s="90">
        <v>21222</v>
      </c>
      <c r="N642" s="88">
        <v>6</v>
      </c>
      <c r="O642" s="25" t="s">
        <v>91</v>
      </c>
      <c r="P642" s="25">
        <v>43182</v>
      </c>
    </row>
    <row r="643" spans="1:16" x14ac:dyDescent="0.3">
      <c r="A643" s="54" t="str">
        <f t="shared" si="48"/>
        <v>BURNICHON1</v>
      </c>
      <c r="B643" s="52">
        <f t="shared" si="49"/>
        <v>1</v>
      </c>
      <c r="E643" s="236" t="str">
        <f t="shared" si="46"/>
        <v>BURNICHONDaniel</v>
      </c>
      <c r="F643" s="25" t="str">
        <f t="shared" si="47"/>
        <v>FSGT55086</v>
      </c>
      <c r="G643" s="88" t="s">
        <v>324</v>
      </c>
      <c r="H643" s="88" t="s">
        <v>299</v>
      </c>
      <c r="I643" s="88" t="s">
        <v>118</v>
      </c>
      <c r="J643" s="89">
        <v>71</v>
      </c>
      <c r="K643" s="88" t="s">
        <v>34</v>
      </c>
      <c r="L643" s="88">
        <v>55086</v>
      </c>
      <c r="M643" s="90">
        <v>26505</v>
      </c>
      <c r="N643" s="88">
        <v>5</v>
      </c>
      <c r="O643" s="25" t="s">
        <v>73</v>
      </c>
      <c r="P643" s="25">
        <v>43106</v>
      </c>
    </row>
    <row r="644" spans="1:16" x14ac:dyDescent="0.3">
      <c r="A644" s="54" t="str">
        <f t="shared" si="48"/>
        <v>BURTIN1</v>
      </c>
      <c r="B644" s="52">
        <f t="shared" si="49"/>
        <v>1</v>
      </c>
      <c r="E644" s="236" t="str">
        <f t="shared" ref="E644:E707" si="50">CONCATENATE(G644,H644)</f>
        <v>BURTINAlain</v>
      </c>
      <c r="F644" s="25" t="str">
        <f t="shared" si="47"/>
        <v>FSGT227316</v>
      </c>
      <c r="G644" s="88" t="s">
        <v>325</v>
      </c>
      <c r="H644" s="88" t="s">
        <v>126</v>
      </c>
      <c r="I644" s="88" t="s">
        <v>196</v>
      </c>
      <c r="J644" s="89">
        <v>71</v>
      </c>
      <c r="K644" s="88" t="s">
        <v>34</v>
      </c>
      <c r="L644" s="88">
        <v>227316</v>
      </c>
      <c r="M644" s="90">
        <v>21195</v>
      </c>
      <c r="N644" s="88">
        <v>6</v>
      </c>
      <c r="O644" s="25" t="s">
        <v>91</v>
      </c>
      <c r="P644" s="25">
        <v>43131</v>
      </c>
    </row>
    <row r="645" spans="1:16" x14ac:dyDescent="0.3">
      <c r="A645" s="54" t="str">
        <f t="shared" si="48"/>
        <v>BURY1</v>
      </c>
      <c r="B645" s="52">
        <f t="shared" si="49"/>
        <v>1</v>
      </c>
      <c r="E645" s="236" t="str">
        <f t="shared" si="50"/>
        <v>BURYBernard</v>
      </c>
      <c r="F645" s="25" t="str">
        <f t="shared" si="47"/>
        <v>FSGT227309</v>
      </c>
      <c r="G645" s="88" t="s">
        <v>326</v>
      </c>
      <c r="H645" s="88" t="s">
        <v>327</v>
      </c>
      <c r="I645" s="88" t="s">
        <v>276</v>
      </c>
      <c r="J645" s="89">
        <v>71</v>
      </c>
      <c r="K645" s="88" t="s">
        <v>34</v>
      </c>
      <c r="L645" s="88">
        <v>227309</v>
      </c>
      <c r="M645" s="90">
        <v>24895</v>
      </c>
      <c r="N645" s="88">
        <v>4</v>
      </c>
      <c r="O645" s="25" t="s">
        <v>82</v>
      </c>
      <c r="P645" s="25">
        <v>43164</v>
      </c>
    </row>
    <row r="646" spans="1:16" x14ac:dyDescent="0.3">
      <c r="A646" s="54" t="str">
        <f t="shared" si="48"/>
        <v>CAILLON1</v>
      </c>
      <c r="B646" s="52">
        <f t="shared" si="49"/>
        <v>1</v>
      </c>
      <c r="E646" s="236" t="str">
        <f t="shared" si="50"/>
        <v>CAILLONAlexandre</v>
      </c>
      <c r="F646" s="25" t="str">
        <f t="shared" si="47"/>
        <v>FSGT55715430</v>
      </c>
      <c r="G646" s="88" t="s">
        <v>328</v>
      </c>
      <c r="H646" s="88" t="s">
        <v>284</v>
      </c>
      <c r="I646" s="88" t="s">
        <v>276</v>
      </c>
      <c r="J646" s="89">
        <v>71</v>
      </c>
      <c r="K646" s="88" t="s">
        <v>34</v>
      </c>
      <c r="L646" s="88">
        <v>55715430</v>
      </c>
      <c r="M646" s="90">
        <v>30886</v>
      </c>
      <c r="N646" s="88">
        <v>4</v>
      </c>
      <c r="O646" s="25" t="s">
        <v>95</v>
      </c>
      <c r="P646" s="25">
        <v>43164</v>
      </c>
    </row>
    <row r="647" spans="1:16" x14ac:dyDescent="0.3">
      <c r="A647" s="54" t="str">
        <f t="shared" si="48"/>
        <v>CALONNE1</v>
      </c>
      <c r="B647" s="52">
        <f t="shared" si="49"/>
        <v>1</v>
      </c>
      <c r="E647" s="236" t="str">
        <f t="shared" si="50"/>
        <v>CALONNEOlivier</v>
      </c>
      <c r="F647" s="25" t="str">
        <f t="shared" si="47"/>
        <v>FSGT237362</v>
      </c>
      <c r="G647" s="88" t="s">
        <v>329</v>
      </c>
      <c r="H647" s="88" t="s">
        <v>140</v>
      </c>
      <c r="I647" s="88" t="s">
        <v>127</v>
      </c>
      <c r="J647" s="89">
        <v>71</v>
      </c>
      <c r="K647" s="88" t="s">
        <v>34</v>
      </c>
      <c r="L647" s="88">
        <v>237362</v>
      </c>
      <c r="M647" s="90">
        <v>26147</v>
      </c>
      <c r="N647" s="88">
        <v>1</v>
      </c>
      <c r="O647" s="25" t="s">
        <v>73</v>
      </c>
      <c r="P647" s="25">
        <v>43182</v>
      </c>
    </row>
    <row r="648" spans="1:16" x14ac:dyDescent="0.3">
      <c r="A648" s="54" t="str">
        <f t="shared" si="48"/>
        <v>CANNARD1</v>
      </c>
      <c r="B648" s="52">
        <f t="shared" si="49"/>
        <v>1</v>
      </c>
      <c r="E648" s="236" t="str">
        <f t="shared" si="50"/>
        <v>CANNARDJean-François</v>
      </c>
      <c r="F648" s="25" t="str">
        <f t="shared" si="47"/>
        <v>FSGT482579</v>
      </c>
      <c r="G648" s="88" t="s">
        <v>330</v>
      </c>
      <c r="H648" s="88" t="s">
        <v>259</v>
      </c>
      <c r="I648" s="88" t="s">
        <v>80</v>
      </c>
      <c r="J648" s="89">
        <v>71</v>
      </c>
      <c r="K648" s="88" t="s">
        <v>34</v>
      </c>
      <c r="L648" s="88">
        <v>482579</v>
      </c>
      <c r="M648" s="90">
        <v>25284</v>
      </c>
      <c r="N648" s="88">
        <v>4</v>
      </c>
      <c r="O648" s="25" t="s">
        <v>73</v>
      </c>
      <c r="P648" s="25">
        <v>43111</v>
      </c>
    </row>
    <row r="649" spans="1:16" x14ac:dyDescent="0.3">
      <c r="A649" s="54" t="str">
        <f t="shared" si="48"/>
        <v>CANON1</v>
      </c>
      <c r="B649" s="52">
        <f t="shared" si="49"/>
        <v>1</v>
      </c>
      <c r="E649" s="236" t="str">
        <f t="shared" si="50"/>
        <v>CANONVictor</v>
      </c>
      <c r="F649" s="25" t="str">
        <f t="shared" si="47"/>
        <v>FSGT55758313</v>
      </c>
      <c r="G649" s="88" t="s">
        <v>331</v>
      </c>
      <c r="H649" s="88" t="s">
        <v>332</v>
      </c>
      <c r="I649" s="88" t="s">
        <v>178</v>
      </c>
      <c r="J649" s="89">
        <v>71</v>
      </c>
      <c r="K649" s="88" t="s">
        <v>34</v>
      </c>
      <c r="L649" s="88">
        <v>55758313</v>
      </c>
      <c r="M649" s="90">
        <v>38230</v>
      </c>
      <c r="N649" s="88" t="s">
        <v>175</v>
      </c>
      <c r="O649" s="25" t="s">
        <v>87</v>
      </c>
      <c r="P649" s="25">
        <v>43165</v>
      </c>
    </row>
    <row r="650" spans="1:16" x14ac:dyDescent="0.3">
      <c r="A650" s="54" t="str">
        <f t="shared" si="48"/>
        <v>CARLOT1</v>
      </c>
      <c r="B650" s="52">
        <f t="shared" si="49"/>
        <v>1</v>
      </c>
      <c r="E650" s="236" t="str">
        <f t="shared" si="50"/>
        <v>CARLOTPierre</v>
      </c>
      <c r="F650" s="25" t="str">
        <f t="shared" si="47"/>
        <v>FSGT300607</v>
      </c>
      <c r="G650" s="88" t="s">
        <v>333</v>
      </c>
      <c r="H650" s="88" t="s">
        <v>161</v>
      </c>
      <c r="I650" s="88" t="s">
        <v>74</v>
      </c>
      <c r="J650" s="89">
        <v>71</v>
      </c>
      <c r="K650" s="88" t="s">
        <v>34</v>
      </c>
      <c r="L650" s="88">
        <v>300607</v>
      </c>
      <c r="M650" s="90">
        <v>19657</v>
      </c>
      <c r="N650" s="88">
        <v>5</v>
      </c>
      <c r="O650" s="25" t="s">
        <v>91</v>
      </c>
      <c r="P650" s="25">
        <v>43131</v>
      </c>
    </row>
    <row r="651" spans="1:16" x14ac:dyDescent="0.3">
      <c r="A651" s="54" t="str">
        <f t="shared" si="48"/>
        <v>CARTERON1</v>
      </c>
      <c r="B651" s="52">
        <f t="shared" si="49"/>
        <v>1</v>
      </c>
      <c r="E651" s="236" t="str">
        <f t="shared" si="50"/>
        <v>CARTERONBruno</v>
      </c>
      <c r="F651" s="25" t="str">
        <f t="shared" si="47"/>
        <v>FSGT229026</v>
      </c>
      <c r="G651" s="88" t="s">
        <v>334</v>
      </c>
      <c r="H651" s="88" t="s">
        <v>335</v>
      </c>
      <c r="I651" s="88" t="s">
        <v>80</v>
      </c>
      <c r="J651" s="89">
        <v>71</v>
      </c>
      <c r="K651" s="88" t="s">
        <v>34</v>
      </c>
      <c r="L651" s="88">
        <v>229026</v>
      </c>
      <c r="M651" s="90">
        <v>24800</v>
      </c>
      <c r="N651" s="88">
        <v>4</v>
      </c>
      <c r="O651" s="25" t="s">
        <v>82</v>
      </c>
      <c r="P651" s="25">
        <v>43122</v>
      </c>
    </row>
    <row r="652" spans="1:16" x14ac:dyDescent="0.3">
      <c r="A652" s="54" t="str">
        <f t="shared" si="48"/>
        <v>CASASREALES1</v>
      </c>
      <c r="B652" s="52">
        <f t="shared" si="49"/>
        <v>1</v>
      </c>
      <c r="E652" s="236" t="str">
        <f t="shared" si="50"/>
        <v>CASASREALESDidier</v>
      </c>
      <c r="F652" s="25" t="str">
        <f t="shared" si="47"/>
        <v>FSGT55654031</v>
      </c>
      <c r="G652" s="88" t="s">
        <v>336</v>
      </c>
      <c r="H652" s="88" t="s">
        <v>232</v>
      </c>
      <c r="I652" s="88" t="s">
        <v>112</v>
      </c>
      <c r="J652" s="89">
        <v>71</v>
      </c>
      <c r="K652" s="88" t="s">
        <v>34</v>
      </c>
      <c r="L652" s="88">
        <v>55654031</v>
      </c>
      <c r="M652" s="90">
        <v>24770</v>
      </c>
      <c r="N652" s="88">
        <v>4</v>
      </c>
      <c r="O652" s="25" t="s">
        <v>82</v>
      </c>
      <c r="P652" s="25">
        <v>43142</v>
      </c>
    </row>
    <row r="653" spans="1:16" x14ac:dyDescent="0.3">
      <c r="A653" s="54" t="str">
        <f t="shared" si="48"/>
        <v>CASCIELLO1</v>
      </c>
      <c r="B653" s="52">
        <f t="shared" si="49"/>
        <v>1</v>
      </c>
      <c r="E653" s="236" t="str">
        <f t="shared" si="50"/>
        <v>CASCIELLOGeoffrey</v>
      </c>
      <c r="F653" s="25" t="str">
        <f t="shared" si="47"/>
        <v>FSGT371280</v>
      </c>
      <c r="G653" s="88" t="s">
        <v>337</v>
      </c>
      <c r="H653" s="88" t="s">
        <v>338</v>
      </c>
      <c r="I653" s="88" t="s">
        <v>133</v>
      </c>
      <c r="J653" s="89">
        <v>71</v>
      </c>
      <c r="K653" s="88" t="s">
        <v>34</v>
      </c>
      <c r="L653" s="88">
        <v>371280</v>
      </c>
      <c r="M653" s="90">
        <v>31574</v>
      </c>
      <c r="N653" s="88">
        <v>2</v>
      </c>
      <c r="O653" s="25" t="s">
        <v>95</v>
      </c>
      <c r="P653" s="25">
        <v>43137</v>
      </c>
    </row>
    <row r="654" spans="1:16" x14ac:dyDescent="0.3">
      <c r="A654" s="54" t="str">
        <f t="shared" si="48"/>
        <v>CECCON1</v>
      </c>
      <c r="B654" s="52">
        <f t="shared" si="49"/>
        <v>1</v>
      </c>
      <c r="E654" s="236" t="str">
        <f t="shared" si="50"/>
        <v>CECCONPierre</v>
      </c>
      <c r="F654" s="25" t="str">
        <f t="shared" si="47"/>
        <v>FSGT228598</v>
      </c>
      <c r="G654" s="88" t="s">
        <v>339</v>
      </c>
      <c r="H654" s="88" t="s">
        <v>161</v>
      </c>
      <c r="I654" s="88" t="s">
        <v>127</v>
      </c>
      <c r="J654" s="89">
        <v>71</v>
      </c>
      <c r="K654" s="88" t="s">
        <v>34</v>
      </c>
      <c r="L654" s="88">
        <v>228598</v>
      </c>
      <c r="M654" s="90">
        <v>17118</v>
      </c>
      <c r="N654" s="88">
        <v>6</v>
      </c>
      <c r="O654" s="25" t="s">
        <v>91</v>
      </c>
      <c r="P654" s="25">
        <v>43114</v>
      </c>
    </row>
    <row r="655" spans="1:16" x14ac:dyDescent="0.3">
      <c r="A655" s="54" t="str">
        <f t="shared" si="48"/>
        <v>CEULEMANS1</v>
      </c>
      <c r="B655" s="52">
        <f t="shared" si="49"/>
        <v>1</v>
      </c>
      <c r="E655" s="236" t="str">
        <f t="shared" si="50"/>
        <v>CEULEMANSTom</v>
      </c>
      <c r="F655" s="25" t="str">
        <f t="shared" si="47"/>
        <v>FSGT55713795</v>
      </c>
      <c r="G655" s="88" t="s">
        <v>340</v>
      </c>
      <c r="H655" s="88" t="s">
        <v>341</v>
      </c>
      <c r="I655" s="88" t="s">
        <v>244</v>
      </c>
      <c r="J655" s="89">
        <v>71</v>
      </c>
      <c r="K655" s="88" t="s">
        <v>34</v>
      </c>
      <c r="L655" s="88">
        <v>55713795</v>
      </c>
      <c r="M655" s="90">
        <v>30231</v>
      </c>
      <c r="N655" s="88">
        <v>2</v>
      </c>
      <c r="O655" s="25" t="s">
        <v>95</v>
      </c>
      <c r="P655" s="25">
        <v>43131</v>
      </c>
    </row>
    <row r="656" spans="1:16" x14ac:dyDescent="0.3">
      <c r="A656" s="54" t="str">
        <f t="shared" si="48"/>
        <v>CHALMANDRIER1</v>
      </c>
      <c r="B656" s="52">
        <f t="shared" si="49"/>
        <v>1</v>
      </c>
      <c r="E656" s="236" t="str">
        <f t="shared" si="50"/>
        <v>CHALMANDRIERChristian</v>
      </c>
      <c r="F656" s="25" t="str">
        <f t="shared" si="47"/>
        <v>FSGT229938</v>
      </c>
      <c r="G656" s="88" t="s">
        <v>342</v>
      </c>
      <c r="H656" s="88" t="s">
        <v>97</v>
      </c>
      <c r="I656" s="88" t="s">
        <v>313</v>
      </c>
      <c r="J656" s="89">
        <v>71</v>
      </c>
      <c r="K656" s="88" t="s">
        <v>34</v>
      </c>
      <c r="L656" s="88">
        <v>229938</v>
      </c>
      <c r="M656" s="90">
        <v>21612</v>
      </c>
      <c r="N656" s="88">
        <v>4</v>
      </c>
      <c r="O656" s="25" t="s">
        <v>82</v>
      </c>
      <c r="P656" s="25">
        <v>43125</v>
      </c>
    </row>
    <row r="657" spans="1:16" x14ac:dyDescent="0.3">
      <c r="A657" s="54" t="str">
        <f t="shared" si="48"/>
        <v>CHAMBION1</v>
      </c>
      <c r="B657" s="52">
        <f t="shared" si="49"/>
        <v>1</v>
      </c>
      <c r="E657" s="236" t="str">
        <f t="shared" si="50"/>
        <v>CHAMBIONNoël</v>
      </c>
      <c r="F657" s="25" t="str">
        <f t="shared" si="47"/>
        <v>FSGT234947</v>
      </c>
      <c r="G657" s="88" t="s">
        <v>343</v>
      </c>
      <c r="H657" s="88" t="s">
        <v>344</v>
      </c>
      <c r="I657" s="88" t="s">
        <v>112</v>
      </c>
      <c r="J657" s="89">
        <v>71</v>
      </c>
      <c r="K657" s="88" t="s">
        <v>34</v>
      </c>
      <c r="L657" s="88">
        <v>234947</v>
      </c>
      <c r="M657" s="90">
        <v>17900</v>
      </c>
      <c r="N657" s="88">
        <v>6</v>
      </c>
      <c r="O657" s="25" t="s">
        <v>91</v>
      </c>
      <c r="P657" s="25">
        <v>43114</v>
      </c>
    </row>
    <row r="658" spans="1:16" x14ac:dyDescent="0.3">
      <c r="A658" s="54" t="str">
        <f t="shared" si="48"/>
        <v>CHAMBREY1</v>
      </c>
      <c r="B658" s="52">
        <f t="shared" si="49"/>
        <v>1</v>
      </c>
      <c r="E658" s="236" t="str">
        <f t="shared" si="50"/>
        <v>CHAMBREYDidier</v>
      </c>
      <c r="F658" s="25" t="str">
        <f t="shared" si="47"/>
        <v>FSGT246260</v>
      </c>
      <c r="G658" s="88" t="s">
        <v>345</v>
      </c>
      <c r="H658" s="88" t="s">
        <v>232</v>
      </c>
      <c r="I658" s="88" t="s">
        <v>149</v>
      </c>
      <c r="J658" s="89">
        <v>71</v>
      </c>
      <c r="K658" s="88" t="s">
        <v>34</v>
      </c>
      <c r="L658" s="88">
        <v>246260</v>
      </c>
      <c r="M658" s="90">
        <v>22403</v>
      </c>
      <c r="N658" s="88">
        <v>6</v>
      </c>
      <c r="O658" s="25" t="s">
        <v>82</v>
      </c>
      <c r="P658" s="25">
        <v>43177</v>
      </c>
    </row>
    <row r="659" spans="1:16" x14ac:dyDescent="0.3">
      <c r="A659" s="54" t="str">
        <f t="shared" si="48"/>
        <v>CHAMPLIAU1</v>
      </c>
      <c r="B659" s="52">
        <f t="shared" si="49"/>
        <v>1</v>
      </c>
      <c r="E659" s="236" t="str">
        <f t="shared" si="50"/>
        <v>CHAMPLIAUGisèle</v>
      </c>
      <c r="F659" s="25" t="str">
        <f t="shared" si="47"/>
        <v>FSGT55665947</v>
      </c>
      <c r="G659" s="88" t="s">
        <v>346</v>
      </c>
      <c r="H659" s="88" t="s">
        <v>347</v>
      </c>
      <c r="I659" s="88" t="s">
        <v>348</v>
      </c>
      <c r="J659" s="89">
        <v>71</v>
      </c>
      <c r="K659" s="88" t="s">
        <v>34</v>
      </c>
      <c r="L659" s="88">
        <v>55665947</v>
      </c>
      <c r="M659" s="90">
        <v>17954</v>
      </c>
      <c r="N659" s="88" t="s">
        <v>101</v>
      </c>
      <c r="O659" s="25" t="s">
        <v>91</v>
      </c>
      <c r="P659" s="25">
        <v>43219</v>
      </c>
    </row>
    <row r="660" spans="1:16" x14ac:dyDescent="0.3">
      <c r="A660" s="54" t="str">
        <f t="shared" si="48"/>
        <v>CHAMPLIAU2</v>
      </c>
      <c r="B660" s="52">
        <f t="shared" si="49"/>
        <v>2</v>
      </c>
      <c r="E660" s="236" t="str">
        <f t="shared" si="50"/>
        <v>CHAMPLIAUStéphane</v>
      </c>
      <c r="F660" s="25" t="str">
        <f t="shared" si="47"/>
        <v>FSGT55665873</v>
      </c>
      <c r="G660" s="88" t="s">
        <v>346</v>
      </c>
      <c r="H660" s="88" t="s">
        <v>167</v>
      </c>
      <c r="I660" s="88" t="s">
        <v>348</v>
      </c>
      <c r="J660" s="89">
        <v>71</v>
      </c>
      <c r="K660" s="88" t="s">
        <v>34</v>
      </c>
      <c r="L660" s="88">
        <v>55665873</v>
      </c>
      <c r="M660" s="90">
        <v>26975</v>
      </c>
      <c r="N660" s="88" t="s">
        <v>101</v>
      </c>
      <c r="O660" s="25" t="s">
        <v>73</v>
      </c>
      <c r="P660" s="25">
        <v>43219</v>
      </c>
    </row>
    <row r="661" spans="1:16" x14ac:dyDescent="0.3">
      <c r="A661" s="54" t="str">
        <f t="shared" si="48"/>
        <v>CHAMPROMIS1</v>
      </c>
      <c r="B661" s="52">
        <f t="shared" si="49"/>
        <v>1</v>
      </c>
      <c r="E661" s="236" t="str">
        <f t="shared" si="50"/>
        <v>CHAMPROMISArnaud</v>
      </c>
      <c r="F661" s="25" t="str">
        <f t="shared" si="47"/>
        <v>FSGT301606</v>
      </c>
      <c r="G661" s="88" t="s">
        <v>349</v>
      </c>
      <c r="H661" s="88" t="s">
        <v>350</v>
      </c>
      <c r="I661" s="88" t="s">
        <v>196</v>
      </c>
      <c r="J661" s="89">
        <v>71</v>
      </c>
      <c r="K661" s="88" t="s">
        <v>34</v>
      </c>
      <c r="L661" s="88">
        <v>301606</v>
      </c>
      <c r="M661" s="90">
        <v>28467</v>
      </c>
      <c r="N661" s="88">
        <v>1</v>
      </c>
      <c r="O661" s="25" t="s">
        <v>73</v>
      </c>
      <c r="P661" s="25">
        <v>43147</v>
      </c>
    </row>
    <row r="662" spans="1:16" x14ac:dyDescent="0.3">
      <c r="A662" s="54" t="str">
        <f t="shared" si="48"/>
        <v>CHANDET1</v>
      </c>
      <c r="B662" s="52">
        <f t="shared" si="49"/>
        <v>1</v>
      </c>
      <c r="E662" s="236" t="str">
        <f t="shared" si="50"/>
        <v>CHANDETAndré</v>
      </c>
      <c r="F662" s="25" t="str">
        <f t="shared" si="47"/>
        <v>FSGT236906</v>
      </c>
      <c r="G662" s="88" t="s">
        <v>351</v>
      </c>
      <c r="H662" s="88" t="s">
        <v>252</v>
      </c>
      <c r="I662" s="88" t="s">
        <v>193</v>
      </c>
      <c r="J662" s="89">
        <v>71</v>
      </c>
      <c r="K662" s="88" t="s">
        <v>34</v>
      </c>
      <c r="L662" s="88">
        <v>236906</v>
      </c>
      <c r="M662" s="90">
        <v>17007</v>
      </c>
      <c r="N662" s="88">
        <v>5</v>
      </c>
      <c r="O662" s="25" t="s">
        <v>91</v>
      </c>
      <c r="P662" s="25">
        <v>43143</v>
      </c>
    </row>
    <row r="663" spans="1:16" x14ac:dyDescent="0.3">
      <c r="A663" s="54" t="str">
        <f t="shared" si="48"/>
        <v>CHANDET2</v>
      </c>
      <c r="B663" s="52">
        <f t="shared" si="49"/>
        <v>2</v>
      </c>
      <c r="E663" s="236" t="str">
        <f t="shared" si="50"/>
        <v>CHANDETSylvie</v>
      </c>
      <c r="F663" s="25" t="str">
        <f t="shared" si="47"/>
        <v>FSGT55756408</v>
      </c>
      <c r="G663" s="88" t="s">
        <v>351</v>
      </c>
      <c r="H663" s="88" t="s">
        <v>352</v>
      </c>
      <c r="I663" s="88" t="s">
        <v>193</v>
      </c>
      <c r="J663" s="89">
        <v>71</v>
      </c>
      <c r="K663" s="88" t="s">
        <v>34</v>
      </c>
      <c r="L663" s="88">
        <v>55756408</v>
      </c>
      <c r="M663" s="90">
        <v>17938</v>
      </c>
      <c r="N663" s="88" t="s">
        <v>81</v>
      </c>
      <c r="O663" s="25" t="s">
        <v>91</v>
      </c>
      <c r="P663" s="25">
        <v>43143</v>
      </c>
    </row>
    <row r="664" spans="1:16" x14ac:dyDescent="0.3">
      <c r="A664" s="54" t="str">
        <f t="shared" si="48"/>
        <v>CHANUT1</v>
      </c>
      <c r="B664" s="52">
        <f t="shared" si="49"/>
        <v>1</v>
      </c>
      <c r="E664" s="236" t="str">
        <f t="shared" si="50"/>
        <v>CHANUTRoger</v>
      </c>
      <c r="F664" s="25" t="str">
        <f t="shared" si="47"/>
        <v>FSGT230740</v>
      </c>
      <c r="G664" s="88" t="s">
        <v>353</v>
      </c>
      <c r="H664" s="88" t="s">
        <v>217</v>
      </c>
      <c r="I664" s="88" t="s">
        <v>80</v>
      </c>
      <c r="J664" s="89">
        <v>71</v>
      </c>
      <c r="K664" s="88" t="s">
        <v>34</v>
      </c>
      <c r="L664" s="88">
        <v>230740</v>
      </c>
      <c r="M664" s="90">
        <v>19672</v>
      </c>
      <c r="N664" s="88">
        <v>6</v>
      </c>
      <c r="O664" s="25" t="s">
        <v>91</v>
      </c>
      <c r="P664" s="25">
        <v>43117</v>
      </c>
    </row>
    <row r="665" spans="1:16" x14ac:dyDescent="0.3">
      <c r="A665" s="54" t="str">
        <f t="shared" si="48"/>
        <v>CHAPELLE1</v>
      </c>
      <c r="B665" s="52">
        <f t="shared" si="49"/>
        <v>1</v>
      </c>
      <c r="E665" s="236" t="str">
        <f t="shared" si="50"/>
        <v>CHAPELLEJean-Claude</v>
      </c>
      <c r="F665" s="25" t="str">
        <f t="shared" si="47"/>
        <v>FSGT232344</v>
      </c>
      <c r="G665" s="88" t="s">
        <v>354</v>
      </c>
      <c r="H665" s="88" t="s">
        <v>111</v>
      </c>
      <c r="I665" s="88" t="s">
        <v>276</v>
      </c>
      <c r="J665" s="89">
        <v>71</v>
      </c>
      <c r="K665" s="88" t="s">
        <v>34</v>
      </c>
      <c r="L665" s="88">
        <v>232344</v>
      </c>
      <c r="M665" s="90">
        <v>17756</v>
      </c>
      <c r="N665" s="88">
        <v>6</v>
      </c>
      <c r="O665" s="25" t="s">
        <v>91</v>
      </c>
      <c r="P665" s="25">
        <v>43128</v>
      </c>
    </row>
    <row r="666" spans="1:16" x14ac:dyDescent="0.3">
      <c r="A666" s="54" t="str">
        <f t="shared" si="48"/>
        <v>CHAPELON1</v>
      </c>
      <c r="B666" s="52">
        <f t="shared" si="49"/>
        <v>1</v>
      </c>
      <c r="E666" s="236" t="str">
        <f t="shared" si="50"/>
        <v>CHAPELONMichèle</v>
      </c>
      <c r="F666" s="25" t="str">
        <f t="shared" si="47"/>
        <v>FSGT55652762</v>
      </c>
      <c r="G666" s="88" t="s">
        <v>355</v>
      </c>
      <c r="H666" s="88" t="s">
        <v>356</v>
      </c>
      <c r="I666" s="88" t="s">
        <v>98</v>
      </c>
      <c r="J666" s="89">
        <v>71</v>
      </c>
      <c r="K666" s="88" t="s">
        <v>34</v>
      </c>
      <c r="L666" s="88">
        <v>55652762</v>
      </c>
      <c r="M666" s="90">
        <v>15883</v>
      </c>
      <c r="N666" s="88" t="s">
        <v>101</v>
      </c>
      <c r="O666" s="25" t="s">
        <v>91</v>
      </c>
      <c r="P666" s="25">
        <v>43114</v>
      </c>
    </row>
    <row r="667" spans="1:16" x14ac:dyDescent="0.3">
      <c r="A667" s="54" t="str">
        <f t="shared" si="48"/>
        <v>CHAPELON2</v>
      </c>
      <c r="B667" s="52">
        <f t="shared" si="49"/>
        <v>2</v>
      </c>
      <c r="E667" s="236" t="str">
        <f t="shared" si="50"/>
        <v>CHAPELONJean-Philippe</v>
      </c>
      <c r="F667" s="25" t="str">
        <f t="shared" si="47"/>
        <v>FSGT55661988</v>
      </c>
      <c r="G667" s="88" t="s">
        <v>355</v>
      </c>
      <c r="H667" s="88" t="s">
        <v>357</v>
      </c>
      <c r="I667" s="88" t="s">
        <v>112</v>
      </c>
      <c r="J667" s="89">
        <v>71</v>
      </c>
      <c r="K667" s="88" t="s">
        <v>34</v>
      </c>
      <c r="L667" s="88">
        <v>55661988</v>
      </c>
      <c r="M667" s="90">
        <v>19759</v>
      </c>
      <c r="N667" s="88">
        <v>6</v>
      </c>
      <c r="O667" s="25" t="s">
        <v>91</v>
      </c>
      <c r="P667" s="25">
        <v>43158</v>
      </c>
    </row>
    <row r="668" spans="1:16" x14ac:dyDescent="0.3">
      <c r="A668" s="54" t="str">
        <f t="shared" si="48"/>
        <v>CHARLAT1</v>
      </c>
      <c r="B668" s="52">
        <f t="shared" si="49"/>
        <v>1</v>
      </c>
      <c r="E668" s="236" t="str">
        <f t="shared" si="50"/>
        <v>CHARLATDavid</v>
      </c>
      <c r="F668" s="25" t="str">
        <f t="shared" si="47"/>
        <v>FSGT138972</v>
      </c>
      <c r="G668" s="88" t="s">
        <v>358</v>
      </c>
      <c r="H668" s="88" t="s">
        <v>205</v>
      </c>
      <c r="I668" s="88" t="s">
        <v>196</v>
      </c>
      <c r="J668" s="89">
        <v>71</v>
      </c>
      <c r="K668" s="88" t="s">
        <v>34</v>
      </c>
      <c r="L668" s="88">
        <v>138972</v>
      </c>
      <c r="M668" s="90">
        <v>28520</v>
      </c>
      <c r="N668" s="88">
        <v>1</v>
      </c>
      <c r="O668" s="25" t="s">
        <v>73</v>
      </c>
      <c r="P668" s="25">
        <v>43138</v>
      </c>
    </row>
    <row r="669" spans="1:16" x14ac:dyDescent="0.3">
      <c r="A669" s="54" t="str">
        <f t="shared" si="48"/>
        <v>CHARLES1</v>
      </c>
      <c r="B669" s="52">
        <f t="shared" si="49"/>
        <v>1</v>
      </c>
      <c r="E669" s="236" t="str">
        <f t="shared" si="50"/>
        <v>CHARLESFred</v>
      </c>
      <c r="F669" s="25" t="str">
        <f t="shared" si="47"/>
        <v>FSGT55712278</v>
      </c>
      <c r="G669" s="88" t="s">
        <v>359</v>
      </c>
      <c r="H669" s="88" t="s">
        <v>360</v>
      </c>
      <c r="I669" s="88" t="s">
        <v>133</v>
      </c>
      <c r="J669" s="89">
        <v>71</v>
      </c>
      <c r="K669" s="88" t="s">
        <v>34</v>
      </c>
      <c r="L669" s="88">
        <v>55712278</v>
      </c>
      <c r="M669" s="90">
        <v>21498</v>
      </c>
      <c r="N669" s="88">
        <v>5</v>
      </c>
      <c r="O669" s="25" t="s">
        <v>91</v>
      </c>
      <c r="P669" s="25">
        <v>43137</v>
      </c>
    </row>
    <row r="670" spans="1:16" x14ac:dyDescent="0.3">
      <c r="A670" s="54" t="str">
        <f t="shared" si="48"/>
        <v>CHARLEUX1</v>
      </c>
      <c r="B670" s="52">
        <f t="shared" si="49"/>
        <v>1</v>
      </c>
      <c r="E670" s="236" t="str">
        <f t="shared" si="50"/>
        <v>CHARLEUXXavier</v>
      </c>
      <c r="F670" s="25" t="str">
        <f t="shared" si="47"/>
        <v>FSGT55603441</v>
      </c>
      <c r="G670" s="88" t="s">
        <v>361</v>
      </c>
      <c r="H670" s="88" t="s">
        <v>362</v>
      </c>
      <c r="I670" s="88" t="s">
        <v>127</v>
      </c>
      <c r="J670" s="89">
        <v>71</v>
      </c>
      <c r="K670" s="88" t="s">
        <v>34</v>
      </c>
      <c r="L670" s="88">
        <v>55603441</v>
      </c>
      <c r="M670" s="90">
        <v>27967</v>
      </c>
      <c r="N670" s="88">
        <v>4</v>
      </c>
      <c r="O670" s="25" t="s">
        <v>73</v>
      </c>
      <c r="P670" s="25">
        <v>43164</v>
      </c>
    </row>
    <row r="671" spans="1:16" x14ac:dyDescent="0.3">
      <c r="A671" s="54" t="str">
        <f t="shared" si="48"/>
        <v>CHARLIQUART1</v>
      </c>
      <c r="B671" s="52">
        <f t="shared" si="49"/>
        <v>1</v>
      </c>
      <c r="E671" s="236" t="str">
        <f t="shared" si="50"/>
        <v>CHARLIQUARTClaude</v>
      </c>
      <c r="F671" s="25" t="str">
        <f t="shared" si="47"/>
        <v>FSGT55710159</v>
      </c>
      <c r="G671" s="88" t="s">
        <v>363</v>
      </c>
      <c r="H671" s="88" t="s">
        <v>114</v>
      </c>
      <c r="I671" s="88" t="s">
        <v>364</v>
      </c>
      <c r="J671" s="89">
        <v>71</v>
      </c>
      <c r="K671" s="88" t="s">
        <v>34</v>
      </c>
      <c r="L671" s="88">
        <v>55710159</v>
      </c>
      <c r="M671" s="90">
        <v>19481</v>
      </c>
      <c r="N671" s="88">
        <v>4</v>
      </c>
      <c r="O671" s="25" t="s">
        <v>91</v>
      </c>
      <c r="P671" s="25">
        <v>43138</v>
      </c>
    </row>
    <row r="672" spans="1:16" x14ac:dyDescent="0.3">
      <c r="A672" s="54" t="str">
        <f t="shared" si="48"/>
        <v>CHARLOT1</v>
      </c>
      <c r="B672" s="52">
        <f t="shared" si="49"/>
        <v>1</v>
      </c>
      <c r="E672" s="236" t="str">
        <f t="shared" si="50"/>
        <v>CHARLOTDenis</v>
      </c>
      <c r="F672" s="25" t="str">
        <f t="shared" si="47"/>
        <v>FSGT55487333</v>
      </c>
      <c r="G672" s="88" t="s">
        <v>365</v>
      </c>
      <c r="H672" s="88" t="s">
        <v>366</v>
      </c>
      <c r="I672" s="88" t="s">
        <v>94</v>
      </c>
      <c r="J672" s="89">
        <v>71</v>
      </c>
      <c r="K672" s="88" t="s">
        <v>34</v>
      </c>
      <c r="L672" s="88">
        <v>55487333</v>
      </c>
      <c r="M672" s="90">
        <v>26252</v>
      </c>
      <c r="N672" s="88">
        <v>4</v>
      </c>
      <c r="O672" s="25" t="s">
        <v>73</v>
      </c>
      <c r="P672" s="25">
        <v>43128</v>
      </c>
    </row>
    <row r="673" spans="1:16" x14ac:dyDescent="0.3">
      <c r="A673" s="54" t="str">
        <f t="shared" si="48"/>
        <v>CHARLOT2</v>
      </c>
      <c r="B673" s="52">
        <f t="shared" si="49"/>
        <v>2</v>
      </c>
      <c r="E673" s="236" t="str">
        <f t="shared" si="50"/>
        <v>CHARLOTSolenne</v>
      </c>
      <c r="F673" s="25" t="str">
        <f t="shared" si="47"/>
        <v>FSGT55713746</v>
      </c>
      <c r="G673" s="88" t="s">
        <v>365</v>
      </c>
      <c r="H673" s="88" t="s">
        <v>367</v>
      </c>
      <c r="I673" s="88" t="s">
        <v>94</v>
      </c>
      <c r="J673" s="89">
        <v>71</v>
      </c>
      <c r="K673" s="88" t="s">
        <v>34</v>
      </c>
      <c r="L673" s="88">
        <v>55713746</v>
      </c>
      <c r="M673" s="90">
        <v>35253</v>
      </c>
      <c r="N673" s="88" t="s">
        <v>81</v>
      </c>
      <c r="O673" s="25" t="s">
        <v>120</v>
      </c>
      <c r="P673" s="25">
        <v>43146</v>
      </c>
    </row>
    <row r="674" spans="1:16" x14ac:dyDescent="0.3">
      <c r="A674" s="54" t="str">
        <f t="shared" si="48"/>
        <v>CHARLY1</v>
      </c>
      <c r="B674" s="52">
        <f t="shared" si="49"/>
        <v>1</v>
      </c>
      <c r="E674" s="236" t="str">
        <f t="shared" si="50"/>
        <v>CHARLYClément</v>
      </c>
      <c r="F674" s="25" t="str">
        <f t="shared" si="47"/>
        <v>FSGT55720933</v>
      </c>
      <c r="G674" s="88" t="s">
        <v>368</v>
      </c>
      <c r="H674" s="88" t="s">
        <v>369</v>
      </c>
      <c r="I674" s="88" t="s">
        <v>133</v>
      </c>
      <c r="J674" s="89">
        <v>71</v>
      </c>
      <c r="K674" s="88" t="s">
        <v>34</v>
      </c>
      <c r="L674" s="88">
        <v>55720933</v>
      </c>
      <c r="M674" s="90">
        <v>35420</v>
      </c>
      <c r="N674" s="88">
        <v>3</v>
      </c>
      <c r="O674" s="25" t="s">
        <v>120</v>
      </c>
      <c r="P674" s="25">
        <v>43159</v>
      </c>
    </row>
    <row r="675" spans="1:16" x14ac:dyDescent="0.3">
      <c r="A675" s="54" t="str">
        <f t="shared" si="48"/>
        <v>CHARRIER1</v>
      </c>
      <c r="B675" s="52">
        <f t="shared" si="49"/>
        <v>1</v>
      </c>
      <c r="E675" s="236" t="str">
        <f t="shared" si="50"/>
        <v xml:space="preserve">CHARRIERBenjamin </v>
      </c>
      <c r="F675" s="25" t="str">
        <f t="shared" si="47"/>
        <v>FSGT55756677</v>
      </c>
      <c r="G675" s="88" t="s">
        <v>370</v>
      </c>
      <c r="H675" s="88" t="s">
        <v>371</v>
      </c>
      <c r="I675" s="88" t="s">
        <v>196</v>
      </c>
      <c r="J675" s="89">
        <v>71</v>
      </c>
      <c r="K675" s="88" t="s">
        <v>34</v>
      </c>
      <c r="L675" s="88">
        <v>55756677</v>
      </c>
      <c r="M675" s="90">
        <v>30127</v>
      </c>
      <c r="N675" s="88">
        <v>4</v>
      </c>
      <c r="O675" s="25" t="s">
        <v>95</v>
      </c>
      <c r="P675" s="25">
        <v>43147</v>
      </c>
    </row>
    <row r="676" spans="1:16" x14ac:dyDescent="0.3">
      <c r="A676" s="54" t="str">
        <f t="shared" si="48"/>
        <v>CHARTON1</v>
      </c>
      <c r="B676" s="52">
        <f t="shared" si="49"/>
        <v>1</v>
      </c>
      <c r="E676" s="236" t="str">
        <f t="shared" si="50"/>
        <v>CHARTONEric</v>
      </c>
      <c r="F676" s="25" t="str">
        <f t="shared" si="47"/>
        <v>FSGT244206</v>
      </c>
      <c r="G676" s="88" t="s">
        <v>372</v>
      </c>
      <c r="H676" s="88" t="s">
        <v>309</v>
      </c>
      <c r="I676" s="88" t="s">
        <v>118</v>
      </c>
      <c r="J676" s="89">
        <v>71</v>
      </c>
      <c r="K676" s="88" t="s">
        <v>34</v>
      </c>
      <c r="L676" s="88">
        <v>244206</v>
      </c>
      <c r="M676" s="90">
        <v>23302</v>
      </c>
      <c r="N676" s="88">
        <v>5</v>
      </c>
      <c r="O676" s="25" t="s">
        <v>82</v>
      </c>
      <c r="P676" s="25">
        <v>43114</v>
      </c>
    </row>
    <row r="677" spans="1:16" x14ac:dyDescent="0.3">
      <c r="A677" s="54" t="str">
        <f t="shared" si="48"/>
        <v>CHARVIN1</v>
      </c>
      <c r="B677" s="52">
        <f t="shared" si="49"/>
        <v>1</v>
      </c>
      <c r="E677" s="236" t="str">
        <f t="shared" si="50"/>
        <v>CHARVINPierre</v>
      </c>
      <c r="F677" s="25" t="str">
        <f t="shared" si="47"/>
        <v>FSGT240800</v>
      </c>
      <c r="G677" s="88" t="s">
        <v>373</v>
      </c>
      <c r="H677" s="88" t="s">
        <v>161</v>
      </c>
      <c r="I677" s="88" t="s">
        <v>149</v>
      </c>
      <c r="J677" s="89">
        <v>71</v>
      </c>
      <c r="K677" s="88" t="s">
        <v>34</v>
      </c>
      <c r="L677" s="88">
        <v>240800</v>
      </c>
      <c r="M677" s="90">
        <v>22738</v>
      </c>
      <c r="N677" s="88">
        <v>5</v>
      </c>
      <c r="O677" s="25" t="s">
        <v>82</v>
      </c>
      <c r="P677" s="25">
        <v>43128</v>
      </c>
    </row>
    <row r="678" spans="1:16" x14ac:dyDescent="0.3">
      <c r="A678" s="54" t="str">
        <f t="shared" si="48"/>
        <v>CHASSY1</v>
      </c>
      <c r="B678" s="52">
        <f t="shared" si="49"/>
        <v>1</v>
      </c>
      <c r="E678" s="236" t="str">
        <f t="shared" si="50"/>
        <v>CHASSYJeffrey</v>
      </c>
      <c r="F678" s="25" t="str">
        <f t="shared" si="47"/>
        <v>FSGT55754486</v>
      </c>
      <c r="G678" s="88" t="s">
        <v>374</v>
      </c>
      <c r="H678" s="88" t="s">
        <v>375</v>
      </c>
      <c r="I678" s="88" t="s">
        <v>143</v>
      </c>
      <c r="J678" s="89">
        <v>71</v>
      </c>
      <c r="K678" s="88" t="s">
        <v>34</v>
      </c>
      <c r="L678" s="88">
        <v>55754486</v>
      </c>
      <c r="M678" s="90">
        <v>38221</v>
      </c>
      <c r="N678" s="88" t="s">
        <v>175</v>
      </c>
      <c r="O678" s="25" t="s">
        <v>87</v>
      </c>
      <c r="P678" s="25">
        <v>43145</v>
      </c>
    </row>
    <row r="679" spans="1:16" x14ac:dyDescent="0.3">
      <c r="A679" s="54" t="str">
        <f t="shared" si="48"/>
        <v>CHAVANNE1</v>
      </c>
      <c r="B679" s="52">
        <f t="shared" si="49"/>
        <v>1</v>
      </c>
      <c r="E679" s="236" t="str">
        <f t="shared" si="50"/>
        <v>CHAVANNEClaude</v>
      </c>
      <c r="F679" s="25" t="str">
        <f t="shared" si="47"/>
        <v>FSGT229418</v>
      </c>
      <c r="G679" s="88" t="s">
        <v>376</v>
      </c>
      <c r="H679" s="88" t="s">
        <v>114</v>
      </c>
      <c r="I679" s="88" t="s">
        <v>178</v>
      </c>
      <c r="J679" s="89">
        <v>71</v>
      </c>
      <c r="K679" s="88" t="s">
        <v>34</v>
      </c>
      <c r="L679" s="88">
        <v>229418</v>
      </c>
      <c r="M679" s="90">
        <v>18891</v>
      </c>
      <c r="N679" s="88">
        <v>3</v>
      </c>
      <c r="O679" s="25" t="s">
        <v>91</v>
      </c>
      <c r="P679" s="25">
        <v>43135</v>
      </c>
    </row>
    <row r="680" spans="1:16" x14ac:dyDescent="0.3">
      <c r="A680" s="54" t="str">
        <f t="shared" si="48"/>
        <v>CHAVET-BELLOT1</v>
      </c>
      <c r="B680" s="52">
        <f t="shared" si="49"/>
        <v>1</v>
      </c>
      <c r="E680" s="236" t="str">
        <f t="shared" si="50"/>
        <v>CHAVET-BELLOTPatrick</v>
      </c>
      <c r="F680" s="25" t="str">
        <f t="shared" si="47"/>
        <v>FSGT425333</v>
      </c>
      <c r="G680" s="88" t="s">
        <v>377</v>
      </c>
      <c r="H680" s="88" t="s">
        <v>152</v>
      </c>
      <c r="I680" s="88" t="s">
        <v>187</v>
      </c>
      <c r="J680" s="89">
        <v>71</v>
      </c>
      <c r="K680" s="88" t="s">
        <v>34</v>
      </c>
      <c r="L680" s="88">
        <v>425333</v>
      </c>
      <c r="M680" s="90">
        <v>23685</v>
      </c>
      <c r="N680" s="88">
        <v>2</v>
      </c>
      <c r="O680" s="25" t="s">
        <v>82</v>
      </c>
      <c r="P680" s="25">
        <v>43111</v>
      </c>
    </row>
    <row r="681" spans="1:16" x14ac:dyDescent="0.3">
      <c r="A681" s="54" t="str">
        <f t="shared" si="48"/>
        <v>CHELMINIAK1</v>
      </c>
      <c r="B681" s="52">
        <f t="shared" si="49"/>
        <v>1</v>
      </c>
      <c r="E681" s="236" t="str">
        <f t="shared" si="50"/>
        <v>CHELMINIAKAlain</v>
      </c>
      <c r="F681" s="25" t="str">
        <f t="shared" si="47"/>
        <v>FSGT229939</v>
      </c>
      <c r="G681" s="88" t="s">
        <v>378</v>
      </c>
      <c r="H681" s="88" t="s">
        <v>126</v>
      </c>
      <c r="I681" s="88" t="s">
        <v>313</v>
      </c>
      <c r="J681" s="89">
        <v>71</v>
      </c>
      <c r="K681" s="88" t="s">
        <v>34</v>
      </c>
      <c r="L681" s="88">
        <v>229939</v>
      </c>
      <c r="M681" s="90">
        <v>20356</v>
      </c>
      <c r="N681" s="88">
        <v>5</v>
      </c>
      <c r="O681" s="25" t="s">
        <v>91</v>
      </c>
      <c r="P681" s="25">
        <v>43204</v>
      </c>
    </row>
    <row r="682" spans="1:16" x14ac:dyDescent="0.3">
      <c r="A682" s="54" t="str">
        <f t="shared" si="48"/>
        <v>CHEVALIER1</v>
      </c>
      <c r="B682" s="52">
        <f t="shared" si="49"/>
        <v>1</v>
      </c>
      <c r="E682" s="236" t="str">
        <f t="shared" si="50"/>
        <v>CHEVALIERLaurent</v>
      </c>
      <c r="F682" s="25" t="str">
        <f t="shared" si="47"/>
        <v>FSGT227495</v>
      </c>
      <c r="G682" s="88" t="s">
        <v>379</v>
      </c>
      <c r="H682" s="88" t="s">
        <v>192</v>
      </c>
      <c r="I682" s="88" t="s">
        <v>127</v>
      </c>
      <c r="J682" s="89">
        <v>71</v>
      </c>
      <c r="K682" s="88" t="s">
        <v>34</v>
      </c>
      <c r="L682" s="88">
        <v>227495</v>
      </c>
      <c r="M682" s="90">
        <v>25558</v>
      </c>
      <c r="N682" s="88">
        <v>4</v>
      </c>
      <c r="O682" s="25" t="s">
        <v>73</v>
      </c>
      <c r="P682" s="25">
        <v>43177</v>
      </c>
    </row>
    <row r="683" spans="1:16" x14ac:dyDescent="0.3">
      <c r="A683" s="54" t="str">
        <f t="shared" si="48"/>
        <v>CHEVENARD1</v>
      </c>
      <c r="B683" s="52">
        <f t="shared" si="49"/>
        <v>1</v>
      </c>
      <c r="E683" s="236" t="str">
        <f t="shared" si="50"/>
        <v>CHEVENARDMichel</v>
      </c>
      <c r="F683" s="25" t="str">
        <f t="shared" si="47"/>
        <v>FSGT227496</v>
      </c>
      <c r="G683" s="88" t="s">
        <v>380</v>
      </c>
      <c r="H683" s="88" t="s">
        <v>249</v>
      </c>
      <c r="I683" s="88" t="s">
        <v>127</v>
      </c>
      <c r="J683" s="89">
        <v>71</v>
      </c>
      <c r="K683" s="88" t="s">
        <v>34</v>
      </c>
      <c r="L683" s="88">
        <v>227496</v>
      </c>
      <c r="M683" s="90">
        <v>16970</v>
      </c>
      <c r="N683" s="88">
        <v>6</v>
      </c>
      <c r="O683" s="25" t="s">
        <v>91</v>
      </c>
      <c r="P683" s="25">
        <v>43114</v>
      </c>
    </row>
    <row r="684" spans="1:16" x14ac:dyDescent="0.3">
      <c r="A684" s="54" t="str">
        <f t="shared" si="48"/>
        <v>CHEVILLARD1</v>
      </c>
      <c r="B684" s="52">
        <f t="shared" si="49"/>
        <v>1</v>
      </c>
      <c r="E684" s="236" t="str">
        <f t="shared" si="50"/>
        <v>CHEVILLARDBernard</v>
      </c>
      <c r="F684" s="25" t="str">
        <f t="shared" si="47"/>
        <v>FSGT362144</v>
      </c>
      <c r="G684" s="88" t="s">
        <v>381</v>
      </c>
      <c r="H684" s="88" t="s">
        <v>327</v>
      </c>
      <c r="I684" s="88" t="s">
        <v>80</v>
      </c>
      <c r="J684" s="89">
        <v>71</v>
      </c>
      <c r="K684" s="88" t="s">
        <v>34</v>
      </c>
      <c r="L684" s="88">
        <v>362144</v>
      </c>
      <c r="M684" s="90">
        <v>18907</v>
      </c>
      <c r="N684" s="88">
        <v>4</v>
      </c>
      <c r="O684" s="25" t="s">
        <v>91</v>
      </c>
      <c r="P684" s="25">
        <v>43117</v>
      </c>
    </row>
    <row r="685" spans="1:16" x14ac:dyDescent="0.3">
      <c r="A685" s="54" t="str">
        <f t="shared" si="48"/>
        <v>CHEVREY1</v>
      </c>
      <c r="B685" s="52">
        <f t="shared" si="49"/>
        <v>1</v>
      </c>
      <c r="E685" s="236" t="str">
        <f t="shared" si="50"/>
        <v>CHEVREYJean-Marc</v>
      </c>
      <c r="F685" s="25" t="str">
        <f t="shared" si="47"/>
        <v>FSGT308872</v>
      </c>
      <c r="G685" s="88" t="s">
        <v>382</v>
      </c>
      <c r="H685" s="88" t="s">
        <v>172</v>
      </c>
      <c r="I685" s="88" t="s">
        <v>263</v>
      </c>
      <c r="J685" s="89">
        <v>71</v>
      </c>
      <c r="K685" s="88" t="s">
        <v>34</v>
      </c>
      <c r="L685" s="88">
        <v>308872</v>
      </c>
      <c r="M685" s="90">
        <v>20322</v>
      </c>
      <c r="N685" s="88">
        <v>6</v>
      </c>
      <c r="O685" s="25" t="s">
        <v>91</v>
      </c>
      <c r="P685" s="25">
        <v>43157</v>
      </c>
    </row>
    <row r="686" spans="1:16" x14ac:dyDescent="0.3">
      <c r="A686" s="54" t="str">
        <f t="shared" si="48"/>
        <v>CHEVROT1</v>
      </c>
      <c r="B686" s="52">
        <f t="shared" si="49"/>
        <v>1</v>
      </c>
      <c r="E686" s="236" t="str">
        <f t="shared" si="50"/>
        <v>CHEVROTAlain</v>
      </c>
      <c r="F686" s="25" t="str">
        <f t="shared" si="47"/>
        <v>FSGT230629</v>
      </c>
      <c r="G686" s="88" t="s">
        <v>383</v>
      </c>
      <c r="H686" s="88" t="s">
        <v>126</v>
      </c>
      <c r="I686" s="88" t="s">
        <v>94</v>
      </c>
      <c r="J686" s="89">
        <v>71</v>
      </c>
      <c r="K686" s="88" t="s">
        <v>34</v>
      </c>
      <c r="L686" s="88">
        <v>230629</v>
      </c>
      <c r="M686" s="90">
        <v>18710</v>
      </c>
      <c r="N686" s="88">
        <v>6</v>
      </c>
      <c r="O686" s="25" t="s">
        <v>91</v>
      </c>
      <c r="P686" s="25">
        <v>43128</v>
      </c>
    </row>
    <row r="687" spans="1:16" x14ac:dyDescent="0.3">
      <c r="A687" s="54" t="str">
        <f t="shared" si="48"/>
        <v>CHISU1</v>
      </c>
      <c r="B687" s="52">
        <f t="shared" si="49"/>
        <v>1</v>
      </c>
      <c r="E687" s="236" t="str">
        <f t="shared" si="50"/>
        <v>CHISUAntonio</v>
      </c>
      <c r="F687" s="25" t="str">
        <f t="shared" si="47"/>
        <v>FSGT227512</v>
      </c>
      <c r="G687" s="88" t="s">
        <v>384</v>
      </c>
      <c r="H687" s="88" t="s">
        <v>385</v>
      </c>
      <c r="I687" s="88" t="s">
        <v>127</v>
      </c>
      <c r="J687" s="89">
        <v>71</v>
      </c>
      <c r="K687" s="88" t="s">
        <v>34</v>
      </c>
      <c r="L687" s="88">
        <v>227512</v>
      </c>
      <c r="M687" s="90">
        <v>12228</v>
      </c>
      <c r="N687" s="88">
        <v>6</v>
      </c>
      <c r="O687" s="25" t="s">
        <v>91</v>
      </c>
      <c r="P687" s="25">
        <v>43114</v>
      </c>
    </row>
    <row r="688" spans="1:16" x14ac:dyDescent="0.3">
      <c r="A688" s="54" t="str">
        <f t="shared" si="48"/>
        <v>CHOMETTON1</v>
      </c>
      <c r="B688" s="52">
        <f t="shared" si="49"/>
        <v>1</v>
      </c>
      <c r="E688" s="236" t="str">
        <f t="shared" si="50"/>
        <v xml:space="preserve">CHOMETTONJordan </v>
      </c>
      <c r="F688" s="25" t="str">
        <f t="shared" si="47"/>
        <v>FSGT240805</v>
      </c>
      <c r="G688" s="88" t="s">
        <v>386</v>
      </c>
      <c r="H688" s="88" t="s">
        <v>387</v>
      </c>
      <c r="I688" s="88" t="s">
        <v>149</v>
      </c>
      <c r="J688" s="89">
        <v>71</v>
      </c>
      <c r="K688" s="88" t="s">
        <v>34</v>
      </c>
      <c r="L688" s="88">
        <v>240805</v>
      </c>
      <c r="M688" s="90">
        <v>37023</v>
      </c>
      <c r="N688" s="88">
        <v>5</v>
      </c>
      <c r="O688" s="25" t="s">
        <v>122</v>
      </c>
      <c r="P688" s="25">
        <v>43128</v>
      </c>
    </row>
    <row r="689" spans="1:16" x14ac:dyDescent="0.3">
      <c r="A689" s="54" t="str">
        <f t="shared" si="48"/>
        <v>CHOMETTON2</v>
      </c>
      <c r="B689" s="52">
        <f t="shared" si="49"/>
        <v>2</v>
      </c>
      <c r="E689" s="236" t="str">
        <f t="shared" si="50"/>
        <v>CHOMETTONPatrick</v>
      </c>
      <c r="F689" s="25" t="str">
        <f t="shared" si="47"/>
        <v>FSGT241166</v>
      </c>
      <c r="G689" s="88" t="s">
        <v>386</v>
      </c>
      <c r="H689" s="88" t="s">
        <v>152</v>
      </c>
      <c r="I689" s="88" t="s">
        <v>149</v>
      </c>
      <c r="J689" s="89">
        <v>71</v>
      </c>
      <c r="K689" s="88" t="s">
        <v>34</v>
      </c>
      <c r="L689" s="88">
        <v>241166</v>
      </c>
      <c r="M689" s="90">
        <v>23796</v>
      </c>
      <c r="N689" s="88">
        <v>6</v>
      </c>
      <c r="O689" s="25" t="s">
        <v>82</v>
      </c>
      <c r="P689" s="25">
        <v>43128</v>
      </c>
    </row>
    <row r="690" spans="1:16" x14ac:dyDescent="0.3">
      <c r="A690" s="54" t="str">
        <f t="shared" si="48"/>
        <v>CIGOLOTTI1</v>
      </c>
      <c r="B690" s="52">
        <f t="shared" si="49"/>
        <v>1</v>
      </c>
      <c r="E690" s="236" t="str">
        <f t="shared" si="50"/>
        <v>CIGOLOTTIFabrice</v>
      </c>
      <c r="F690" s="25" t="str">
        <f t="shared" si="47"/>
        <v>FSGT55755062</v>
      </c>
      <c r="G690" s="88" t="s">
        <v>388</v>
      </c>
      <c r="H690" s="88" t="s">
        <v>389</v>
      </c>
      <c r="I690" s="88" t="s">
        <v>263</v>
      </c>
      <c r="J690" s="89">
        <v>71</v>
      </c>
      <c r="K690" s="88" t="s">
        <v>34</v>
      </c>
      <c r="L690" s="88">
        <v>55755062</v>
      </c>
      <c r="M690" s="90">
        <v>28325</v>
      </c>
      <c r="N690" s="88">
        <v>2</v>
      </c>
      <c r="O690" s="25" t="s">
        <v>73</v>
      </c>
      <c r="P690" s="25">
        <v>43138</v>
      </c>
    </row>
    <row r="691" spans="1:16" x14ac:dyDescent="0.3">
      <c r="A691" s="54" t="str">
        <f t="shared" si="48"/>
        <v>CLEAU1</v>
      </c>
      <c r="B691" s="52">
        <f t="shared" si="49"/>
        <v>1</v>
      </c>
      <c r="E691" s="236" t="str">
        <f t="shared" si="50"/>
        <v>CLEAUChristian</v>
      </c>
      <c r="F691" s="25" t="str">
        <f t="shared" si="47"/>
        <v>FSGT235363</v>
      </c>
      <c r="G691" s="88" t="s">
        <v>390</v>
      </c>
      <c r="H691" s="88" t="s">
        <v>97</v>
      </c>
      <c r="I691" s="88" t="s">
        <v>98</v>
      </c>
      <c r="J691" s="89">
        <v>71</v>
      </c>
      <c r="K691" s="88" t="s">
        <v>34</v>
      </c>
      <c r="L691" s="88">
        <v>235363</v>
      </c>
      <c r="M691" s="90">
        <v>22933</v>
      </c>
      <c r="N691" s="88" t="s">
        <v>101</v>
      </c>
      <c r="O691" s="25" t="s">
        <v>82</v>
      </c>
      <c r="P691" s="25">
        <v>43114</v>
      </c>
    </row>
    <row r="692" spans="1:16" x14ac:dyDescent="0.3">
      <c r="A692" s="54" t="str">
        <f t="shared" si="48"/>
        <v>CLEMENT1</v>
      </c>
      <c r="B692" s="52">
        <f t="shared" si="49"/>
        <v>1</v>
      </c>
      <c r="E692" s="236" t="str">
        <f t="shared" si="50"/>
        <v>CLEMENTGilbert</v>
      </c>
      <c r="F692" s="25" t="str">
        <f t="shared" ref="F692:F755" si="51">CONCATENATE(K692,L692)</f>
        <v>FSGT240636</v>
      </c>
      <c r="G692" s="88" t="s">
        <v>391</v>
      </c>
      <c r="H692" s="88" t="s">
        <v>248</v>
      </c>
      <c r="I692" s="88" t="s">
        <v>364</v>
      </c>
      <c r="J692" s="89">
        <v>71</v>
      </c>
      <c r="K692" s="88" t="s">
        <v>34</v>
      </c>
      <c r="L692" s="88">
        <v>240636</v>
      </c>
      <c r="M692" s="90">
        <v>20173</v>
      </c>
      <c r="N692" s="88">
        <v>6</v>
      </c>
      <c r="O692" s="25" t="s">
        <v>91</v>
      </c>
      <c r="P692" s="25">
        <v>43138</v>
      </c>
    </row>
    <row r="693" spans="1:16" x14ac:dyDescent="0.3">
      <c r="A693" s="54" t="str">
        <f t="shared" ref="A693:A756" si="52">CONCATENATE(G693,B693)</f>
        <v>CLEMENT2</v>
      </c>
      <c r="B693" s="52">
        <f t="shared" ref="B693:B756" si="53">IF(G693&lt;&gt;G692,1,(B692+1))</f>
        <v>2</v>
      </c>
      <c r="E693" s="236" t="str">
        <f t="shared" si="50"/>
        <v>CLEMENTBoris(cadet)</v>
      </c>
      <c r="F693" s="25" t="str">
        <f t="shared" si="51"/>
        <v>FSGT55722303</v>
      </c>
      <c r="G693" s="88" t="s">
        <v>391</v>
      </c>
      <c r="H693" s="88" t="s">
        <v>392</v>
      </c>
      <c r="I693" s="88" t="s">
        <v>348</v>
      </c>
      <c r="J693" s="89">
        <v>71</v>
      </c>
      <c r="K693" s="88" t="s">
        <v>34</v>
      </c>
      <c r="L693" s="88">
        <v>55722303</v>
      </c>
      <c r="M693" s="90">
        <v>37925</v>
      </c>
      <c r="N693" s="88">
        <v>5</v>
      </c>
      <c r="O693" s="25" t="s">
        <v>170</v>
      </c>
      <c r="P693" s="25">
        <v>43219</v>
      </c>
    </row>
    <row r="694" spans="1:16" x14ac:dyDescent="0.3">
      <c r="A694" s="54" t="str">
        <f t="shared" si="52"/>
        <v>CLERC1</v>
      </c>
      <c r="B694" s="52">
        <f t="shared" si="53"/>
        <v>1</v>
      </c>
      <c r="E694" s="236" t="str">
        <f t="shared" si="50"/>
        <v>CLERCAlbert</v>
      </c>
      <c r="F694" s="25" t="str">
        <f t="shared" si="51"/>
        <v>FSGT239603</v>
      </c>
      <c r="G694" s="88" t="s">
        <v>393</v>
      </c>
      <c r="H694" s="88" t="s">
        <v>394</v>
      </c>
      <c r="I694" s="88" t="s">
        <v>127</v>
      </c>
      <c r="J694" s="89">
        <v>71</v>
      </c>
      <c r="K694" s="88" t="s">
        <v>34</v>
      </c>
      <c r="L694" s="88">
        <v>239603</v>
      </c>
      <c r="M694" s="90">
        <v>19294</v>
      </c>
      <c r="N694" s="88">
        <v>6</v>
      </c>
      <c r="O694" s="25" t="s">
        <v>91</v>
      </c>
      <c r="P694" s="25">
        <v>43114</v>
      </c>
    </row>
    <row r="695" spans="1:16" x14ac:dyDescent="0.3">
      <c r="A695" s="54" t="str">
        <f t="shared" si="52"/>
        <v>COCHARD1</v>
      </c>
      <c r="B695" s="52">
        <f t="shared" si="53"/>
        <v>1</v>
      </c>
      <c r="E695" s="236" t="str">
        <f t="shared" si="50"/>
        <v>COCHARDXavier</v>
      </c>
      <c r="F695" s="25" t="str">
        <f t="shared" si="51"/>
        <v>FSGT227317</v>
      </c>
      <c r="G695" s="88" t="s">
        <v>395</v>
      </c>
      <c r="H695" s="88" t="s">
        <v>362</v>
      </c>
      <c r="I695" s="88" t="s">
        <v>143</v>
      </c>
      <c r="J695" s="89">
        <v>71</v>
      </c>
      <c r="K695" s="88" t="s">
        <v>34</v>
      </c>
      <c r="L695" s="88">
        <v>227317</v>
      </c>
      <c r="M695" s="90">
        <v>26411</v>
      </c>
      <c r="N695" s="88">
        <v>4</v>
      </c>
      <c r="O695" s="25" t="s">
        <v>73</v>
      </c>
      <c r="P695" s="25">
        <v>43120</v>
      </c>
    </row>
    <row r="696" spans="1:16" x14ac:dyDescent="0.3">
      <c r="A696" s="54" t="str">
        <f t="shared" si="52"/>
        <v>COEHLO1</v>
      </c>
      <c r="B696" s="52">
        <f t="shared" si="53"/>
        <v>1</v>
      </c>
      <c r="E696" s="236" t="str">
        <f t="shared" si="50"/>
        <v>COEHLODavid</v>
      </c>
      <c r="F696" s="25" t="str">
        <f t="shared" si="51"/>
        <v>FSGT55759580</v>
      </c>
      <c r="G696" s="88" t="s">
        <v>396</v>
      </c>
      <c r="H696" s="88" t="s">
        <v>205</v>
      </c>
      <c r="I696" s="88" t="s">
        <v>181</v>
      </c>
      <c r="J696" s="89">
        <v>71</v>
      </c>
      <c r="K696" s="88" t="s">
        <v>34</v>
      </c>
      <c r="L696" s="88">
        <v>55759580</v>
      </c>
      <c r="M696" s="90">
        <v>28804</v>
      </c>
      <c r="N696" s="88">
        <v>2</v>
      </c>
      <c r="O696" s="25" t="s">
        <v>73</v>
      </c>
      <c r="P696" s="25">
        <v>43199</v>
      </c>
    </row>
    <row r="697" spans="1:16" x14ac:dyDescent="0.3">
      <c r="A697" s="54" t="str">
        <f t="shared" si="52"/>
        <v>COGNARD1</v>
      </c>
      <c r="B697" s="52">
        <f t="shared" si="53"/>
        <v>1</v>
      </c>
      <c r="E697" s="236" t="str">
        <f t="shared" si="50"/>
        <v>COGNARDSerge</v>
      </c>
      <c r="F697" s="25" t="str">
        <f t="shared" si="51"/>
        <v>FSGT488818</v>
      </c>
      <c r="G697" s="88" t="s">
        <v>397</v>
      </c>
      <c r="H697" s="88" t="s">
        <v>323</v>
      </c>
      <c r="I697" s="88" t="s">
        <v>127</v>
      </c>
      <c r="J697" s="89">
        <v>71</v>
      </c>
      <c r="K697" s="88" t="s">
        <v>34</v>
      </c>
      <c r="L697" s="88">
        <v>488818</v>
      </c>
      <c r="M697" s="90">
        <v>18380</v>
      </c>
      <c r="N697" s="88">
        <v>6</v>
      </c>
      <c r="O697" s="25" t="s">
        <v>91</v>
      </c>
      <c r="P697" s="25">
        <v>43114</v>
      </c>
    </row>
    <row r="698" spans="1:16" x14ac:dyDescent="0.3">
      <c r="A698" s="54" t="str">
        <f t="shared" si="52"/>
        <v>COLAUT1</v>
      </c>
      <c r="B698" s="52">
        <f t="shared" si="53"/>
        <v>1</v>
      </c>
      <c r="E698" s="236" t="str">
        <f t="shared" si="50"/>
        <v>COLAUTLilian(cadet)</v>
      </c>
      <c r="F698" s="25" t="str">
        <f t="shared" si="51"/>
        <v>FSGT55755133</v>
      </c>
      <c r="G698" s="88" t="s">
        <v>398</v>
      </c>
      <c r="H698" s="88" t="s">
        <v>399</v>
      </c>
      <c r="I698" s="88" t="s">
        <v>244</v>
      </c>
      <c r="J698" s="89">
        <v>71</v>
      </c>
      <c r="K698" s="88" t="s">
        <v>34</v>
      </c>
      <c r="L698" s="88">
        <v>55755133</v>
      </c>
      <c r="M698" s="90">
        <v>37795</v>
      </c>
      <c r="N698" s="88">
        <v>4</v>
      </c>
      <c r="O698" s="25" t="s">
        <v>170</v>
      </c>
      <c r="P698" s="25">
        <v>43131</v>
      </c>
    </row>
    <row r="699" spans="1:16" x14ac:dyDescent="0.3">
      <c r="A699" s="54" t="str">
        <f t="shared" si="52"/>
        <v>COLAUT2</v>
      </c>
      <c r="B699" s="52">
        <f t="shared" si="53"/>
        <v>2</v>
      </c>
      <c r="E699" s="236" t="str">
        <f t="shared" si="50"/>
        <v>COLAUTJulien</v>
      </c>
      <c r="F699" s="25" t="str">
        <f t="shared" si="51"/>
        <v>FSGT55755131</v>
      </c>
      <c r="G699" s="88" t="s">
        <v>398</v>
      </c>
      <c r="H699" s="88" t="s">
        <v>177</v>
      </c>
      <c r="I699" s="88" t="s">
        <v>244</v>
      </c>
      <c r="J699" s="89">
        <v>71</v>
      </c>
      <c r="K699" s="88" t="s">
        <v>34</v>
      </c>
      <c r="L699" s="88">
        <v>55755131</v>
      </c>
      <c r="M699" s="90">
        <v>29821</v>
      </c>
      <c r="N699" s="88">
        <v>4</v>
      </c>
      <c r="O699" s="25" t="s">
        <v>95</v>
      </c>
      <c r="P699" s="25">
        <v>43131</v>
      </c>
    </row>
    <row r="700" spans="1:16" x14ac:dyDescent="0.3">
      <c r="A700" s="54" t="str">
        <f t="shared" si="52"/>
        <v>COLUSSI1</v>
      </c>
      <c r="B700" s="52">
        <f t="shared" si="53"/>
        <v>1</v>
      </c>
      <c r="E700" s="236" t="str">
        <f t="shared" si="50"/>
        <v>COLUSSIJean-Luc</v>
      </c>
      <c r="F700" s="25" t="str">
        <f t="shared" si="51"/>
        <v>FSGT55476681</v>
      </c>
      <c r="G700" s="88" t="s">
        <v>400</v>
      </c>
      <c r="H700" s="88" t="s">
        <v>99</v>
      </c>
      <c r="I700" s="88" t="s">
        <v>127</v>
      </c>
      <c r="J700" s="89">
        <v>71</v>
      </c>
      <c r="K700" s="88" t="s">
        <v>34</v>
      </c>
      <c r="L700" s="88">
        <v>55476681</v>
      </c>
      <c r="M700" s="90">
        <v>21993</v>
      </c>
      <c r="N700" s="88">
        <v>4</v>
      </c>
      <c r="O700" s="25" t="s">
        <v>82</v>
      </c>
      <c r="P700" s="25">
        <v>43114</v>
      </c>
    </row>
    <row r="701" spans="1:16" x14ac:dyDescent="0.3">
      <c r="A701" s="54" t="str">
        <f t="shared" si="52"/>
        <v>CORDIER1</v>
      </c>
      <c r="B701" s="52">
        <f t="shared" si="53"/>
        <v>1</v>
      </c>
      <c r="E701" s="236" t="str">
        <f t="shared" si="50"/>
        <v>CORDIERChantal</v>
      </c>
      <c r="F701" s="25" t="str">
        <f t="shared" si="51"/>
        <v>FSGT230010</v>
      </c>
      <c r="G701" s="88" t="s">
        <v>401</v>
      </c>
      <c r="H701" s="88" t="s">
        <v>402</v>
      </c>
      <c r="I701" s="88" t="s">
        <v>276</v>
      </c>
      <c r="J701" s="89">
        <v>71</v>
      </c>
      <c r="K701" s="88" t="s">
        <v>34</v>
      </c>
      <c r="L701" s="88">
        <v>230010</v>
      </c>
      <c r="M701" s="90">
        <v>22747</v>
      </c>
      <c r="N701" s="88" t="s">
        <v>81</v>
      </c>
      <c r="O701" s="25" t="s">
        <v>82</v>
      </c>
      <c r="P701" s="25">
        <v>43164</v>
      </c>
    </row>
    <row r="702" spans="1:16" x14ac:dyDescent="0.3">
      <c r="A702" s="54" t="str">
        <f t="shared" si="52"/>
        <v>CORDIER2</v>
      </c>
      <c r="B702" s="52">
        <f t="shared" si="53"/>
        <v>2</v>
      </c>
      <c r="E702" s="236" t="str">
        <f t="shared" si="50"/>
        <v>CORDIERJean-Christophe</v>
      </c>
      <c r="F702" s="25" t="str">
        <f t="shared" si="51"/>
        <v>FSGT432454</v>
      </c>
      <c r="G702" s="88" t="s">
        <v>401</v>
      </c>
      <c r="H702" s="88" t="s">
        <v>403</v>
      </c>
      <c r="I702" s="88" t="s">
        <v>118</v>
      </c>
      <c r="J702" s="89">
        <v>71</v>
      </c>
      <c r="K702" s="88" t="s">
        <v>34</v>
      </c>
      <c r="L702" s="88">
        <v>432454</v>
      </c>
      <c r="M702" s="90">
        <v>26955</v>
      </c>
      <c r="N702" s="88">
        <v>4</v>
      </c>
      <c r="O702" s="25" t="s">
        <v>73</v>
      </c>
      <c r="P702" s="25">
        <v>43114</v>
      </c>
    </row>
    <row r="703" spans="1:16" x14ac:dyDescent="0.3">
      <c r="A703" s="54" t="str">
        <f t="shared" si="52"/>
        <v>CORDIER3</v>
      </c>
      <c r="B703" s="52">
        <f t="shared" si="53"/>
        <v>3</v>
      </c>
      <c r="E703" s="236" t="str">
        <f t="shared" si="50"/>
        <v>CORDIERPhilippe</v>
      </c>
      <c r="F703" s="25" t="str">
        <f t="shared" si="51"/>
        <v>FSGT366908</v>
      </c>
      <c r="G703" s="88" t="s">
        <v>401</v>
      </c>
      <c r="H703" s="88" t="s">
        <v>123</v>
      </c>
      <c r="I703" s="88" t="s">
        <v>94</v>
      </c>
      <c r="J703" s="89">
        <v>71</v>
      </c>
      <c r="K703" s="88" t="s">
        <v>34</v>
      </c>
      <c r="L703" s="88">
        <v>366908</v>
      </c>
      <c r="M703" s="90">
        <v>22267</v>
      </c>
      <c r="N703" s="88">
        <v>5</v>
      </c>
      <c r="O703" s="25" t="s">
        <v>82</v>
      </c>
      <c r="P703" s="25">
        <v>43128</v>
      </c>
    </row>
    <row r="704" spans="1:16" x14ac:dyDescent="0.3">
      <c r="A704" s="54" t="str">
        <f t="shared" si="52"/>
        <v>CORNOT1</v>
      </c>
      <c r="B704" s="52">
        <f t="shared" si="53"/>
        <v>1</v>
      </c>
      <c r="E704" s="236" t="str">
        <f t="shared" si="50"/>
        <v>CORNOTDavid</v>
      </c>
      <c r="F704" s="25" t="str">
        <f t="shared" si="51"/>
        <v>FSGT249354</v>
      </c>
      <c r="G704" s="88" t="s">
        <v>404</v>
      </c>
      <c r="H704" s="88" t="s">
        <v>205</v>
      </c>
      <c r="I704" s="88" t="s">
        <v>263</v>
      </c>
      <c r="J704" s="89">
        <v>71</v>
      </c>
      <c r="K704" s="88" t="s">
        <v>34</v>
      </c>
      <c r="L704" s="88">
        <v>249354</v>
      </c>
      <c r="M704" s="90">
        <v>35164</v>
      </c>
      <c r="N704" s="88">
        <v>2</v>
      </c>
      <c r="O704" s="25" t="s">
        <v>120</v>
      </c>
      <c r="P704" s="25">
        <v>43229</v>
      </c>
    </row>
    <row r="705" spans="1:16" x14ac:dyDescent="0.3">
      <c r="A705" s="54" t="str">
        <f t="shared" si="52"/>
        <v>CORTOT1</v>
      </c>
      <c r="B705" s="52">
        <f t="shared" si="53"/>
        <v>1</v>
      </c>
      <c r="E705" s="236" t="str">
        <f t="shared" si="50"/>
        <v>CORTOTAlexandre</v>
      </c>
      <c r="F705" s="25" t="str">
        <f t="shared" si="51"/>
        <v>FSGT227318</v>
      </c>
      <c r="G705" s="88" t="s">
        <v>405</v>
      </c>
      <c r="H705" s="88" t="s">
        <v>284</v>
      </c>
      <c r="I705" s="88" t="s">
        <v>133</v>
      </c>
      <c r="J705" s="89">
        <v>71</v>
      </c>
      <c r="K705" s="88" t="s">
        <v>34</v>
      </c>
      <c r="L705" s="88">
        <v>227318</v>
      </c>
      <c r="M705" s="90">
        <v>30155</v>
      </c>
      <c r="N705" s="88">
        <v>4</v>
      </c>
      <c r="O705" s="25" t="s">
        <v>95</v>
      </c>
      <c r="P705" s="25">
        <v>43137</v>
      </c>
    </row>
    <row r="706" spans="1:16" x14ac:dyDescent="0.3">
      <c r="A706" s="54" t="str">
        <f t="shared" si="52"/>
        <v>COSTA1</v>
      </c>
      <c r="B706" s="52">
        <f t="shared" si="53"/>
        <v>1</v>
      </c>
      <c r="E706" s="236" t="str">
        <f t="shared" si="50"/>
        <v>COSTAMichel</v>
      </c>
      <c r="F706" s="25" t="str">
        <f t="shared" si="51"/>
        <v>FSGT235870</v>
      </c>
      <c r="G706" s="88" t="s">
        <v>406</v>
      </c>
      <c r="H706" s="88" t="s">
        <v>249</v>
      </c>
      <c r="I706" s="88" t="s">
        <v>85</v>
      </c>
      <c r="J706" s="89">
        <v>71</v>
      </c>
      <c r="K706" s="88" t="s">
        <v>34</v>
      </c>
      <c r="L706" s="88">
        <v>235870</v>
      </c>
      <c r="M706" s="90">
        <v>26017</v>
      </c>
      <c r="N706" s="88">
        <v>3</v>
      </c>
      <c r="O706" s="25" t="s">
        <v>73</v>
      </c>
      <c r="P706" s="25">
        <v>43157</v>
      </c>
    </row>
    <row r="707" spans="1:16" x14ac:dyDescent="0.3">
      <c r="A707" s="54" t="str">
        <f t="shared" si="52"/>
        <v>COTE1</v>
      </c>
      <c r="B707" s="52">
        <f t="shared" si="53"/>
        <v>1</v>
      </c>
      <c r="E707" s="236" t="str">
        <f t="shared" si="50"/>
        <v>COTEGérard</v>
      </c>
      <c r="F707" s="25" t="str">
        <f t="shared" si="51"/>
        <v>FSGT230011</v>
      </c>
      <c r="G707" s="88" t="s">
        <v>407</v>
      </c>
      <c r="H707" s="88" t="s">
        <v>90</v>
      </c>
      <c r="I707" s="88" t="s">
        <v>276</v>
      </c>
      <c r="J707" s="89">
        <v>71</v>
      </c>
      <c r="K707" s="88" t="s">
        <v>34</v>
      </c>
      <c r="L707" s="88">
        <v>230011</v>
      </c>
      <c r="M707" s="90">
        <v>20900</v>
      </c>
      <c r="N707" s="88">
        <v>5</v>
      </c>
      <c r="O707" s="25" t="s">
        <v>91</v>
      </c>
      <c r="P707" s="25">
        <v>43128</v>
      </c>
    </row>
    <row r="708" spans="1:16" x14ac:dyDescent="0.3">
      <c r="A708" s="54" t="str">
        <f t="shared" si="52"/>
        <v>COTE2</v>
      </c>
      <c r="B708" s="52">
        <f t="shared" si="53"/>
        <v>2</v>
      </c>
      <c r="E708" s="236" t="str">
        <f t="shared" ref="E708:E771" si="54">CONCATENATE(G708,H708)</f>
        <v>COTEMireille</v>
      </c>
      <c r="F708" s="25" t="str">
        <f t="shared" si="51"/>
        <v>FSGT237423</v>
      </c>
      <c r="G708" s="88" t="s">
        <v>407</v>
      </c>
      <c r="H708" s="88" t="s">
        <v>408</v>
      </c>
      <c r="I708" s="88" t="s">
        <v>276</v>
      </c>
      <c r="J708" s="89">
        <v>71</v>
      </c>
      <c r="K708" s="88" t="s">
        <v>34</v>
      </c>
      <c r="L708" s="88">
        <v>237423</v>
      </c>
      <c r="M708" s="90">
        <v>21194</v>
      </c>
      <c r="N708" s="88" t="s">
        <v>81</v>
      </c>
      <c r="O708" s="25" t="s">
        <v>91</v>
      </c>
      <c r="P708" s="25">
        <v>43128</v>
      </c>
    </row>
    <row r="709" spans="1:16" x14ac:dyDescent="0.3">
      <c r="A709" s="54" t="str">
        <f t="shared" si="52"/>
        <v>COUCKUYT1</v>
      </c>
      <c r="B709" s="52">
        <f t="shared" si="53"/>
        <v>1</v>
      </c>
      <c r="E709" s="236" t="str">
        <f t="shared" si="54"/>
        <v>COUCKUYTGeorges</v>
      </c>
      <c r="F709" s="25" t="str">
        <f t="shared" si="51"/>
        <v>FSGT227360</v>
      </c>
      <c r="G709" s="88" t="s">
        <v>409</v>
      </c>
      <c r="H709" s="88" t="s">
        <v>146</v>
      </c>
      <c r="I709" s="88" t="s">
        <v>143</v>
      </c>
      <c r="J709" s="89">
        <v>71</v>
      </c>
      <c r="K709" s="88" t="s">
        <v>34</v>
      </c>
      <c r="L709" s="88">
        <v>227360</v>
      </c>
      <c r="M709" s="90">
        <v>20056</v>
      </c>
      <c r="N709" s="88">
        <v>5</v>
      </c>
      <c r="O709" s="25" t="s">
        <v>91</v>
      </c>
      <c r="P709" s="25">
        <v>43120</v>
      </c>
    </row>
    <row r="710" spans="1:16" x14ac:dyDescent="0.3">
      <c r="A710" s="54" t="str">
        <f t="shared" si="52"/>
        <v>COUCKUYT2</v>
      </c>
      <c r="B710" s="52">
        <f t="shared" si="53"/>
        <v>2</v>
      </c>
      <c r="E710" s="236" t="str">
        <f t="shared" si="54"/>
        <v>COUCKUYTMarc</v>
      </c>
      <c r="F710" s="25" t="str">
        <f t="shared" si="51"/>
        <v>FSGT227320</v>
      </c>
      <c r="G710" s="88" t="s">
        <v>409</v>
      </c>
      <c r="H710" s="88" t="s">
        <v>410</v>
      </c>
      <c r="I710" s="88" t="s">
        <v>143</v>
      </c>
      <c r="J710" s="89">
        <v>71</v>
      </c>
      <c r="K710" s="88" t="s">
        <v>34</v>
      </c>
      <c r="L710" s="88">
        <v>227320</v>
      </c>
      <c r="M710" s="90">
        <v>33095</v>
      </c>
      <c r="N710" s="88">
        <v>4</v>
      </c>
      <c r="O710" s="25" t="s">
        <v>95</v>
      </c>
      <c r="P710" s="25">
        <v>43161</v>
      </c>
    </row>
    <row r="711" spans="1:16" x14ac:dyDescent="0.3">
      <c r="A711" s="54" t="str">
        <f t="shared" si="52"/>
        <v>COUETOUX1</v>
      </c>
      <c r="B711" s="52">
        <f t="shared" si="53"/>
        <v>1</v>
      </c>
      <c r="E711" s="236" t="str">
        <f t="shared" si="54"/>
        <v>COUETOUXJulien</v>
      </c>
      <c r="F711" s="25" t="str">
        <f t="shared" si="51"/>
        <v>FSGT301844</v>
      </c>
      <c r="G711" s="88" t="s">
        <v>411</v>
      </c>
      <c r="H711" s="88" t="s">
        <v>177</v>
      </c>
      <c r="I711" s="88" t="s">
        <v>136</v>
      </c>
      <c r="J711" s="89">
        <v>71</v>
      </c>
      <c r="K711" s="88" t="s">
        <v>34</v>
      </c>
      <c r="L711" s="88">
        <v>301844</v>
      </c>
      <c r="M711" s="90">
        <v>27662</v>
      </c>
      <c r="N711" s="88">
        <v>2</v>
      </c>
      <c r="O711" s="25" t="s">
        <v>73</v>
      </c>
      <c r="P711" s="25">
        <v>43133</v>
      </c>
    </row>
    <row r="712" spans="1:16" x14ac:dyDescent="0.3">
      <c r="A712" s="54" t="str">
        <f t="shared" si="52"/>
        <v>COULON1</v>
      </c>
      <c r="B712" s="52">
        <f t="shared" si="53"/>
        <v>1</v>
      </c>
      <c r="E712" s="236" t="str">
        <f t="shared" si="54"/>
        <v>COULONAntonin</v>
      </c>
      <c r="F712" s="25" t="str">
        <f t="shared" si="51"/>
        <v>FSGT364560</v>
      </c>
      <c r="G712" s="88" t="s">
        <v>412</v>
      </c>
      <c r="H712" s="88" t="s">
        <v>413</v>
      </c>
      <c r="I712" s="88" t="s">
        <v>313</v>
      </c>
      <c r="J712" s="89">
        <v>71</v>
      </c>
      <c r="K712" s="88" t="s">
        <v>34</v>
      </c>
      <c r="L712" s="88">
        <v>364560</v>
      </c>
      <c r="M712" s="90">
        <v>36457</v>
      </c>
      <c r="N712" s="88">
        <v>5</v>
      </c>
      <c r="O712" s="25" t="s">
        <v>120</v>
      </c>
      <c r="P712" s="25">
        <v>43204</v>
      </c>
    </row>
    <row r="713" spans="1:16" x14ac:dyDescent="0.3">
      <c r="A713" s="54" t="str">
        <f t="shared" si="52"/>
        <v>COUREAU1</v>
      </c>
      <c r="B713" s="52">
        <f t="shared" si="53"/>
        <v>1</v>
      </c>
      <c r="E713" s="236" t="str">
        <f t="shared" si="54"/>
        <v>COUREAUChristian</v>
      </c>
      <c r="F713" s="25" t="str">
        <f t="shared" si="51"/>
        <v>FSGT233455</v>
      </c>
      <c r="G713" s="88" t="s">
        <v>414</v>
      </c>
      <c r="H713" s="88" t="s">
        <v>97</v>
      </c>
      <c r="I713" s="88" t="s">
        <v>181</v>
      </c>
      <c r="J713" s="89">
        <v>71</v>
      </c>
      <c r="K713" s="88" t="s">
        <v>34</v>
      </c>
      <c r="L713" s="88">
        <v>233455</v>
      </c>
      <c r="M713" s="90">
        <v>23341</v>
      </c>
      <c r="N713" s="88">
        <v>5</v>
      </c>
      <c r="O713" s="25" t="s">
        <v>82</v>
      </c>
      <c r="P713" s="25">
        <v>43114</v>
      </c>
    </row>
    <row r="714" spans="1:16" x14ac:dyDescent="0.3">
      <c r="A714" s="54" t="str">
        <f t="shared" si="52"/>
        <v>COUREAU2</v>
      </c>
      <c r="B714" s="52">
        <f t="shared" si="53"/>
        <v>2</v>
      </c>
      <c r="E714" s="236" t="str">
        <f t="shared" si="54"/>
        <v>COUREAULaure(féminine)</v>
      </c>
      <c r="F714" s="25" t="str">
        <f t="shared" si="51"/>
        <v>FSGT233466</v>
      </c>
      <c r="G714" s="88" t="s">
        <v>414</v>
      </c>
      <c r="H714" s="88" t="s">
        <v>415</v>
      </c>
      <c r="I714" s="88" t="s">
        <v>181</v>
      </c>
      <c r="J714" s="89">
        <v>71</v>
      </c>
      <c r="K714" s="88" t="s">
        <v>34</v>
      </c>
      <c r="L714" s="88">
        <v>233466</v>
      </c>
      <c r="M714" s="90">
        <v>24036</v>
      </c>
      <c r="N714" s="88">
        <v>6</v>
      </c>
      <c r="O714" s="25" t="s">
        <v>82</v>
      </c>
      <c r="P714" s="25">
        <v>43114</v>
      </c>
    </row>
    <row r="715" spans="1:16" x14ac:dyDescent="0.3">
      <c r="A715" s="54" t="str">
        <f t="shared" si="52"/>
        <v>COUSIN1</v>
      </c>
      <c r="B715" s="52">
        <f t="shared" si="53"/>
        <v>1</v>
      </c>
      <c r="E715" s="236" t="str">
        <f t="shared" si="54"/>
        <v>COUSINCorine</v>
      </c>
      <c r="F715" s="25" t="str">
        <f t="shared" si="51"/>
        <v>FSGT55477637</v>
      </c>
      <c r="G715" s="88" t="s">
        <v>416</v>
      </c>
      <c r="H715" s="88" t="s">
        <v>417</v>
      </c>
      <c r="I715" s="88" t="s">
        <v>143</v>
      </c>
      <c r="J715" s="89">
        <v>71</v>
      </c>
      <c r="K715" s="88" t="s">
        <v>34</v>
      </c>
      <c r="L715" s="88">
        <v>55477637</v>
      </c>
      <c r="M715" s="90">
        <v>23034</v>
      </c>
      <c r="N715" s="88" t="s">
        <v>81</v>
      </c>
      <c r="O715" s="25" t="s">
        <v>82</v>
      </c>
      <c r="P715" s="25">
        <v>43120</v>
      </c>
    </row>
    <row r="716" spans="1:16" x14ac:dyDescent="0.3">
      <c r="A716" s="54" t="str">
        <f t="shared" si="52"/>
        <v>COUSIN2</v>
      </c>
      <c r="B716" s="52">
        <f t="shared" si="53"/>
        <v>2</v>
      </c>
      <c r="E716" s="236" t="str">
        <f t="shared" si="54"/>
        <v>COUSINFrédéric</v>
      </c>
      <c r="F716" s="25" t="str">
        <f t="shared" si="51"/>
        <v>FSGT55477638</v>
      </c>
      <c r="G716" s="88" t="s">
        <v>416</v>
      </c>
      <c r="H716" s="88" t="s">
        <v>185</v>
      </c>
      <c r="I716" s="88" t="s">
        <v>143</v>
      </c>
      <c r="J716" s="89">
        <v>71</v>
      </c>
      <c r="K716" s="88" t="s">
        <v>34</v>
      </c>
      <c r="L716" s="88">
        <v>55477638</v>
      </c>
      <c r="M716" s="90">
        <v>17679</v>
      </c>
      <c r="N716" s="88">
        <v>6</v>
      </c>
      <c r="O716" s="25" t="s">
        <v>91</v>
      </c>
      <c r="P716" s="25">
        <v>43145</v>
      </c>
    </row>
    <row r="717" spans="1:16" x14ac:dyDescent="0.3">
      <c r="A717" s="54" t="str">
        <f t="shared" si="52"/>
        <v>CREUZENET1</v>
      </c>
      <c r="B717" s="52">
        <f t="shared" si="53"/>
        <v>1</v>
      </c>
      <c r="E717" s="236" t="str">
        <f t="shared" si="54"/>
        <v>CREUZENETSerge</v>
      </c>
      <c r="F717" s="25" t="str">
        <f t="shared" si="51"/>
        <v>FSGT55542628</v>
      </c>
      <c r="G717" s="88" t="s">
        <v>418</v>
      </c>
      <c r="H717" s="88" t="s">
        <v>323</v>
      </c>
      <c r="I717" s="88" t="s">
        <v>149</v>
      </c>
      <c r="J717" s="89">
        <v>71</v>
      </c>
      <c r="K717" s="88" t="s">
        <v>34</v>
      </c>
      <c r="L717" s="88">
        <v>55542628</v>
      </c>
      <c r="M717" s="90">
        <v>24738</v>
      </c>
      <c r="N717" s="88">
        <v>4</v>
      </c>
      <c r="O717" s="25" t="s">
        <v>82</v>
      </c>
      <c r="P717" s="25">
        <v>43128</v>
      </c>
    </row>
    <row r="718" spans="1:16" x14ac:dyDescent="0.3">
      <c r="A718" s="54" t="str">
        <f t="shared" si="52"/>
        <v>CREUZENET2</v>
      </c>
      <c r="B718" s="52">
        <f t="shared" si="53"/>
        <v>2</v>
      </c>
      <c r="E718" s="236" t="str">
        <f t="shared" si="54"/>
        <v>CREUZENETSylvie</v>
      </c>
      <c r="F718" s="25" t="str">
        <f t="shared" si="51"/>
        <v>FSGT236016</v>
      </c>
      <c r="G718" s="88" t="s">
        <v>418</v>
      </c>
      <c r="H718" s="88" t="s">
        <v>352</v>
      </c>
      <c r="I718" s="88" t="s">
        <v>149</v>
      </c>
      <c r="J718" s="89">
        <v>71</v>
      </c>
      <c r="K718" s="88" t="s">
        <v>34</v>
      </c>
      <c r="L718" s="88">
        <v>236016</v>
      </c>
      <c r="M718" s="90">
        <v>25342</v>
      </c>
      <c r="N718" s="88" t="s">
        <v>81</v>
      </c>
      <c r="O718" s="25" t="s">
        <v>73</v>
      </c>
      <c r="P718" s="25">
        <v>43128</v>
      </c>
    </row>
    <row r="719" spans="1:16" x14ac:dyDescent="0.3">
      <c r="A719" s="54" t="str">
        <f t="shared" si="52"/>
        <v>CUISSARD1</v>
      </c>
      <c r="B719" s="52">
        <f t="shared" si="53"/>
        <v>1</v>
      </c>
      <c r="E719" s="236" t="str">
        <f t="shared" si="54"/>
        <v>CUISSARDAndré</v>
      </c>
      <c r="F719" s="25" t="str">
        <f t="shared" si="51"/>
        <v>FSGT55485033</v>
      </c>
      <c r="G719" s="88" t="s">
        <v>419</v>
      </c>
      <c r="H719" s="88" t="s">
        <v>252</v>
      </c>
      <c r="I719" s="88" t="s">
        <v>149</v>
      </c>
      <c r="J719" s="89">
        <v>71</v>
      </c>
      <c r="K719" s="88" t="s">
        <v>34</v>
      </c>
      <c r="L719" s="88">
        <v>55485033</v>
      </c>
      <c r="M719" s="90">
        <v>17696</v>
      </c>
      <c r="N719" s="88">
        <v>6</v>
      </c>
      <c r="O719" s="25" t="s">
        <v>91</v>
      </c>
      <c r="P719" s="25">
        <v>43229</v>
      </c>
    </row>
    <row r="720" spans="1:16" x14ac:dyDescent="0.3">
      <c r="A720" s="54" t="str">
        <f t="shared" si="52"/>
        <v>CURTIL1</v>
      </c>
      <c r="B720" s="52">
        <f t="shared" si="53"/>
        <v>1</v>
      </c>
      <c r="E720" s="236" t="str">
        <f t="shared" si="54"/>
        <v>CURTILAurélien</v>
      </c>
      <c r="F720" s="25" t="str">
        <f t="shared" si="51"/>
        <v>FSGT55479440</v>
      </c>
      <c r="G720" s="88" t="s">
        <v>420</v>
      </c>
      <c r="H720" s="88" t="s">
        <v>274</v>
      </c>
      <c r="I720" s="88" t="s">
        <v>313</v>
      </c>
      <c r="J720" s="89">
        <v>71</v>
      </c>
      <c r="K720" s="88" t="s">
        <v>34</v>
      </c>
      <c r="L720" s="88">
        <v>55479440</v>
      </c>
      <c r="M720" s="90">
        <v>33559</v>
      </c>
      <c r="N720" s="88">
        <v>1</v>
      </c>
      <c r="O720" s="25" t="s">
        <v>95</v>
      </c>
      <c r="P720" s="25">
        <v>43164</v>
      </c>
    </row>
    <row r="721" spans="1:16" x14ac:dyDescent="0.3">
      <c r="A721" s="54" t="str">
        <f t="shared" si="52"/>
        <v>CURTIL2</v>
      </c>
      <c r="B721" s="52">
        <f t="shared" si="53"/>
        <v>2</v>
      </c>
      <c r="E721" s="236" t="str">
        <f t="shared" si="54"/>
        <v>CURTILDenis</v>
      </c>
      <c r="F721" s="25" t="str">
        <f t="shared" si="51"/>
        <v>FSGT155013</v>
      </c>
      <c r="G721" s="88" t="s">
        <v>420</v>
      </c>
      <c r="H721" s="88" t="s">
        <v>366</v>
      </c>
      <c r="I721" s="88" t="s">
        <v>313</v>
      </c>
      <c r="J721" s="89">
        <v>71</v>
      </c>
      <c r="K721" s="88" t="s">
        <v>34</v>
      </c>
      <c r="L721" s="88">
        <v>155013</v>
      </c>
      <c r="M721" s="90">
        <v>23656</v>
      </c>
      <c r="N721" s="88">
        <v>3</v>
      </c>
      <c r="O721" s="25" t="s">
        <v>82</v>
      </c>
      <c r="P721" s="25">
        <v>43164</v>
      </c>
    </row>
    <row r="722" spans="1:16" x14ac:dyDescent="0.3">
      <c r="A722" s="54" t="str">
        <f t="shared" si="52"/>
        <v>DA SILVA1</v>
      </c>
      <c r="B722" s="52">
        <f t="shared" si="53"/>
        <v>1</v>
      </c>
      <c r="E722" s="236" t="str">
        <f t="shared" si="54"/>
        <v>DA SILVAAntonio</v>
      </c>
      <c r="F722" s="25" t="str">
        <f t="shared" si="51"/>
        <v>FSGT238882</v>
      </c>
      <c r="G722" s="88" t="s">
        <v>421</v>
      </c>
      <c r="H722" s="88" t="s">
        <v>385</v>
      </c>
      <c r="I722" s="88" t="s">
        <v>85</v>
      </c>
      <c r="J722" s="89">
        <v>71</v>
      </c>
      <c r="K722" s="88" t="s">
        <v>34</v>
      </c>
      <c r="L722" s="88">
        <v>238882</v>
      </c>
      <c r="M722" s="90">
        <v>23033</v>
      </c>
      <c r="N722" s="88">
        <v>3</v>
      </c>
      <c r="O722" s="25" t="s">
        <v>82</v>
      </c>
      <c r="P722" s="25">
        <v>43157</v>
      </c>
    </row>
    <row r="723" spans="1:16" x14ac:dyDescent="0.3">
      <c r="A723" s="54" t="str">
        <f t="shared" si="52"/>
        <v>DA SILVA2</v>
      </c>
      <c r="B723" s="52">
        <f t="shared" si="53"/>
        <v>2</v>
      </c>
      <c r="E723" s="236" t="str">
        <f t="shared" si="54"/>
        <v>DA SILVAManuel</v>
      </c>
      <c r="F723" s="25" t="str">
        <f t="shared" si="51"/>
        <v>FSGT55480901</v>
      </c>
      <c r="G723" s="88" t="s">
        <v>421</v>
      </c>
      <c r="H723" s="88" t="s">
        <v>422</v>
      </c>
      <c r="I723" s="88" t="s">
        <v>85</v>
      </c>
      <c r="J723" s="89">
        <v>71</v>
      </c>
      <c r="K723" s="88" t="s">
        <v>34</v>
      </c>
      <c r="L723" s="88">
        <v>55480901</v>
      </c>
      <c r="M723" s="90">
        <v>25574</v>
      </c>
      <c r="N723" s="88">
        <v>3</v>
      </c>
      <c r="O723" s="25" t="s">
        <v>73</v>
      </c>
      <c r="P723" s="25">
        <v>43157</v>
      </c>
    </row>
    <row r="724" spans="1:16" x14ac:dyDescent="0.3">
      <c r="A724" s="54" t="str">
        <f t="shared" si="52"/>
        <v>DA SILVA3</v>
      </c>
      <c r="B724" s="52">
        <f t="shared" si="53"/>
        <v>3</v>
      </c>
      <c r="E724" s="236" t="str">
        <f t="shared" si="54"/>
        <v>DA SILVAMael(cadet)</v>
      </c>
      <c r="F724" s="25" t="str">
        <f t="shared" si="51"/>
        <v>FSGT55755546</v>
      </c>
      <c r="G724" s="88" t="s">
        <v>421</v>
      </c>
      <c r="H724" s="88" t="s">
        <v>423</v>
      </c>
      <c r="I724" s="88" t="s">
        <v>181</v>
      </c>
      <c r="J724" s="89">
        <v>71</v>
      </c>
      <c r="K724" s="88" t="s">
        <v>34</v>
      </c>
      <c r="L724" s="88">
        <v>55755546</v>
      </c>
      <c r="M724" s="90">
        <v>37680</v>
      </c>
      <c r="N724" s="88">
        <v>4</v>
      </c>
      <c r="O724" s="25" t="s">
        <v>170</v>
      </c>
      <c r="P724" s="25">
        <v>43139</v>
      </c>
    </row>
    <row r="725" spans="1:16" x14ac:dyDescent="0.3">
      <c r="A725" s="54" t="str">
        <f t="shared" si="52"/>
        <v>DALIVA1</v>
      </c>
      <c r="B725" s="52">
        <f t="shared" si="53"/>
        <v>1</v>
      </c>
      <c r="E725" s="236" t="str">
        <f t="shared" si="54"/>
        <v>DALIVARémy</v>
      </c>
      <c r="F725" s="25" t="str">
        <f t="shared" si="51"/>
        <v>FSGT55538270</v>
      </c>
      <c r="G725" s="88" t="s">
        <v>424</v>
      </c>
      <c r="H725" s="88" t="s">
        <v>250</v>
      </c>
      <c r="I725" s="88" t="s">
        <v>133</v>
      </c>
      <c r="J725" s="89">
        <v>71</v>
      </c>
      <c r="K725" s="88" t="s">
        <v>34</v>
      </c>
      <c r="L725" s="88">
        <v>55538270</v>
      </c>
      <c r="M725" s="90">
        <v>21618</v>
      </c>
      <c r="N725" s="88">
        <v>5</v>
      </c>
      <c r="O725" s="25" t="s">
        <v>82</v>
      </c>
      <c r="P725" s="25">
        <v>43219</v>
      </c>
    </row>
    <row r="726" spans="1:16" x14ac:dyDescent="0.3">
      <c r="A726" s="54" t="str">
        <f t="shared" si="52"/>
        <v>DALY1</v>
      </c>
      <c r="B726" s="52">
        <f t="shared" si="53"/>
        <v>1</v>
      </c>
      <c r="E726" s="236" t="str">
        <f t="shared" si="54"/>
        <v>DALYVincent</v>
      </c>
      <c r="F726" s="25" t="str">
        <f t="shared" si="51"/>
        <v>FSGT232399</v>
      </c>
      <c r="G726" s="88" t="s">
        <v>425</v>
      </c>
      <c r="H726" s="88" t="s">
        <v>426</v>
      </c>
      <c r="I726" s="88" t="s">
        <v>74</v>
      </c>
      <c r="J726" s="89">
        <v>71</v>
      </c>
      <c r="K726" s="88" t="s">
        <v>34</v>
      </c>
      <c r="L726" s="88">
        <v>232399</v>
      </c>
      <c r="M726" s="90">
        <v>25655</v>
      </c>
      <c r="N726" s="88">
        <v>4</v>
      </c>
      <c r="O726" s="25" t="s">
        <v>73</v>
      </c>
      <c r="P726" s="25">
        <v>43213</v>
      </c>
    </row>
    <row r="727" spans="1:16" x14ac:dyDescent="0.3">
      <c r="A727" s="54" t="str">
        <f t="shared" si="52"/>
        <v>DANJEAN1</v>
      </c>
      <c r="B727" s="52">
        <f t="shared" si="53"/>
        <v>1</v>
      </c>
      <c r="E727" s="236" t="str">
        <f t="shared" si="54"/>
        <v>DANJEANAlexis(cadet)</v>
      </c>
      <c r="F727" s="25" t="str">
        <f t="shared" si="51"/>
        <v>FSGT55656963</v>
      </c>
      <c r="G727" s="88" t="s">
        <v>427</v>
      </c>
      <c r="H727" s="88" t="s">
        <v>169</v>
      </c>
      <c r="I727" s="88" t="s">
        <v>313</v>
      </c>
      <c r="J727" s="89">
        <v>71</v>
      </c>
      <c r="K727" s="88" t="s">
        <v>34</v>
      </c>
      <c r="L727" s="88">
        <v>55656963</v>
      </c>
      <c r="M727" s="90">
        <v>37918</v>
      </c>
      <c r="N727" s="88">
        <v>5</v>
      </c>
      <c r="O727" s="25" t="s">
        <v>170</v>
      </c>
      <c r="P727" s="25">
        <v>43164</v>
      </c>
    </row>
    <row r="728" spans="1:16" x14ac:dyDescent="0.3">
      <c r="A728" s="54" t="str">
        <f t="shared" si="52"/>
        <v>DARGAUD1</v>
      </c>
      <c r="B728" s="52">
        <f t="shared" si="53"/>
        <v>1</v>
      </c>
      <c r="E728" s="236" t="str">
        <f t="shared" si="54"/>
        <v>DARGAUDJean-Paul</v>
      </c>
      <c r="F728" s="25" t="str">
        <f t="shared" si="51"/>
        <v>FSGT231896</v>
      </c>
      <c r="G728" s="88" t="s">
        <v>428</v>
      </c>
      <c r="H728" s="88" t="s">
        <v>302</v>
      </c>
      <c r="I728" s="88" t="s">
        <v>127</v>
      </c>
      <c r="J728" s="89">
        <v>71</v>
      </c>
      <c r="K728" s="88" t="s">
        <v>34</v>
      </c>
      <c r="L728" s="88">
        <v>231896</v>
      </c>
      <c r="M728" s="90">
        <v>20625</v>
      </c>
      <c r="N728" s="88">
        <v>5</v>
      </c>
      <c r="O728" s="25" t="s">
        <v>91</v>
      </c>
      <c r="P728" s="25">
        <v>43114</v>
      </c>
    </row>
    <row r="729" spans="1:16" x14ac:dyDescent="0.3">
      <c r="A729" s="54" t="str">
        <f t="shared" si="52"/>
        <v>DAUBAS1</v>
      </c>
      <c r="B729" s="52">
        <f t="shared" si="53"/>
        <v>1</v>
      </c>
      <c r="E729" s="236" t="str">
        <f t="shared" si="54"/>
        <v>DAUBASJean-Pierre</v>
      </c>
      <c r="F729" s="25" t="str">
        <f t="shared" si="51"/>
        <v>FSGT303192</v>
      </c>
      <c r="G729" s="88" t="s">
        <v>429</v>
      </c>
      <c r="H729" s="88" t="s">
        <v>430</v>
      </c>
      <c r="I729" s="88" t="s">
        <v>112</v>
      </c>
      <c r="J729" s="89">
        <v>71</v>
      </c>
      <c r="K729" s="88" t="s">
        <v>34</v>
      </c>
      <c r="L729" s="88">
        <v>303192</v>
      </c>
      <c r="M729" s="90">
        <v>21038</v>
      </c>
      <c r="N729" s="88">
        <v>4</v>
      </c>
      <c r="O729" s="25" t="s">
        <v>91</v>
      </c>
      <c r="P729" s="25">
        <v>43128</v>
      </c>
    </row>
    <row r="730" spans="1:16" x14ac:dyDescent="0.3">
      <c r="A730" s="54" t="str">
        <f t="shared" si="52"/>
        <v>DAUVILLAIRE1</v>
      </c>
      <c r="B730" s="52">
        <f t="shared" si="53"/>
        <v>1</v>
      </c>
      <c r="E730" s="236" t="str">
        <f t="shared" si="54"/>
        <v>DAUVILLAIREPierre Fabien</v>
      </c>
      <c r="F730" s="25" t="str">
        <f t="shared" si="51"/>
        <v>FSGT55666672</v>
      </c>
      <c r="G730" s="88" t="s">
        <v>431</v>
      </c>
      <c r="H730" s="88" t="s">
        <v>432</v>
      </c>
      <c r="I730" s="88" t="s">
        <v>313</v>
      </c>
      <c r="J730" s="89">
        <v>71</v>
      </c>
      <c r="K730" s="88" t="s">
        <v>34</v>
      </c>
      <c r="L730" s="88">
        <v>55666672</v>
      </c>
      <c r="M730" s="90">
        <v>30450</v>
      </c>
      <c r="N730" s="88">
        <v>2</v>
      </c>
      <c r="O730" s="25" t="s">
        <v>95</v>
      </c>
      <c r="P730" s="25">
        <v>43288</v>
      </c>
    </row>
    <row r="731" spans="1:16" x14ac:dyDescent="0.3">
      <c r="A731" s="54" t="str">
        <f t="shared" si="52"/>
        <v>DAVANTURE1</v>
      </c>
      <c r="B731" s="52">
        <f t="shared" si="53"/>
        <v>1</v>
      </c>
      <c r="E731" s="236" t="str">
        <f t="shared" si="54"/>
        <v>DAVANTUREAlain</v>
      </c>
      <c r="F731" s="25" t="str">
        <f t="shared" si="51"/>
        <v>FSGT233441</v>
      </c>
      <c r="G731" s="88" t="s">
        <v>433</v>
      </c>
      <c r="H731" s="88" t="s">
        <v>126</v>
      </c>
      <c r="I731" s="88" t="s">
        <v>181</v>
      </c>
      <c r="J731" s="89">
        <v>71</v>
      </c>
      <c r="K731" s="88" t="s">
        <v>34</v>
      </c>
      <c r="L731" s="88">
        <v>233441</v>
      </c>
      <c r="M731" s="90">
        <v>20913</v>
      </c>
      <c r="N731" s="88">
        <v>3</v>
      </c>
      <c r="O731" s="25" t="s">
        <v>91</v>
      </c>
      <c r="P731" s="25">
        <v>43161</v>
      </c>
    </row>
    <row r="732" spans="1:16" x14ac:dyDescent="0.3">
      <c r="A732" s="54" t="str">
        <f t="shared" si="52"/>
        <v>DAVID1</v>
      </c>
      <c r="B732" s="52">
        <f t="shared" si="53"/>
        <v>1</v>
      </c>
      <c r="E732" s="236" t="str">
        <f t="shared" si="54"/>
        <v>DAVIDDidier</v>
      </c>
      <c r="F732" s="25" t="str">
        <f t="shared" si="51"/>
        <v>FSGT232342</v>
      </c>
      <c r="G732" s="88" t="s">
        <v>434</v>
      </c>
      <c r="H732" s="88" t="s">
        <v>232</v>
      </c>
      <c r="I732" s="88" t="s">
        <v>112</v>
      </c>
      <c r="J732" s="89">
        <v>71</v>
      </c>
      <c r="K732" s="88" t="s">
        <v>34</v>
      </c>
      <c r="L732" s="88">
        <v>232342</v>
      </c>
      <c r="M732" s="90">
        <v>21313</v>
      </c>
      <c r="N732" s="88">
        <v>4</v>
      </c>
      <c r="O732" s="25" t="s">
        <v>91</v>
      </c>
      <c r="P732" s="25">
        <v>43111</v>
      </c>
    </row>
    <row r="733" spans="1:16" x14ac:dyDescent="0.3">
      <c r="A733" s="54" t="str">
        <f t="shared" si="52"/>
        <v>DE LAURO1</v>
      </c>
      <c r="B733" s="52">
        <f t="shared" si="53"/>
        <v>1</v>
      </c>
      <c r="E733" s="236" t="str">
        <f t="shared" si="54"/>
        <v>DE LAUROJoseph</v>
      </c>
      <c r="F733" s="25" t="str">
        <f t="shared" si="51"/>
        <v>FSGT232396</v>
      </c>
      <c r="G733" s="88" t="s">
        <v>435</v>
      </c>
      <c r="H733" s="88" t="s">
        <v>436</v>
      </c>
      <c r="I733" s="88" t="s">
        <v>136</v>
      </c>
      <c r="J733" s="89">
        <v>71</v>
      </c>
      <c r="K733" s="88" t="s">
        <v>34</v>
      </c>
      <c r="L733" s="88">
        <v>232396</v>
      </c>
      <c r="M733" s="90">
        <v>29551</v>
      </c>
      <c r="N733" s="88">
        <v>3</v>
      </c>
      <c r="O733" s="25" t="s">
        <v>95</v>
      </c>
      <c r="P733" s="25">
        <v>43123</v>
      </c>
    </row>
    <row r="734" spans="1:16" x14ac:dyDescent="0.3">
      <c r="A734" s="54" t="str">
        <f t="shared" si="52"/>
        <v>DE SOUSA AZEVEDO1</v>
      </c>
      <c r="B734" s="52">
        <f t="shared" si="53"/>
        <v>1</v>
      </c>
      <c r="E734" s="236" t="str">
        <f t="shared" si="54"/>
        <v>DE SOUSA AZEVEDOAdao</v>
      </c>
      <c r="F734" s="25" t="str">
        <f t="shared" si="51"/>
        <v>FSGT229934</v>
      </c>
      <c r="G734" s="88" t="s">
        <v>437</v>
      </c>
      <c r="H734" s="88" t="s">
        <v>438</v>
      </c>
      <c r="I734" s="88" t="s">
        <v>313</v>
      </c>
      <c r="J734" s="89">
        <v>71</v>
      </c>
      <c r="K734" s="88" t="s">
        <v>34</v>
      </c>
      <c r="L734" s="88">
        <v>229934</v>
      </c>
      <c r="M734" s="90">
        <v>23704</v>
      </c>
      <c r="N734" s="88">
        <v>2</v>
      </c>
      <c r="O734" s="25" t="s">
        <v>82</v>
      </c>
      <c r="P734" s="25">
        <v>43204</v>
      </c>
    </row>
    <row r="735" spans="1:16" x14ac:dyDescent="0.3">
      <c r="A735" s="54" t="str">
        <f t="shared" si="52"/>
        <v>DE VECCHI1</v>
      </c>
      <c r="B735" s="52">
        <f t="shared" si="53"/>
        <v>1</v>
      </c>
      <c r="E735" s="236" t="str">
        <f t="shared" si="54"/>
        <v>DE VECCHIChristophe</v>
      </c>
      <c r="F735" s="25" t="str">
        <f t="shared" si="51"/>
        <v>FSGT231238</v>
      </c>
      <c r="G735" s="88" t="s">
        <v>439</v>
      </c>
      <c r="H735" s="88" t="s">
        <v>135</v>
      </c>
      <c r="I735" s="88" t="s">
        <v>133</v>
      </c>
      <c r="J735" s="89">
        <v>71</v>
      </c>
      <c r="K735" s="88" t="s">
        <v>34</v>
      </c>
      <c r="L735" s="88">
        <v>231238</v>
      </c>
      <c r="M735" s="90">
        <v>24447</v>
      </c>
      <c r="N735" s="88">
        <v>3</v>
      </c>
      <c r="O735" s="25" t="s">
        <v>82</v>
      </c>
      <c r="P735" s="25">
        <v>43137</v>
      </c>
    </row>
    <row r="736" spans="1:16" x14ac:dyDescent="0.3">
      <c r="A736" s="54" t="str">
        <f t="shared" si="52"/>
        <v>DE VECCHI2</v>
      </c>
      <c r="B736" s="52">
        <f t="shared" si="53"/>
        <v>2</v>
      </c>
      <c r="E736" s="236" t="str">
        <f t="shared" si="54"/>
        <v>DE VECCHIGeorges</v>
      </c>
      <c r="F736" s="25" t="str">
        <f t="shared" si="51"/>
        <v>FSGT229044</v>
      </c>
      <c r="G736" s="88" t="s">
        <v>439</v>
      </c>
      <c r="H736" s="88" t="s">
        <v>146</v>
      </c>
      <c r="I736" s="88" t="s">
        <v>118</v>
      </c>
      <c r="J736" s="89">
        <v>71</v>
      </c>
      <c r="K736" s="88" t="s">
        <v>34</v>
      </c>
      <c r="L736" s="88">
        <v>229044</v>
      </c>
      <c r="M736" s="90">
        <v>15282</v>
      </c>
      <c r="N736" s="88">
        <v>6</v>
      </c>
      <c r="O736" s="25" t="s">
        <v>91</v>
      </c>
      <c r="P736" s="25">
        <v>43164</v>
      </c>
    </row>
    <row r="737" spans="1:16" x14ac:dyDescent="0.3">
      <c r="A737" s="54" t="str">
        <f t="shared" si="52"/>
        <v>DECERLE UNGARO1</v>
      </c>
      <c r="B737" s="52">
        <f t="shared" si="53"/>
        <v>1</v>
      </c>
      <c r="E737" s="236" t="str">
        <f t="shared" si="54"/>
        <v>DECERLE UNGAROGuillaume</v>
      </c>
      <c r="F737" s="25" t="str">
        <f t="shared" si="51"/>
        <v>FSGT55597702</v>
      </c>
      <c r="G737" s="88" t="s">
        <v>440</v>
      </c>
      <c r="H737" s="88" t="s">
        <v>441</v>
      </c>
      <c r="I737" s="88" t="s">
        <v>77</v>
      </c>
      <c r="J737" s="89">
        <v>71</v>
      </c>
      <c r="K737" s="88" t="s">
        <v>34</v>
      </c>
      <c r="L737" s="88">
        <v>55597702</v>
      </c>
      <c r="M737" s="90">
        <v>31722</v>
      </c>
      <c r="N737" s="88">
        <v>4</v>
      </c>
      <c r="O737" s="25" t="s">
        <v>95</v>
      </c>
      <c r="P737" s="25">
        <v>43143</v>
      </c>
    </row>
    <row r="738" spans="1:16" x14ac:dyDescent="0.3">
      <c r="A738" s="54" t="str">
        <f t="shared" si="52"/>
        <v>DECERTAINES1</v>
      </c>
      <c r="B738" s="52">
        <f t="shared" si="53"/>
        <v>1</v>
      </c>
      <c r="E738" s="236" t="str">
        <f t="shared" si="54"/>
        <v>DECERTAINESGaétan</v>
      </c>
      <c r="F738" s="25" t="str">
        <f t="shared" si="51"/>
        <v>FSGT484396</v>
      </c>
      <c r="G738" s="88" t="s">
        <v>442</v>
      </c>
      <c r="H738" s="88" t="s">
        <v>443</v>
      </c>
      <c r="I738" s="88" t="s">
        <v>94</v>
      </c>
      <c r="J738" s="89">
        <v>71</v>
      </c>
      <c r="K738" s="88" t="s">
        <v>34</v>
      </c>
      <c r="L738" s="88">
        <v>484396</v>
      </c>
      <c r="M738" s="90">
        <v>29922</v>
      </c>
      <c r="N738" s="88">
        <v>3</v>
      </c>
      <c r="O738" s="25" t="s">
        <v>95</v>
      </c>
      <c r="P738" s="25">
        <v>43146</v>
      </c>
    </row>
    <row r="739" spans="1:16" x14ac:dyDescent="0.3">
      <c r="A739" s="54" t="str">
        <f t="shared" si="52"/>
        <v>DECOUCHE1</v>
      </c>
      <c r="B739" s="52">
        <f t="shared" si="53"/>
        <v>1</v>
      </c>
      <c r="E739" s="236" t="str">
        <f t="shared" si="54"/>
        <v>DECOUCHELaurent</v>
      </c>
      <c r="F739" s="25" t="str">
        <f t="shared" si="51"/>
        <v>FSGT482888</v>
      </c>
      <c r="G739" s="88" t="s">
        <v>444</v>
      </c>
      <c r="H739" s="88" t="s">
        <v>192</v>
      </c>
      <c r="I739" s="88" t="s">
        <v>94</v>
      </c>
      <c r="J739" s="89">
        <v>71</v>
      </c>
      <c r="K739" s="88" t="s">
        <v>34</v>
      </c>
      <c r="L739" s="88">
        <v>482888</v>
      </c>
      <c r="M739" s="90">
        <v>27565</v>
      </c>
      <c r="N739" s="88">
        <v>4</v>
      </c>
      <c r="O739" s="25" t="s">
        <v>73</v>
      </c>
      <c r="P739" s="25">
        <v>43128</v>
      </c>
    </row>
    <row r="740" spans="1:16" x14ac:dyDescent="0.3">
      <c r="A740" s="54" t="str">
        <f t="shared" si="52"/>
        <v>DEGRANGE1</v>
      </c>
      <c r="B740" s="52">
        <f t="shared" si="53"/>
        <v>1</v>
      </c>
      <c r="E740" s="236" t="str">
        <f t="shared" si="54"/>
        <v>DEGRANGEFabien</v>
      </c>
      <c r="F740" s="25" t="str">
        <f t="shared" si="51"/>
        <v>FSGT483018</v>
      </c>
      <c r="G740" s="88" t="s">
        <v>445</v>
      </c>
      <c r="H740" s="88" t="s">
        <v>216</v>
      </c>
      <c r="I740" s="88" t="s">
        <v>143</v>
      </c>
      <c r="J740" s="89">
        <v>71</v>
      </c>
      <c r="K740" s="88" t="s">
        <v>34</v>
      </c>
      <c r="L740" s="88">
        <v>483018</v>
      </c>
      <c r="M740" s="90">
        <v>24512</v>
      </c>
      <c r="N740" s="88">
        <v>5</v>
      </c>
      <c r="O740" s="25" t="s">
        <v>82</v>
      </c>
      <c r="P740" s="25">
        <v>43120</v>
      </c>
    </row>
    <row r="741" spans="1:16" x14ac:dyDescent="0.3">
      <c r="A741" s="54" t="str">
        <f t="shared" si="52"/>
        <v>DEGUEURCE1</v>
      </c>
      <c r="B741" s="52">
        <f t="shared" si="53"/>
        <v>1</v>
      </c>
      <c r="E741" s="236" t="str">
        <f t="shared" si="54"/>
        <v>DEGUEURCEPascal</v>
      </c>
      <c r="F741" s="25" t="str">
        <f t="shared" si="51"/>
        <v>FSGT250880</v>
      </c>
      <c r="G741" s="88" t="s">
        <v>446</v>
      </c>
      <c r="H741" s="88" t="s">
        <v>105</v>
      </c>
      <c r="I741" s="88" t="s">
        <v>85</v>
      </c>
      <c r="J741" s="89">
        <v>71</v>
      </c>
      <c r="K741" s="88" t="s">
        <v>34</v>
      </c>
      <c r="L741" s="88">
        <v>250880</v>
      </c>
      <c r="M741" s="90">
        <v>23669</v>
      </c>
      <c r="N741" s="88">
        <v>3</v>
      </c>
      <c r="O741" s="25" t="s">
        <v>82</v>
      </c>
      <c r="P741" s="25">
        <v>43157</v>
      </c>
    </row>
    <row r="742" spans="1:16" x14ac:dyDescent="0.3">
      <c r="A742" s="54" t="str">
        <f t="shared" si="52"/>
        <v>DELARCHE1</v>
      </c>
      <c r="B742" s="52">
        <f t="shared" si="53"/>
        <v>1</v>
      </c>
      <c r="E742" s="236" t="str">
        <f t="shared" si="54"/>
        <v>DELARCHEGilbert</v>
      </c>
      <c r="F742" s="25" t="str">
        <f t="shared" si="51"/>
        <v>FSGT370741</v>
      </c>
      <c r="G742" s="88" t="s">
        <v>447</v>
      </c>
      <c r="H742" s="88" t="s">
        <v>248</v>
      </c>
      <c r="I742" s="88" t="s">
        <v>112</v>
      </c>
      <c r="J742" s="89">
        <v>71</v>
      </c>
      <c r="K742" s="88" t="s">
        <v>34</v>
      </c>
      <c r="L742" s="88">
        <v>370741</v>
      </c>
      <c r="M742" s="90">
        <v>17808</v>
      </c>
      <c r="N742" s="88">
        <v>6</v>
      </c>
      <c r="O742" s="25" t="s">
        <v>91</v>
      </c>
      <c r="P742" s="25">
        <v>43114</v>
      </c>
    </row>
    <row r="743" spans="1:16" x14ac:dyDescent="0.3">
      <c r="A743" s="54" t="str">
        <f t="shared" si="52"/>
        <v>DELBLOUWE1</v>
      </c>
      <c r="B743" s="52">
        <f t="shared" si="53"/>
        <v>1</v>
      </c>
      <c r="E743" s="236" t="str">
        <f t="shared" si="54"/>
        <v>DELBLOUWEChristophe</v>
      </c>
      <c r="F743" s="25" t="str">
        <f t="shared" si="51"/>
        <v>FSGT491105</v>
      </c>
      <c r="G743" s="88" t="s">
        <v>448</v>
      </c>
      <c r="H743" s="88" t="s">
        <v>135</v>
      </c>
      <c r="I743" s="88" t="s">
        <v>193</v>
      </c>
      <c r="J743" s="89">
        <v>71</v>
      </c>
      <c r="K743" s="88" t="s">
        <v>34</v>
      </c>
      <c r="L743" s="88">
        <v>491105</v>
      </c>
      <c r="M743" s="90">
        <v>25003</v>
      </c>
      <c r="N743" s="88">
        <v>3</v>
      </c>
      <c r="O743" s="25" t="s">
        <v>82</v>
      </c>
      <c r="P743" s="25">
        <v>43143</v>
      </c>
    </row>
    <row r="744" spans="1:16" x14ac:dyDescent="0.3">
      <c r="A744" s="54" t="str">
        <f t="shared" si="52"/>
        <v>DELBLOUWE2</v>
      </c>
      <c r="B744" s="52">
        <f t="shared" si="53"/>
        <v>2</v>
      </c>
      <c r="E744" s="236" t="str">
        <f t="shared" si="54"/>
        <v>DELBLOUWENadine(F)</v>
      </c>
      <c r="F744" s="25" t="str">
        <f t="shared" si="51"/>
        <v>FSGT55538404</v>
      </c>
      <c r="G744" s="88" t="s">
        <v>448</v>
      </c>
      <c r="H744" s="88" t="s">
        <v>449</v>
      </c>
      <c r="I744" s="88" t="s">
        <v>193</v>
      </c>
      <c r="J744" s="89">
        <v>71</v>
      </c>
      <c r="K744" s="88" t="s">
        <v>34</v>
      </c>
      <c r="L744" s="88">
        <v>55538404</v>
      </c>
      <c r="M744" s="90">
        <v>26194</v>
      </c>
      <c r="N744" s="88">
        <v>6</v>
      </c>
      <c r="O744" s="25" t="s">
        <v>73</v>
      </c>
      <c r="P744" s="25">
        <v>43143</v>
      </c>
    </row>
    <row r="745" spans="1:16" x14ac:dyDescent="0.3">
      <c r="A745" s="54" t="str">
        <f t="shared" si="52"/>
        <v>DELEY1</v>
      </c>
      <c r="B745" s="52">
        <f t="shared" si="53"/>
        <v>1</v>
      </c>
      <c r="E745" s="236" t="str">
        <f t="shared" si="54"/>
        <v>DELEYFrédéric</v>
      </c>
      <c r="F745" s="25" t="str">
        <f t="shared" si="51"/>
        <v>FSGT240639</v>
      </c>
      <c r="G745" s="88" t="s">
        <v>450</v>
      </c>
      <c r="H745" s="88" t="s">
        <v>185</v>
      </c>
      <c r="I745" s="88" t="s">
        <v>364</v>
      </c>
      <c r="J745" s="89">
        <v>71</v>
      </c>
      <c r="K745" s="88" t="s">
        <v>34</v>
      </c>
      <c r="L745" s="88">
        <v>240639</v>
      </c>
      <c r="M745" s="90">
        <v>26120</v>
      </c>
      <c r="N745" s="88">
        <v>6</v>
      </c>
      <c r="O745" s="25" t="s">
        <v>73</v>
      </c>
      <c r="P745" s="25">
        <v>43138</v>
      </c>
    </row>
    <row r="746" spans="1:16" x14ac:dyDescent="0.3">
      <c r="A746" s="54" t="str">
        <f t="shared" si="52"/>
        <v>DEMANGEL1</v>
      </c>
      <c r="B746" s="52">
        <f t="shared" si="53"/>
        <v>1</v>
      </c>
      <c r="E746" s="236" t="str">
        <f t="shared" si="54"/>
        <v>DEMANGELAlexandre</v>
      </c>
      <c r="F746" s="25" t="str">
        <f t="shared" si="51"/>
        <v>FSGT55715651</v>
      </c>
      <c r="G746" s="88" t="s">
        <v>451</v>
      </c>
      <c r="H746" s="88" t="s">
        <v>284</v>
      </c>
      <c r="I746" s="88" t="s">
        <v>263</v>
      </c>
      <c r="J746" s="89">
        <v>71</v>
      </c>
      <c r="K746" s="88" t="s">
        <v>34</v>
      </c>
      <c r="L746" s="88">
        <v>55715651</v>
      </c>
      <c r="M746" s="90">
        <v>27234</v>
      </c>
      <c r="N746" s="88">
        <v>4</v>
      </c>
      <c r="O746" s="25" t="s">
        <v>73</v>
      </c>
      <c r="P746" s="25">
        <v>43138</v>
      </c>
    </row>
    <row r="747" spans="1:16" x14ac:dyDescent="0.3">
      <c r="A747" s="54" t="str">
        <f t="shared" si="52"/>
        <v>DEMON1</v>
      </c>
      <c r="B747" s="52">
        <f t="shared" si="53"/>
        <v>1</v>
      </c>
      <c r="E747" s="236" t="str">
        <f t="shared" si="54"/>
        <v>DEMONSébastien</v>
      </c>
      <c r="F747" s="25" t="str">
        <f t="shared" si="51"/>
        <v>FSGT55597096</v>
      </c>
      <c r="G747" s="88" t="s">
        <v>452</v>
      </c>
      <c r="H747" s="88" t="s">
        <v>282</v>
      </c>
      <c r="I747" s="88" t="s">
        <v>133</v>
      </c>
      <c r="J747" s="89">
        <v>71</v>
      </c>
      <c r="K747" s="88" t="s">
        <v>34</v>
      </c>
      <c r="L747" s="88">
        <v>55597096</v>
      </c>
      <c r="M747" s="90">
        <v>27423</v>
      </c>
      <c r="N747" s="88">
        <v>2</v>
      </c>
      <c r="O747" s="25" t="s">
        <v>73</v>
      </c>
      <c r="P747" s="25">
        <v>43137</v>
      </c>
    </row>
    <row r="748" spans="1:16" x14ac:dyDescent="0.3">
      <c r="A748" s="54" t="str">
        <f t="shared" si="52"/>
        <v>DEMORTIERE1</v>
      </c>
      <c r="B748" s="52">
        <f t="shared" si="53"/>
        <v>1</v>
      </c>
      <c r="E748" s="236" t="str">
        <f t="shared" si="54"/>
        <v>DEMORTIEREAlexis(cadet)</v>
      </c>
      <c r="F748" s="25" t="str">
        <f t="shared" si="51"/>
        <v>FSGT229495</v>
      </c>
      <c r="G748" s="88" t="s">
        <v>453</v>
      </c>
      <c r="H748" s="88" t="s">
        <v>169</v>
      </c>
      <c r="I748" s="88" t="s">
        <v>168</v>
      </c>
      <c r="J748" s="89">
        <v>71</v>
      </c>
      <c r="K748" s="88" t="s">
        <v>34</v>
      </c>
      <c r="L748" s="88">
        <v>229495</v>
      </c>
      <c r="M748" s="90">
        <v>37859</v>
      </c>
      <c r="N748" s="88">
        <v>5</v>
      </c>
      <c r="O748" s="25" t="s">
        <v>170</v>
      </c>
      <c r="P748" s="25">
        <v>43143</v>
      </c>
    </row>
    <row r="749" spans="1:16" x14ac:dyDescent="0.3">
      <c r="A749" s="54" t="str">
        <f t="shared" si="52"/>
        <v>DEMORTIERE2</v>
      </c>
      <c r="B749" s="52">
        <f t="shared" si="53"/>
        <v>2</v>
      </c>
      <c r="E749" s="236" t="str">
        <f t="shared" si="54"/>
        <v>DEMORTIEREAude</v>
      </c>
      <c r="F749" s="25" t="str">
        <f t="shared" si="51"/>
        <v>FSGT311254</v>
      </c>
      <c r="G749" s="88" t="s">
        <v>453</v>
      </c>
      <c r="H749" s="88" t="s">
        <v>454</v>
      </c>
      <c r="I749" s="88" t="s">
        <v>193</v>
      </c>
      <c r="J749" s="89">
        <v>71</v>
      </c>
      <c r="K749" s="88" t="s">
        <v>34</v>
      </c>
      <c r="L749" s="88">
        <v>311254</v>
      </c>
      <c r="M749" s="90">
        <v>28211</v>
      </c>
      <c r="N749" s="88">
        <v>5</v>
      </c>
      <c r="O749" s="25" t="s">
        <v>73</v>
      </c>
      <c r="P749" s="25">
        <v>43143</v>
      </c>
    </row>
    <row r="750" spans="1:16" x14ac:dyDescent="0.3">
      <c r="A750" s="54" t="str">
        <f t="shared" si="52"/>
        <v>DEMORTIERE3</v>
      </c>
      <c r="B750" s="52">
        <f t="shared" si="53"/>
        <v>3</v>
      </c>
      <c r="E750" s="236" t="str">
        <f t="shared" si="54"/>
        <v>DEMORTIEREElisabethe</v>
      </c>
      <c r="F750" s="25" t="str">
        <f t="shared" si="51"/>
        <v>FSGT55597574</v>
      </c>
      <c r="G750" s="88" t="s">
        <v>453</v>
      </c>
      <c r="H750" s="88" t="s">
        <v>455</v>
      </c>
      <c r="I750" s="88" t="s">
        <v>98</v>
      </c>
      <c r="J750" s="89">
        <v>71</v>
      </c>
      <c r="K750" s="88" t="s">
        <v>34</v>
      </c>
      <c r="L750" s="88">
        <v>55597574</v>
      </c>
      <c r="M750" s="90">
        <v>18835</v>
      </c>
      <c r="N750" s="88" t="s">
        <v>101</v>
      </c>
      <c r="O750" s="25" t="s">
        <v>91</v>
      </c>
      <c r="P750" s="25">
        <v>43114</v>
      </c>
    </row>
    <row r="751" spans="1:16" x14ac:dyDescent="0.3">
      <c r="A751" s="54" t="str">
        <f t="shared" si="52"/>
        <v>DEMORTIERE4</v>
      </c>
      <c r="B751" s="52">
        <f t="shared" si="53"/>
        <v>4</v>
      </c>
      <c r="E751" s="236" t="str">
        <f t="shared" si="54"/>
        <v>DEMORTIEREFabienne</v>
      </c>
      <c r="F751" s="25" t="str">
        <f t="shared" si="51"/>
        <v>FSGT377541</v>
      </c>
      <c r="G751" s="88" t="s">
        <v>453</v>
      </c>
      <c r="H751" s="88" t="s">
        <v>456</v>
      </c>
      <c r="I751" s="88" t="s">
        <v>276</v>
      </c>
      <c r="J751" s="89">
        <v>71</v>
      </c>
      <c r="K751" s="88" t="s">
        <v>34</v>
      </c>
      <c r="L751" s="88">
        <v>377541</v>
      </c>
      <c r="M751" s="90">
        <v>26605</v>
      </c>
      <c r="N751" s="88" t="s">
        <v>81</v>
      </c>
      <c r="O751" s="25" t="s">
        <v>73</v>
      </c>
      <c r="P751" s="25">
        <v>43128</v>
      </c>
    </row>
    <row r="752" spans="1:16" x14ac:dyDescent="0.3">
      <c r="A752" s="54" t="str">
        <f t="shared" si="52"/>
        <v>DEMORTIERE5</v>
      </c>
      <c r="B752" s="52">
        <f t="shared" si="53"/>
        <v>5</v>
      </c>
      <c r="E752" s="236" t="str">
        <f t="shared" si="54"/>
        <v>DEMORTIEREFrédéric</v>
      </c>
      <c r="F752" s="25" t="str">
        <f t="shared" si="51"/>
        <v>FSGT423296</v>
      </c>
      <c r="G752" s="88" t="s">
        <v>453</v>
      </c>
      <c r="H752" s="88" t="s">
        <v>185</v>
      </c>
      <c r="I752" s="88" t="s">
        <v>276</v>
      </c>
      <c r="J752" s="89">
        <v>71</v>
      </c>
      <c r="K752" s="88" t="s">
        <v>34</v>
      </c>
      <c r="L752" s="88">
        <v>423296</v>
      </c>
      <c r="M752" s="90">
        <v>26655</v>
      </c>
      <c r="N752" s="88">
        <v>4</v>
      </c>
      <c r="O752" s="25" t="s">
        <v>73</v>
      </c>
      <c r="P752" s="25">
        <v>43128</v>
      </c>
    </row>
    <row r="753" spans="1:16" x14ac:dyDescent="0.3">
      <c r="A753" s="54" t="str">
        <f t="shared" si="52"/>
        <v>DEMORTIERE6</v>
      </c>
      <c r="B753" s="52">
        <f t="shared" si="53"/>
        <v>6</v>
      </c>
      <c r="E753" s="236" t="str">
        <f t="shared" si="54"/>
        <v>DEMORTIERERémy</v>
      </c>
      <c r="F753" s="25" t="str">
        <f t="shared" si="51"/>
        <v>FSGT230013</v>
      </c>
      <c r="G753" s="88" t="s">
        <v>453</v>
      </c>
      <c r="H753" s="88" t="s">
        <v>250</v>
      </c>
      <c r="I753" s="88" t="s">
        <v>193</v>
      </c>
      <c r="J753" s="89">
        <v>71</v>
      </c>
      <c r="K753" s="88" t="s">
        <v>34</v>
      </c>
      <c r="L753" s="88">
        <v>230013</v>
      </c>
      <c r="M753" s="90">
        <v>27029</v>
      </c>
      <c r="N753" s="88">
        <v>3</v>
      </c>
      <c r="O753" s="25" t="s">
        <v>73</v>
      </c>
      <c r="P753" s="25">
        <v>43143</v>
      </c>
    </row>
    <row r="754" spans="1:16" x14ac:dyDescent="0.3">
      <c r="A754" s="54" t="str">
        <f t="shared" si="52"/>
        <v>DEMORTIERE7</v>
      </c>
      <c r="B754" s="52">
        <f t="shared" si="53"/>
        <v>7</v>
      </c>
      <c r="E754" s="236" t="str">
        <f t="shared" si="54"/>
        <v>DEMORTIERESerge</v>
      </c>
      <c r="F754" s="25" t="str">
        <f t="shared" si="51"/>
        <v>FSGT55597573</v>
      </c>
      <c r="G754" s="88" t="s">
        <v>453</v>
      </c>
      <c r="H754" s="88" t="s">
        <v>323</v>
      </c>
      <c r="I754" s="88" t="s">
        <v>98</v>
      </c>
      <c r="J754" s="89">
        <v>71</v>
      </c>
      <c r="K754" s="88" t="s">
        <v>34</v>
      </c>
      <c r="L754" s="88">
        <v>55597573</v>
      </c>
      <c r="M754" s="90">
        <v>18759</v>
      </c>
      <c r="N754" s="88" t="s">
        <v>101</v>
      </c>
      <c r="O754" s="25" t="s">
        <v>91</v>
      </c>
      <c r="P754" s="25">
        <v>43114</v>
      </c>
    </row>
    <row r="755" spans="1:16" x14ac:dyDescent="0.3">
      <c r="A755" s="54" t="str">
        <f t="shared" si="52"/>
        <v>DEMOURY1</v>
      </c>
      <c r="B755" s="52">
        <f t="shared" si="53"/>
        <v>1</v>
      </c>
      <c r="E755" s="236" t="str">
        <f t="shared" si="54"/>
        <v>DEMOURYDavid</v>
      </c>
      <c r="F755" s="25" t="str">
        <f t="shared" si="51"/>
        <v>FSGT228926</v>
      </c>
      <c r="G755" s="88" t="s">
        <v>457</v>
      </c>
      <c r="H755" s="88" t="s">
        <v>205</v>
      </c>
      <c r="I755" s="88" t="s">
        <v>244</v>
      </c>
      <c r="J755" s="89">
        <v>71</v>
      </c>
      <c r="K755" s="88" t="s">
        <v>34</v>
      </c>
      <c r="L755" s="88">
        <v>228926</v>
      </c>
      <c r="M755" s="90">
        <v>27830</v>
      </c>
      <c r="N755" s="88">
        <v>1</v>
      </c>
      <c r="O755" s="25" t="s">
        <v>73</v>
      </c>
      <c r="P755" s="25">
        <v>43105</v>
      </c>
    </row>
    <row r="756" spans="1:16" x14ac:dyDescent="0.3">
      <c r="A756" s="54" t="str">
        <f t="shared" si="52"/>
        <v>DEMOURY2</v>
      </c>
      <c r="B756" s="52">
        <f t="shared" si="53"/>
        <v>2</v>
      </c>
      <c r="E756" s="236" t="str">
        <f t="shared" si="54"/>
        <v>DEMOURYNoam(cadet)</v>
      </c>
      <c r="F756" s="25" t="str">
        <f t="shared" ref="F756:F819" si="55">CONCATENATE(K756,L756)</f>
        <v>FSGT374699</v>
      </c>
      <c r="G756" s="88" t="s">
        <v>457</v>
      </c>
      <c r="H756" s="88" t="s">
        <v>458</v>
      </c>
      <c r="I756" s="88" t="s">
        <v>244</v>
      </c>
      <c r="J756" s="89">
        <v>71</v>
      </c>
      <c r="K756" s="88" t="s">
        <v>34</v>
      </c>
      <c r="L756" s="88">
        <v>374699</v>
      </c>
      <c r="M756" s="90">
        <v>37638</v>
      </c>
      <c r="N756" s="88">
        <v>4</v>
      </c>
      <c r="O756" s="25" t="s">
        <v>170</v>
      </c>
      <c r="P756" s="25">
        <v>43131</v>
      </c>
    </row>
    <row r="757" spans="1:16" x14ac:dyDescent="0.3">
      <c r="A757" s="54" t="str">
        <f t="shared" ref="A757:A820" si="56">CONCATENATE(G757,B757)</f>
        <v>DEPERIERS1</v>
      </c>
      <c r="B757" s="52">
        <f t="shared" ref="B757:B820" si="57">IF(G757&lt;&gt;G756,1,(B756+1))</f>
        <v>1</v>
      </c>
      <c r="E757" s="236" t="str">
        <f t="shared" si="54"/>
        <v>DEPERIERSFrancis</v>
      </c>
      <c r="F757" s="25" t="str">
        <f t="shared" si="55"/>
        <v>FSGT55596429</v>
      </c>
      <c r="G757" s="88" t="s">
        <v>459</v>
      </c>
      <c r="H757" s="88" t="s">
        <v>460</v>
      </c>
      <c r="I757" s="88" t="s">
        <v>94</v>
      </c>
      <c r="J757" s="89">
        <v>71</v>
      </c>
      <c r="K757" s="88" t="s">
        <v>34</v>
      </c>
      <c r="L757" s="88">
        <v>55596429</v>
      </c>
      <c r="M757" s="90">
        <v>22572</v>
      </c>
      <c r="N757" s="88">
        <v>5</v>
      </c>
      <c r="O757" s="25" t="s">
        <v>82</v>
      </c>
      <c r="P757" s="25">
        <v>43128</v>
      </c>
    </row>
    <row r="758" spans="1:16" x14ac:dyDescent="0.3">
      <c r="A758" s="54" t="str">
        <f t="shared" si="56"/>
        <v>DEPLANQUE1</v>
      </c>
      <c r="B758" s="52">
        <f t="shared" si="57"/>
        <v>1</v>
      </c>
      <c r="E758" s="236" t="str">
        <f t="shared" si="54"/>
        <v>DEPLANQUEAlexis</v>
      </c>
      <c r="F758" s="25" t="str">
        <f t="shared" si="55"/>
        <v>FSGT55757754</v>
      </c>
      <c r="G758" s="88" t="s">
        <v>461</v>
      </c>
      <c r="H758" s="88" t="s">
        <v>462</v>
      </c>
      <c r="I758" s="88" t="s">
        <v>168</v>
      </c>
      <c r="J758" s="89">
        <v>71</v>
      </c>
      <c r="K758" s="88" t="s">
        <v>34</v>
      </c>
      <c r="L758" s="88">
        <v>55757754</v>
      </c>
      <c r="M758" s="90">
        <v>35649</v>
      </c>
      <c r="N758" s="88">
        <v>4</v>
      </c>
      <c r="O758" s="25" t="s">
        <v>120</v>
      </c>
      <c r="P758" s="25">
        <v>43161</v>
      </c>
    </row>
    <row r="759" spans="1:16" x14ac:dyDescent="0.3">
      <c r="A759" s="54" t="str">
        <f t="shared" si="56"/>
        <v>DERANGERE1</v>
      </c>
      <c r="B759" s="52">
        <f t="shared" si="57"/>
        <v>1</v>
      </c>
      <c r="E759" s="236" t="str">
        <f t="shared" si="54"/>
        <v>DERANGEREChristian</v>
      </c>
      <c r="F759" s="25" t="str">
        <f t="shared" si="55"/>
        <v>FSGT431038</v>
      </c>
      <c r="G759" s="88" t="s">
        <v>463</v>
      </c>
      <c r="H759" s="88" t="s">
        <v>97</v>
      </c>
      <c r="I759" s="88" t="s">
        <v>225</v>
      </c>
      <c r="J759" s="89">
        <v>71</v>
      </c>
      <c r="K759" s="88" t="s">
        <v>34</v>
      </c>
      <c r="L759" s="88">
        <v>431038</v>
      </c>
      <c r="M759" s="90">
        <v>19612</v>
      </c>
      <c r="N759" s="88">
        <v>5</v>
      </c>
      <c r="O759" s="25" t="s">
        <v>91</v>
      </c>
      <c r="P759" s="25">
        <v>43164</v>
      </c>
    </row>
    <row r="760" spans="1:16" x14ac:dyDescent="0.3">
      <c r="A760" s="54" t="str">
        <f t="shared" si="56"/>
        <v>DERESSE1</v>
      </c>
      <c r="B760" s="52">
        <f t="shared" si="57"/>
        <v>1</v>
      </c>
      <c r="E760" s="236" t="str">
        <f t="shared" si="54"/>
        <v>DERESSENicolas</v>
      </c>
      <c r="F760" s="25" t="str">
        <f t="shared" si="55"/>
        <v>FSGT313910</v>
      </c>
      <c r="G760" s="88" t="s">
        <v>464</v>
      </c>
      <c r="H760" s="88" t="s">
        <v>107</v>
      </c>
      <c r="I760" s="88" t="s">
        <v>196</v>
      </c>
      <c r="J760" s="89">
        <v>71</v>
      </c>
      <c r="K760" s="88" t="s">
        <v>34</v>
      </c>
      <c r="L760" s="88">
        <v>313910</v>
      </c>
      <c r="M760" s="90">
        <v>31522</v>
      </c>
      <c r="N760" s="88">
        <v>4</v>
      </c>
      <c r="O760" s="25" t="s">
        <v>95</v>
      </c>
      <c r="P760" s="25">
        <v>43131</v>
      </c>
    </row>
    <row r="761" spans="1:16" x14ac:dyDescent="0.3">
      <c r="A761" s="54" t="str">
        <f t="shared" si="56"/>
        <v>DESBAT1</v>
      </c>
      <c r="B761" s="52">
        <f t="shared" si="57"/>
        <v>1</v>
      </c>
      <c r="E761" s="236" t="str">
        <f t="shared" si="54"/>
        <v>DESBATVincent</v>
      </c>
      <c r="F761" s="25" t="str">
        <f t="shared" si="55"/>
        <v>FSGT495537</v>
      </c>
      <c r="G761" s="88" t="s">
        <v>465</v>
      </c>
      <c r="H761" s="88" t="s">
        <v>426</v>
      </c>
      <c r="I761" s="88" t="s">
        <v>130</v>
      </c>
      <c r="J761" s="89">
        <v>71</v>
      </c>
      <c r="K761" s="88" t="s">
        <v>34</v>
      </c>
      <c r="L761" s="88">
        <v>495537</v>
      </c>
      <c r="M761" s="90">
        <v>27139</v>
      </c>
      <c r="N761" s="88">
        <v>2</v>
      </c>
      <c r="O761" s="25" t="s">
        <v>73</v>
      </c>
      <c r="P761" s="25">
        <v>43142</v>
      </c>
    </row>
    <row r="762" spans="1:16" x14ac:dyDescent="0.3">
      <c r="A762" s="54" t="str">
        <f t="shared" si="56"/>
        <v>DESBOIS1</v>
      </c>
      <c r="B762" s="52">
        <f t="shared" si="57"/>
        <v>1</v>
      </c>
      <c r="E762" s="236" t="str">
        <f t="shared" si="54"/>
        <v>DESBOISAlexandre</v>
      </c>
      <c r="F762" s="25" t="str">
        <f t="shared" si="55"/>
        <v>FSGT229947</v>
      </c>
      <c r="G762" s="88" t="s">
        <v>466</v>
      </c>
      <c r="H762" s="88" t="s">
        <v>284</v>
      </c>
      <c r="I762" s="88" t="s">
        <v>313</v>
      </c>
      <c r="J762" s="89">
        <v>71</v>
      </c>
      <c r="K762" s="88" t="s">
        <v>34</v>
      </c>
      <c r="L762" s="88">
        <v>229947</v>
      </c>
      <c r="M762" s="90">
        <v>30718</v>
      </c>
      <c r="N762" s="88">
        <v>1</v>
      </c>
      <c r="O762" s="25" t="s">
        <v>95</v>
      </c>
      <c r="P762" s="25">
        <v>43204</v>
      </c>
    </row>
    <row r="763" spans="1:16" x14ac:dyDescent="0.3">
      <c r="A763" s="54" t="str">
        <f t="shared" si="56"/>
        <v>DESBOTTES1</v>
      </c>
      <c r="B763" s="52">
        <f t="shared" si="57"/>
        <v>1</v>
      </c>
      <c r="E763" s="236" t="str">
        <f t="shared" si="54"/>
        <v>DESBOTTESRobert</v>
      </c>
      <c r="F763" s="25" t="str">
        <f t="shared" si="55"/>
        <v>FSGT367963</v>
      </c>
      <c r="G763" s="88" t="s">
        <v>467</v>
      </c>
      <c r="H763" s="88" t="s">
        <v>317</v>
      </c>
      <c r="I763" s="88" t="s">
        <v>94</v>
      </c>
      <c r="J763" s="89">
        <v>71</v>
      </c>
      <c r="K763" s="88" t="s">
        <v>34</v>
      </c>
      <c r="L763" s="88">
        <v>367963</v>
      </c>
      <c r="M763" s="90">
        <v>17118</v>
      </c>
      <c r="N763" s="88">
        <v>6</v>
      </c>
      <c r="O763" s="25" t="s">
        <v>91</v>
      </c>
      <c r="P763" s="25">
        <v>43146</v>
      </c>
    </row>
    <row r="764" spans="1:16" x14ac:dyDescent="0.3">
      <c r="A764" s="54" t="str">
        <f t="shared" si="56"/>
        <v>DESBROSSES1</v>
      </c>
      <c r="B764" s="52">
        <f t="shared" si="57"/>
        <v>1</v>
      </c>
      <c r="E764" s="236" t="str">
        <f t="shared" si="54"/>
        <v>DESBROSSESYves</v>
      </c>
      <c r="F764" s="25" t="str">
        <f t="shared" si="55"/>
        <v>FSGT299692</v>
      </c>
      <c r="G764" s="88" t="s">
        <v>468</v>
      </c>
      <c r="H764" s="88" t="s">
        <v>469</v>
      </c>
      <c r="I764" s="88" t="s">
        <v>127</v>
      </c>
      <c r="J764" s="89">
        <v>71</v>
      </c>
      <c r="K764" s="88" t="s">
        <v>34</v>
      </c>
      <c r="L764" s="88">
        <v>299692</v>
      </c>
      <c r="M764" s="90">
        <v>20111</v>
      </c>
      <c r="N764" s="88">
        <v>6</v>
      </c>
      <c r="O764" s="25" t="s">
        <v>91</v>
      </c>
      <c r="P764" s="25">
        <v>43114</v>
      </c>
    </row>
    <row r="765" spans="1:16" x14ac:dyDescent="0.3">
      <c r="A765" s="54" t="str">
        <f t="shared" si="56"/>
        <v>DESMARIS1</v>
      </c>
      <c r="B765" s="52">
        <f t="shared" si="57"/>
        <v>1</v>
      </c>
      <c r="E765" s="236" t="str">
        <f t="shared" si="54"/>
        <v>DESMARISBernard</v>
      </c>
      <c r="F765" s="25" t="str">
        <f t="shared" si="55"/>
        <v>FSGT230632</v>
      </c>
      <c r="G765" s="88" t="s">
        <v>470</v>
      </c>
      <c r="H765" s="88" t="s">
        <v>327</v>
      </c>
      <c r="I765" s="88" t="s">
        <v>94</v>
      </c>
      <c r="J765" s="89">
        <v>71</v>
      </c>
      <c r="K765" s="88" t="s">
        <v>34</v>
      </c>
      <c r="L765" s="88">
        <v>230632</v>
      </c>
      <c r="M765" s="90">
        <v>21920</v>
      </c>
      <c r="N765" s="88">
        <v>4</v>
      </c>
      <c r="O765" s="25" t="s">
        <v>82</v>
      </c>
      <c r="P765" s="25">
        <v>43128</v>
      </c>
    </row>
    <row r="766" spans="1:16" x14ac:dyDescent="0.3">
      <c r="A766" s="54" t="str">
        <f t="shared" si="56"/>
        <v>DESMARIS2</v>
      </c>
      <c r="B766" s="52">
        <f t="shared" si="57"/>
        <v>2</v>
      </c>
      <c r="E766" s="236" t="str">
        <f t="shared" si="54"/>
        <v>DESMARISClaude</v>
      </c>
      <c r="F766" s="25" t="str">
        <f t="shared" si="55"/>
        <v>FSGT238881</v>
      </c>
      <c r="G766" s="88" t="s">
        <v>470</v>
      </c>
      <c r="H766" s="88" t="s">
        <v>114</v>
      </c>
      <c r="I766" s="88" t="s">
        <v>85</v>
      </c>
      <c r="J766" s="89">
        <v>71</v>
      </c>
      <c r="K766" s="88" t="s">
        <v>34</v>
      </c>
      <c r="L766" s="88">
        <v>238881</v>
      </c>
      <c r="M766" s="90">
        <v>21845</v>
      </c>
      <c r="N766" s="88">
        <v>3</v>
      </c>
      <c r="O766" s="25" t="s">
        <v>82</v>
      </c>
      <c r="P766" s="25">
        <v>43157</v>
      </c>
    </row>
    <row r="767" spans="1:16" x14ac:dyDescent="0.3">
      <c r="A767" s="54" t="str">
        <f t="shared" si="56"/>
        <v>DESPLACES1</v>
      </c>
      <c r="B767" s="52">
        <f t="shared" si="57"/>
        <v>1</v>
      </c>
      <c r="E767" s="236" t="str">
        <f t="shared" si="54"/>
        <v>DESPLACESRoger</v>
      </c>
      <c r="F767" s="25" t="str">
        <f t="shared" si="55"/>
        <v>FSGT55483466</v>
      </c>
      <c r="G767" s="88" t="s">
        <v>471</v>
      </c>
      <c r="H767" s="88" t="s">
        <v>217</v>
      </c>
      <c r="I767" s="88" t="s">
        <v>85</v>
      </c>
      <c r="J767" s="89">
        <v>71</v>
      </c>
      <c r="K767" s="88" t="s">
        <v>34</v>
      </c>
      <c r="L767" s="88">
        <v>55483466</v>
      </c>
      <c r="M767" s="90">
        <v>17329</v>
      </c>
      <c r="N767" s="88">
        <v>5</v>
      </c>
      <c r="O767" s="25" t="s">
        <v>91</v>
      </c>
      <c r="P767" s="25">
        <v>43157</v>
      </c>
    </row>
    <row r="768" spans="1:16" x14ac:dyDescent="0.3">
      <c r="A768" s="54" t="str">
        <f t="shared" si="56"/>
        <v>DEVERCHERE1</v>
      </c>
      <c r="B768" s="52">
        <f t="shared" si="57"/>
        <v>1</v>
      </c>
      <c r="E768" s="236" t="str">
        <f t="shared" si="54"/>
        <v>DEVERCHERELoic</v>
      </c>
      <c r="F768" s="25" t="str">
        <f t="shared" si="55"/>
        <v>FSGT141559</v>
      </c>
      <c r="G768" s="88" t="s">
        <v>472</v>
      </c>
      <c r="H768" s="88" t="s">
        <v>473</v>
      </c>
      <c r="I768" s="88" t="s">
        <v>178</v>
      </c>
      <c r="J768" s="89">
        <v>71</v>
      </c>
      <c r="K768" s="88" t="s">
        <v>34</v>
      </c>
      <c r="L768" s="88">
        <v>141559</v>
      </c>
      <c r="M768" s="90">
        <v>26345</v>
      </c>
      <c r="N768" s="88">
        <v>6</v>
      </c>
      <c r="O768" s="25" t="s">
        <v>73</v>
      </c>
      <c r="P768" s="25">
        <v>43135</v>
      </c>
    </row>
    <row r="769" spans="1:16" x14ac:dyDescent="0.3">
      <c r="A769" s="54" t="str">
        <f t="shared" si="56"/>
        <v>DEVERCHERE2</v>
      </c>
      <c r="B769" s="52">
        <f t="shared" si="57"/>
        <v>2</v>
      </c>
      <c r="E769" s="236" t="str">
        <f t="shared" si="54"/>
        <v xml:space="preserve">DEVERCHEREMarie </v>
      </c>
      <c r="F769" s="25" t="str">
        <f t="shared" si="55"/>
        <v>FSGT312914</v>
      </c>
      <c r="G769" s="88" t="s">
        <v>472</v>
      </c>
      <c r="H769" s="88" t="s">
        <v>474</v>
      </c>
      <c r="I769" s="88" t="s">
        <v>178</v>
      </c>
      <c r="J769" s="89">
        <v>71</v>
      </c>
      <c r="K769" s="88" t="s">
        <v>34</v>
      </c>
      <c r="L769" s="88">
        <v>312914</v>
      </c>
      <c r="M769" s="90">
        <v>37056</v>
      </c>
      <c r="N769" s="88" t="s">
        <v>81</v>
      </c>
      <c r="O769" s="25" t="s">
        <v>122</v>
      </c>
      <c r="P769" s="25">
        <v>43135</v>
      </c>
    </row>
    <row r="770" spans="1:16" x14ac:dyDescent="0.3">
      <c r="A770" s="54" t="str">
        <f t="shared" si="56"/>
        <v>DEVERCHERE3</v>
      </c>
      <c r="B770" s="52">
        <f t="shared" si="57"/>
        <v>3</v>
      </c>
      <c r="E770" s="236" t="str">
        <f t="shared" si="54"/>
        <v>DEVERCHEREMylène(cadette)</v>
      </c>
      <c r="F770" s="25" t="str">
        <f t="shared" si="55"/>
        <v>FSGT308154</v>
      </c>
      <c r="G770" s="88" t="s">
        <v>472</v>
      </c>
      <c r="H770" s="88" t="s">
        <v>475</v>
      </c>
      <c r="I770" s="88" t="s">
        <v>178</v>
      </c>
      <c r="J770" s="89">
        <v>71</v>
      </c>
      <c r="K770" s="88" t="s">
        <v>34</v>
      </c>
      <c r="L770" s="88">
        <v>308154</v>
      </c>
      <c r="M770" s="90">
        <v>37443</v>
      </c>
      <c r="N770" s="88">
        <v>6</v>
      </c>
      <c r="O770" s="25" t="s">
        <v>170</v>
      </c>
      <c r="P770" s="25">
        <v>43135</v>
      </c>
    </row>
    <row r="771" spans="1:16" x14ac:dyDescent="0.3">
      <c r="A771" s="54" t="str">
        <f t="shared" si="56"/>
        <v>DEVERCHERE4</v>
      </c>
      <c r="B771" s="52">
        <f t="shared" si="57"/>
        <v>4</v>
      </c>
      <c r="E771" s="236" t="str">
        <f t="shared" si="54"/>
        <v>DEVERCHERESéverine</v>
      </c>
      <c r="F771" s="25" t="str">
        <f t="shared" si="55"/>
        <v>FSGT230370</v>
      </c>
      <c r="G771" s="88" t="s">
        <v>472</v>
      </c>
      <c r="H771" s="88" t="s">
        <v>476</v>
      </c>
      <c r="I771" s="88" t="s">
        <v>178</v>
      </c>
      <c r="J771" s="89">
        <v>71</v>
      </c>
      <c r="K771" s="88" t="s">
        <v>34</v>
      </c>
      <c r="L771" s="88">
        <v>230370</v>
      </c>
      <c r="M771" s="90">
        <v>26902</v>
      </c>
      <c r="N771" s="88" t="s">
        <v>81</v>
      </c>
      <c r="O771" s="25" t="s">
        <v>73</v>
      </c>
      <c r="P771" s="25">
        <v>43135</v>
      </c>
    </row>
    <row r="772" spans="1:16" x14ac:dyDescent="0.3">
      <c r="A772" s="54" t="str">
        <f t="shared" si="56"/>
        <v>DEVERCHERE5</v>
      </c>
      <c r="B772" s="52">
        <f t="shared" si="57"/>
        <v>5</v>
      </c>
      <c r="E772" s="236" t="str">
        <f t="shared" ref="E772:E835" si="58">CONCATENATE(G772,H772)</f>
        <v>DEVERCHERERobin</v>
      </c>
      <c r="F772" s="25" t="str">
        <f t="shared" si="55"/>
        <v>FSGT251534</v>
      </c>
      <c r="G772" s="88" t="s">
        <v>472</v>
      </c>
      <c r="H772" s="88" t="s">
        <v>477</v>
      </c>
      <c r="I772" s="88" t="s">
        <v>178</v>
      </c>
      <c r="J772" s="89">
        <v>71</v>
      </c>
      <c r="K772" s="88" t="s">
        <v>34</v>
      </c>
      <c r="L772" s="88">
        <v>251534</v>
      </c>
      <c r="M772" s="90">
        <v>38397</v>
      </c>
      <c r="N772" s="88" t="s">
        <v>175</v>
      </c>
      <c r="O772" s="25" t="s">
        <v>87</v>
      </c>
      <c r="P772" s="25">
        <v>43146</v>
      </c>
    </row>
    <row r="773" spans="1:16" x14ac:dyDescent="0.3">
      <c r="A773" s="54" t="str">
        <f t="shared" si="56"/>
        <v>DEVEYER1</v>
      </c>
      <c r="B773" s="52">
        <f t="shared" si="57"/>
        <v>1</v>
      </c>
      <c r="E773" s="236" t="str">
        <f t="shared" si="58"/>
        <v>DEVEYERSandy</v>
      </c>
      <c r="F773" s="25" t="str">
        <f t="shared" si="55"/>
        <v>FSGT55754483</v>
      </c>
      <c r="G773" s="88" t="s">
        <v>478</v>
      </c>
      <c r="H773" s="88" t="s">
        <v>479</v>
      </c>
      <c r="I773" s="88" t="s">
        <v>143</v>
      </c>
      <c r="J773" s="89">
        <v>71</v>
      </c>
      <c r="K773" s="88" t="s">
        <v>34</v>
      </c>
      <c r="L773" s="88">
        <v>55754483</v>
      </c>
      <c r="M773" s="90">
        <v>29533</v>
      </c>
      <c r="N773" s="88">
        <v>4</v>
      </c>
      <c r="O773" s="25" t="s">
        <v>95</v>
      </c>
      <c r="P773" s="25">
        <v>43161</v>
      </c>
    </row>
    <row r="774" spans="1:16" x14ac:dyDescent="0.3">
      <c r="A774" s="54" t="str">
        <f t="shared" si="56"/>
        <v>DEVILLARD1</v>
      </c>
      <c r="B774" s="52">
        <f t="shared" si="57"/>
        <v>1</v>
      </c>
      <c r="E774" s="236" t="str">
        <f t="shared" si="58"/>
        <v>DEVILLARDGilbert</v>
      </c>
      <c r="F774" s="25" t="str">
        <f t="shared" si="55"/>
        <v>FSGT235364</v>
      </c>
      <c r="G774" s="88" t="s">
        <v>480</v>
      </c>
      <c r="H774" s="88" t="s">
        <v>248</v>
      </c>
      <c r="I774" s="88" t="s">
        <v>112</v>
      </c>
      <c r="J774" s="89">
        <v>71</v>
      </c>
      <c r="K774" s="88" t="s">
        <v>34</v>
      </c>
      <c r="L774" s="88">
        <v>235364</v>
      </c>
      <c r="M774" s="90">
        <v>17414</v>
      </c>
      <c r="N774" s="88">
        <v>6</v>
      </c>
      <c r="O774" s="25" t="s">
        <v>91</v>
      </c>
      <c r="P774" s="25">
        <v>43128</v>
      </c>
    </row>
    <row r="775" spans="1:16" x14ac:dyDescent="0.3">
      <c r="A775" s="54" t="str">
        <f t="shared" si="56"/>
        <v>DI CENTA1</v>
      </c>
      <c r="B775" s="52">
        <f t="shared" si="57"/>
        <v>1</v>
      </c>
      <c r="E775" s="236" t="str">
        <f t="shared" si="58"/>
        <v>DI CENTAYvan</v>
      </c>
      <c r="F775" s="25" t="str">
        <f t="shared" si="55"/>
        <v>FSGT55753821</v>
      </c>
      <c r="G775" s="88" t="s">
        <v>481</v>
      </c>
      <c r="H775" s="88" t="s">
        <v>482</v>
      </c>
      <c r="I775" s="88" t="s">
        <v>77</v>
      </c>
      <c r="J775" s="89">
        <v>71</v>
      </c>
      <c r="K775" s="88" t="s">
        <v>34</v>
      </c>
      <c r="L775" s="88">
        <v>55753821</v>
      </c>
      <c r="M775" s="90">
        <v>19951</v>
      </c>
      <c r="N775" s="88">
        <v>4</v>
      </c>
      <c r="O775" s="25" t="s">
        <v>91</v>
      </c>
      <c r="P775" s="25">
        <v>43133</v>
      </c>
    </row>
    <row r="776" spans="1:16" x14ac:dyDescent="0.3">
      <c r="A776" s="54" t="str">
        <f t="shared" si="56"/>
        <v>DION1</v>
      </c>
      <c r="B776" s="52">
        <f t="shared" si="57"/>
        <v>1</v>
      </c>
      <c r="E776" s="236" t="str">
        <f t="shared" si="58"/>
        <v>DIONBenjamin</v>
      </c>
      <c r="F776" s="25" t="str">
        <f t="shared" si="55"/>
        <v>FSGT55655520</v>
      </c>
      <c r="G776" s="88" t="s">
        <v>483</v>
      </c>
      <c r="H776" s="88" t="s">
        <v>484</v>
      </c>
      <c r="I776" s="88" t="s">
        <v>133</v>
      </c>
      <c r="J776" s="89">
        <v>71</v>
      </c>
      <c r="K776" s="88" t="s">
        <v>34</v>
      </c>
      <c r="L776" s="88">
        <v>55655520</v>
      </c>
      <c r="M776" s="90">
        <v>36600</v>
      </c>
      <c r="N776" s="88">
        <v>3</v>
      </c>
      <c r="O776" s="25" t="s">
        <v>122</v>
      </c>
      <c r="P776" s="25">
        <v>43137</v>
      </c>
    </row>
    <row r="777" spans="1:16" x14ac:dyDescent="0.3">
      <c r="A777" s="54" t="str">
        <f t="shared" si="56"/>
        <v>DION2</v>
      </c>
      <c r="B777" s="52">
        <f t="shared" si="57"/>
        <v>2</v>
      </c>
      <c r="E777" s="236" t="str">
        <f t="shared" si="58"/>
        <v>DIONLaurent</v>
      </c>
      <c r="F777" s="25" t="str">
        <f t="shared" si="55"/>
        <v>FSGT55655522</v>
      </c>
      <c r="G777" s="88" t="s">
        <v>483</v>
      </c>
      <c r="H777" s="88" t="s">
        <v>192</v>
      </c>
      <c r="I777" s="88" t="s">
        <v>133</v>
      </c>
      <c r="J777" s="89">
        <v>71</v>
      </c>
      <c r="K777" s="88" t="s">
        <v>34</v>
      </c>
      <c r="L777" s="88">
        <v>55655522</v>
      </c>
      <c r="M777" s="90">
        <v>25594</v>
      </c>
      <c r="N777" s="88">
        <v>3</v>
      </c>
      <c r="O777" s="25" t="s">
        <v>73</v>
      </c>
      <c r="P777" s="25">
        <v>43137</v>
      </c>
    </row>
    <row r="778" spans="1:16" x14ac:dyDescent="0.3">
      <c r="A778" s="54" t="str">
        <f t="shared" si="56"/>
        <v>DION3</v>
      </c>
      <c r="B778" s="52">
        <f t="shared" si="57"/>
        <v>3</v>
      </c>
      <c r="E778" s="236" t="str">
        <f t="shared" si="58"/>
        <v>DIONMaxence(cadet)</v>
      </c>
      <c r="F778" s="25" t="str">
        <f t="shared" si="55"/>
        <v>FSGT55655521</v>
      </c>
      <c r="G778" s="88" t="s">
        <v>483</v>
      </c>
      <c r="H778" s="88" t="s">
        <v>485</v>
      </c>
      <c r="I778" s="88" t="s">
        <v>133</v>
      </c>
      <c r="J778" s="89">
        <v>71</v>
      </c>
      <c r="K778" s="88" t="s">
        <v>34</v>
      </c>
      <c r="L778" s="88">
        <v>55655521</v>
      </c>
      <c r="M778" s="90">
        <v>37572</v>
      </c>
      <c r="N778" s="88">
        <v>5</v>
      </c>
      <c r="O778" s="25" t="s">
        <v>170</v>
      </c>
      <c r="P778" s="25">
        <v>43137</v>
      </c>
    </row>
    <row r="779" spans="1:16" x14ac:dyDescent="0.3">
      <c r="A779" s="54" t="str">
        <f t="shared" si="56"/>
        <v>DONZEL1</v>
      </c>
      <c r="B779" s="52">
        <f t="shared" si="57"/>
        <v>1</v>
      </c>
      <c r="E779" s="236" t="str">
        <f t="shared" si="58"/>
        <v>DONZELRoland</v>
      </c>
      <c r="F779" s="25" t="str">
        <f t="shared" si="55"/>
        <v>FSGT232187</v>
      </c>
      <c r="G779" s="88" t="s">
        <v>486</v>
      </c>
      <c r="H779" s="88" t="s">
        <v>487</v>
      </c>
      <c r="I779" s="88" t="s">
        <v>112</v>
      </c>
      <c r="J779" s="89">
        <v>71</v>
      </c>
      <c r="K779" s="88" t="s">
        <v>34</v>
      </c>
      <c r="L779" s="88">
        <v>232187</v>
      </c>
      <c r="M779" s="90">
        <v>19354</v>
      </c>
      <c r="N779" s="88">
        <v>4</v>
      </c>
      <c r="O779" s="25" t="s">
        <v>91</v>
      </c>
      <c r="P779" s="25">
        <v>43111</v>
      </c>
    </row>
    <row r="780" spans="1:16" x14ac:dyDescent="0.3">
      <c r="A780" s="54" t="str">
        <f t="shared" si="56"/>
        <v>DORNIER1</v>
      </c>
      <c r="B780" s="52">
        <f t="shared" si="57"/>
        <v>1</v>
      </c>
      <c r="E780" s="236" t="str">
        <f t="shared" si="58"/>
        <v>DORNIERFrançois</v>
      </c>
      <c r="F780" s="25" t="str">
        <f t="shared" si="55"/>
        <v>FSGT251334</v>
      </c>
      <c r="G780" s="88" t="s">
        <v>488</v>
      </c>
      <c r="H780" s="88" t="s">
        <v>109</v>
      </c>
      <c r="I780" s="88" t="s">
        <v>112</v>
      </c>
      <c r="J780" s="89">
        <v>71</v>
      </c>
      <c r="K780" s="88" t="s">
        <v>34</v>
      </c>
      <c r="L780" s="88">
        <v>251334</v>
      </c>
      <c r="M780" s="90">
        <v>23128</v>
      </c>
      <c r="N780" s="88">
        <v>4</v>
      </c>
      <c r="O780" s="25" t="s">
        <v>82</v>
      </c>
      <c r="P780" s="25">
        <v>43168</v>
      </c>
    </row>
    <row r="781" spans="1:16" x14ac:dyDescent="0.3">
      <c r="A781" s="54" t="str">
        <f t="shared" si="56"/>
        <v>DOS SANTOS1</v>
      </c>
      <c r="B781" s="52">
        <f t="shared" si="57"/>
        <v>1</v>
      </c>
      <c r="E781" s="236" t="str">
        <f t="shared" si="58"/>
        <v>DOS SANTOSAntonio</v>
      </c>
      <c r="F781" s="25" t="str">
        <f t="shared" si="55"/>
        <v>FSGT55479737</v>
      </c>
      <c r="G781" s="88" t="s">
        <v>489</v>
      </c>
      <c r="H781" s="88" t="s">
        <v>385</v>
      </c>
      <c r="I781" s="88" t="s">
        <v>85</v>
      </c>
      <c r="J781" s="89">
        <v>71</v>
      </c>
      <c r="K781" s="88" t="s">
        <v>34</v>
      </c>
      <c r="L781" s="88">
        <v>55479737</v>
      </c>
      <c r="M781" s="90">
        <v>26214</v>
      </c>
      <c r="N781" s="88">
        <v>4</v>
      </c>
      <c r="O781" s="25" t="s">
        <v>73</v>
      </c>
      <c r="P781" s="25">
        <v>43157</v>
      </c>
    </row>
    <row r="782" spans="1:16" x14ac:dyDescent="0.3">
      <c r="A782" s="54" t="str">
        <f t="shared" si="56"/>
        <v>DOS SANTOS2</v>
      </c>
      <c r="B782" s="52">
        <f t="shared" si="57"/>
        <v>2</v>
      </c>
      <c r="E782" s="236" t="str">
        <f t="shared" si="58"/>
        <v>DOS SANTOSEnzo(cadet)</v>
      </c>
      <c r="F782" s="25" t="str">
        <f t="shared" si="55"/>
        <v>FSGT55487023</v>
      </c>
      <c r="G782" s="88" t="s">
        <v>489</v>
      </c>
      <c r="H782" s="88" t="s">
        <v>490</v>
      </c>
      <c r="I782" s="88" t="s">
        <v>85</v>
      </c>
      <c r="J782" s="89">
        <v>71</v>
      </c>
      <c r="K782" s="88" t="s">
        <v>34</v>
      </c>
      <c r="L782" s="88">
        <v>55487023</v>
      </c>
      <c r="M782" s="90">
        <v>37415</v>
      </c>
      <c r="N782" s="88">
        <v>4</v>
      </c>
      <c r="O782" s="25" t="s">
        <v>170</v>
      </c>
      <c r="P782" s="25">
        <v>43157</v>
      </c>
    </row>
    <row r="783" spans="1:16" x14ac:dyDescent="0.3">
      <c r="A783" s="54" t="str">
        <f t="shared" si="56"/>
        <v>DOS SANTOS3</v>
      </c>
      <c r="B783" s="52">
        <f t="shared" si="57"/>
        <v>3</v>
      </c>
      <c r="E783" s="236" t="str">
        <f t="shared" si="58"/>
        <v>DOS SANTOSThomas</v>
      </c>
      <c r="F783" s="25" t="str">
        <f t="shared" si="55"/>
        <v>FSGT55487025</v>
      </c>
      <c r="G783" s="88" t="s">
        <v>489</v>
      </c>
      <c r="H783" s="88" t="s">
        <v>491</v>
      </c>
      <c r="I783" s="88" t="s">
        <v>85</v>
      </c>
      <c r="J783" s="89">
        <v>71</v>
      </c>
      <c r="K783" s="88" t="s">
        <v>34</v>
      </c>
      <c r="L783" s="88">
        <v>55487025</v>
      </c>
      <c r="M783" s="90">
        <v>36570</v>
      </c>
      <c r="N783" s="88">
        <v>2</v>
      </c>
      <c r="O783" s="25" t="s">
        <v>122</v>
      </c>
      <c r="P783" s="25">
        <v>43157</v>
      </c>
    </row>
    <row r="784" spans="1:16" x14ac:dyDescent="0.3">
      <c r="A784" s="54" t="str">
        <f t="shared" si="56"/>
        <v>DOUBLOT1</v>
      </c>
      <c r="B784" s="52">
        <f t="shared" si="57"/>
        <v>1</v>
      </c>
      <c r="E784" s="236" t="str">
        <f t="shared" si="58"/>
        <v>DOUBLOTLudovic</v>
      </c>
      <c r="F784" s="25" t="str">
        <f t="shared" si="55"/>
        <v>FSGT55668601</v>
      </c>
      <c r="G784" s="88" t="s">
        <v>492</v>
      </c>
      <c r="H784" s="88" t="s">
        <v>493</v>
      </c>
      <c r="I784" s="88" t="s">
        <v>118</v>
      </c>
      <c r="J784" s="89">
        <v>71</v>
      </c>
      <c r="K784" s="88" t="s">
        <v>34</v>
      </c>
      <c r="L784" s="88">
        <v>55668601</v>
      </c>
      <c r="M784" s="90">
        <v>30160</v>
      </c>
      <c r="N784" s="88">
        <v>5</v>
      </c>
      <c r="O784" s="25" t="s">
        <v>95</v>
      </c>
      <c r="P784" s="25">
        <v>43164</v>
      </c>
    </row>
    <row r="785" spans="1:16" x14ac:dyDescent="0.3">
      <c r="A785" s="54" t="str">
        <f t="shared" si="56"/>
        <v>DOUCHE1</v>
      </c>
      <c r="B785" s="52">
        <f t="shared" si="57"/>
        <v>1</v>
      </c>
      <c r="E785" s="236" t="str">
        <f t="shared" si="58"/>
        <v>DOUCHEGilbert</v>
      </c>
      <c r="F785" s="25" t="str">
        <f t="shared" si="55"/>
        <v>FSGT133036</v>
      </c>
      <c r="G785" s="88" t="s">
        <v>494</v>
      </c>
      <c r="H785" s="88" t="s">
        <v>248</v>
      </c>
      <c r="I785" s="88" t="s">
        <v>149</v>
      </c>
      <c r="J785" s="89">
        <v>71</v>
      </c>
      <c r="K785" s="88" t="s">
        <v>34</v>
      </c>
      <c r="L785" s="88">
        <v>133036</v>
      </c>
      <c r="M785" s="90">
        <v>18442</v>
      </c>
      <c r="N785" s="88">
        <v>5</v>
      </c>
      <c r="O785" s="25" t="s">
        <v>91</v>
      </c>
      <c r="P785" s="25">
        <v>43128</v>
      </c>
    </row>
    <row r="786" spans="1:16" x14ac:dyDescent="0.3">
      <c r="A786" s="54" t="str">
        <f t="shared" si="56"/>
        <v>DOUGNY1</v>
      </c>
      <c r="B786" s="52">
        <f t="shared" si="57"/>
        <v>1</v>
      </c>
      <c r="E786" s="236" t="str">
        <f t="shared" si="58"/>
        <v>DOUGNYFrédéric</v>
      </c>
      <c r="F786" s="25" t="str">
        <f t="shared" si="55"/>
        <v>FSGT55600561</v>
      </c>
      <c r="G786" s="88" t="s">
        <v>495</v>
      </c>
      <c r="H786" s="88" t="s">
        <v>185</v>
      </c>
      <c r="I786" s="88" t="s">
        <v>149</v>
      </c>
      <c r="J786" s="89">
        <v>71</v>
      </c>
      <c r="K786" s="88" t="s">
        <v>34</v>
      </c>
      <c r="L786" s="88">
        <v>55600561</v>
      </c>
      <c r="M786" s="90">
        <v>26448</v>
      </c>
      <c r="N786" s="88">
        <v>5</v>
      </c>
      <c r="O786" s="25" t="s">
        <v>73</v>
      </c>
      <c r="P786" s="25">
        <v>43128</v>
      </c>
    </row>
    <row r="787" spans="1:16" x14ac:dyDescent="0.3">
      <c r="A787" s="54" t="str">
        <f t="shared" si="56"/>
        <v>DOUGNY2</v>
      </c>
      <c r="B787" s="52">
        <f t="shared" si="57"/>
        <v>2</v>
      </c>
      <c r="E787" s="236" t="str">
        <f t="shared" si="58"/>
        <v>DOUGNYLaurence</v>
      </c>
      <c r="F787" s="25" t="str">
        <f t="shared" si="55"/>
        <v>FSGT55483187</v>
      </c>
      <c r="G787" s="88" t="s">
        <v>495</v>
      </c>
      <c r="H787" s="88" t="s">
        <v>261</v>
      </c>
      <c r="I787" s="88" t="s">
        <v>149</v>
      </c>
      <c r="J787" s="89">
        <v>71</v>
      </c>
      <c r="K787" s="88" t="s">
        <v>34</v>
      </c>
      <c r="L787" s="88">
        <v>55483187</v>
      </c>
      <c r="M787" s="90">
        <v>26773</v>
      </c>
      <c r="N787" s="88" t="s">
        <v>81</v>
      </c>
      <c r="O787" s="25" t="s">
        <v>73</v>
      </c>
      <c r="P787" s="25">
        <v>43128</v>
      </c>
    </row>
    <row r="788" spans="1:16" x14ac:dyDescent="0.3">
      <c r="A788" s="54" t="str">
        <f t="shared" si="56"/>
        <v>DOUGNY3</v>
      </c>
      <c r="B788" s="52">
        <f t="shared" si="57"/>
        <v>3</v>
      </c>
      <c r="E788" s="236" t="str">
        <f t="shared" si="58"/>
        <v>DOUGNYLucas</v>
      </c>
      <c r="F788" s="25" t="str">
        <f t="shared" si="55"/>
        <v>FSGT491458</v>
      </c>
      <c r="G788" s="88" t="s">
        <v>495</v>
      </c>
      <c r="H788" s="88" t="s">
        <v>119</v>
      </c>
      <c r="I788" s="88" t="s">
        <v>149</v>
      </c>
      <c r="J788" s="89">
        <v>71</v>
      </c>
      <c r="K788" s="88" t="s">
        <v>34</v>
      </c>
      <c r="L788" s="88">
        <v>491458</v>
      </c>
      <c r="M788" s="90">
        <v>38001</v>
      </c>
      <c r="N788" s="88" t="s">
        <v>175</v>
      </c>
      <c r="O788" s="25" t="s">
        <v>87</v>
      </c>
      <c r="P788" s="25">
        <v>43128</v>
      </c>
    </row>
    <row r="789" spans="1:16" x14ac:dyDescent="0.3">
      <c r="A789" s="54" t="str">
        <f t="shared" si="56"/>
        <v>DRILLIEN1</v>
      </c>
      <c r="B789" s="52">
        <f t="shared" si="57"/>
        <v>1</v>
      </c>
      <c r="E789" s="236" t="str">
        <f t="shared" si="58"/>
        <v>DRILLIENRichard</v>
      </c>
      <c r="F789" s="25" t="str">
        <f t="shared" si="55"/>
        <v>FSGT299505</v>
      </c>
      <c r="G789" s="88" t="s">
        <v>496</v>
      </c>
      <c r="H789" s="88" t="s">
        <v>264</v>
      </c>
      <c r="I789" s="88" t="s">
        <v>143</v>
      </c>
      <c r="J789" s="89">
        <v>71</v>
      </c>
      <c r="K789" s="88" t="s">
        <v>34</v>
      </c>
      <c r="L789" s="88">
        <v>299505</v>
      </c>
      <c r="M789" s="90">
        <v>25787</v>
      </c>
      <c r="N789" s="88">
        <v>4</v>
      </c>
      <c r="O789" s="25" t="s">
        <v>73</v>
      </c>
      <c r="P789" s="25">
        <v>43161</v>
      </c>
    </row>
    <row r="790" spans="1:16" x14ac:dyDescent="0.3">
      <c r="A790" s="54" t="str">
        <f t="shared" si="56"/>
        <v>DRUET1</v>
      </c>
      <c r="B790" s="52">
        <f t="shared" si="57"/>
        <v>1</v>
      </c>
      <c r="E790" s="236" t="str">
        <f t="shared" si="58"/>
        <v>DRUETDominique</v>
      </c>
      <c r="F790" s="25" t="str">
        <f t="shared" si="55"/>
        <v>FSGT245054</v>
      </c>
      <c r="G790" s="88" t="s">
        <v>497</v>
      </c>
      <c r="H790" s="88" t="s">
        <v>190</v>
      </c>
      <c r="I790" s="88" t="s">
        <v>80</v>
      </c>
      <c r="J790" s="89">
        <v>71</v>
      </c>
      <c r="K790" s="88" t="s">
        <v>34</v>
      </c>
      <c r="L790" s="88">
        <v>245054</v>
      </c>
      <c r="M790" s="90">
        <v>20996</v>
      </c>
      <c r="N790" s="88">
        <v>5</v>
      </c>
      <c r="O790" s="25" t="s">
        <v>91</v>
      </c>
      <c r="P790" s="25">
        <v>43111</v>
      </c>
    </row>
    <row r="791" spans="1:16" x14ac:dyDescent="0.3">
      <c r="A791" s="54" t="str">
        <f t="shared" si="56"/>
        <v>DUBOIS1</v>
      </c>
      <c r="B791" s="52">
        <f t="shared" si="57"/>
        <v>1</v>
      </c>
      <c r="E791" s="236" t="str">
        <f t="shared" si="58"/>
        <v>DUBOISJean-Pierre</v>
      </c>
      <c r="F791" s="25" t="str">
        <f t="shared" si="55"/>
        <v>FSGT227138</v>
      </c>
      <c r="G791" s="88" t="s">
        <v>498</v>
      </c>
      <c r="H791" s="88" t="s">
        <v>430</v>
      </c>
      <c r="I791" s="88" t="s">
        <v>193</v>
      </c>
      <c r="J791" s="89">
        <v>71</v>
      </c>
      <c r="K791" s="88" t="s">
        <v>34</v>
      </c>
      <c r="L791" s="88">
        <v>227138</v>
      </c>
      <c r="M791" s="90">
        <v>19831</v>
      </c>
      <c r="N791" s="88">
        <v>6</v>
      </c>
      <c r="O791" s="25" t="s">
        <v>91</v>
      </c>
      <c r="P791" s="25">
        <v>43143</v>
      </c>
    </row>
    <row r="792" spans="1:16" x14ac:dyDescent="0.3">
      <c r="A792" s="54" t="str">
        <f t="shared" si="56"/>
        <v>DUCAROUGE1</v>
      </c>
      <c r="B792" s="52">
        <f t="shared" si="57"/>
        <v>1</v>
      </c>
      <c r="E792" s="236" t="str">
        <f t="shared" si="58"/>
        <v>DUCAROUGEJean-Louis</v>
      </c>
      <c r="F792" s="25" t="str">
        <f t="shared" si="55"/>
        <v>FSGT240808</v>
      </c>
      <c r="G792" s="88" t="s">
        <v>499</v>
      </c>
      <c r="H792" s="88" t="s">
        <v>237</v>
      </c>
      <c r="I792" s="88" t="s">
        <v>149</v>
      </c>
      <c r="J792" s="89">
        <v>71</v>
      </c>
      <c r="K792" s="88" t="s">
        <v>34</v>
      </c>
      <c r="L792" s="88">
        <v>240808</v>
      </c>
      <c r="M792" s="90">
        <v>19740</v>
      </c>
      <c r="N792" s="88">
        <v>5</v>
      </c>
      <c r="O792" s="25" t="s">
        <v>91</v>
      </c>
      <c r="P792" s="25">
        <v>43128</v>
      </c>
    </row>
    <row r="793" spans="1:16" x14ac:dyDescent="0.3">
      <c r="A793" s="54" t="str">
        <f t="shared" si="56"/>
        <v>DUCARRE1</v>
      </c>
      <c r="B793" s="52">
        <f t="shared" si="57"/>
        <v>1</v>
      </c>
      <c r="E793" s="236" t="str">
        <f t="shared" si="58"/>
        <v>DUCARRELois</v>
      </c>
      <c r="F793" s="25" t="str">
        <f t="shared" si="55"/>
        <v>FSGT55759508</v>
      </c>
      <c r="G793" s="88" t="s">
        <v>500</v>
      </c>
      <c r="H793" s="88" t="s">
        <v>501</v>
      </c>
      <c r="I793" s="88" t="s">
        <v>178</v>
      </c>
      <c r="J793" s="89">
        <v>71</v>
      </c>
      <c r="K793" s="88" t="s">
        <v>34</v>
      </c>
      <c r="L793" s="88">
        <v>55759508</v>
      </c>
      <c r="M793" s="90">
        <v>38011</v>
      </c>
      <c r="N793" s="88" t="s">
        <v>175</v>
      </c>
      <c r="O793" s="25" t="s">
        <v>87</v>
      </c>
      <c r="P793" s="25">
        <v>43193</v>
      </c>
    </row>
    <row r="794" spans="1:16" x14ac:dyDescent="0.3">
      <c r="A794" s="54" t="str">
        <f t="shared" si="56"/>
        <v>DUCERF1</v>
      </c>
      <c r="B794" s="52">
        <f t="shared" si="57"/>
        <v>1</v>
      </c>
      <c r="E794" s="236" t="str">
        <f t="shared" si="58"/>
        <v>DUCERFJean-Luc</v>
      </c>
      <c r="F794" s="25" t="str">
        <f t="shared" si="55"/>
        <v>FSGT54473</v>
      </c>
      <c r="G794" s="88" t="s">
        <v>502</v>
      </c>
      <c r="H794" s="88" t="s">
        <v>99</v>
      </c>
      <c r="I794" s="88" t="s">
        <v>98</v>
      </c>
      <c r="J794" s="89">
        <v>71</v>
      </c>
      <c r="K794" s="88" t="s">
        <v>34</v>
      </c>
      <c r="L794" s="88">
        <v>54473</v>
      </c>
      <c r="M794" s="90">
        <v>22406</v>
      </c>
      <c r="N794" s="88">
        <v>5</v>
      </c>
      <c r="O794" s="25" t="s">
        <v>82</v>
      </c>
      <c r="P794" s="25">
        <v>43161</v>
      </c>
    </row>
    <row r="795" spans="1:16" x14ac:dyDescent="0.3">
      <c r="A795" s="54" t="str">
        <f t="shared" si="56"/>
        <v>DUCHESNE1</v>
      </c>
      <c r="B795" s="52">
        <f t="shared" si="57"/>
        <v>1</v>
      </c>
      <c r="E795" s="236" t="str">
        <f t="shared" si="58"/>
        <v>DUCHESNEAndré</v>
      </c>
      <c r="F795" s="25" t="str">
        <f t="shared" si="55"/>
        <v>FSGT486047</v>
      </c>
      <c r="G795" s="88" t="s">
        <v>503</v>
      </c>
      <c r="H795" s="88" t="s">
        <v>252</v>
      </c>
      <c r="I795" s="88" t="s">
        <v>80</v>
      </c>
      <c r="J795" s="89">
        <v>71</v>
      </c>
      <c r="K795" s="88" t="s">
        <v>34</v>
      </c>
      <c r="L795" s="88">
        <v>486047</v>
      </c>
      <c r="M795" s="90">
        <v>17388</v>
      </c>
      <c r="N795" s="88">
        <v>6</v>
      </c>
      <c r="O795" s="25" t="s">
        <v>91</v>
      </c>
      <c r="P795" s="25">
        <v>43111</v>
      </c>
    </row>
    <row r="796" spans="1:16" x14ac:dyDescent="0.3">
      <c r="A796" s="54" t="str">
        <f t="shared" si="56"/>
        <v>DUCOTE1</v>
      </c>
      <c r="B796" s="52">
        <f t="shared" si="57"/>
        <v>1</v>
      </c>
      <c r="E796" s="236" t="str">
        <f t="shared" si="58"/>
        <v>DUCOTEJean-Michel</v>
      </c>
      <c r="F796" s="25" t="str">
        <f t="shared" si="55"/>
        <v>FSGT55710112</v>
      </c>
      <c r="G796" s="88" t="s">
        <v>504</v>
      </c>
      <c r="H796" s="88" t="s">
        <v>280</v>
      </c>
      <c r="I796" s="88" t="s">
        <v>168</v>
      </c>
      <c r="J796" s="89">
        <v>71</v>
      </c>
      <c r="K796" s="88" t="s">
        <v>34</v>
      </c>
      <c r="L796" s="88">
        <v>55710112</v>
      </c>
      <c r="M796" s="90">
        <v>28438</v>
      </c>
      <c r="N796" s="88">
        <v>4</v>
      </c>
      <c r="O796" s="25" t="s">
        <v>73</v>
      </c>
      <c r="P796" s="25">
        <v>43122</v>
      </c>
    </row>
    <row r="797" spans="1:16" x14ac:dyDescent="0.3">
      <c r="A797" s="54" t="str">
        <f t="shared" si="56"/>
        <v>DUCOTE2</v>
      </c>
      <c r="B797" s="52">
        <f t="shared" si="57"/>
        <v>2</v>
      </c>
      <c r="E797" s="236" t="str">
        <f t="shared" si="58"/>
        <v>DUCOTESophie</v>
      </c>
      <c r="F797" s="25" t="str">
        <f t="shared" si="55"/>
        <v>FSGT55753812</v>
      </c>
      <c r="G797" s="88" t="s">
        <v>504</v>
      </c>
      <c r="H797" s="88" t="s">
        <v>505</v>
      </c>
      <c r="I797" s="88" t="s">
        <v>168</v>
      </c>
      <c r="J797" s="89">
        <v>71</v>
      </c>
      <c r="K797" s="88" t="s">
        <v>34</v>
      </c>
      <c r="L797" s="88">
        <v>55753812</v>
      </c>
      <c r="M797" s="90">
        <v>27539</v>
      </c>
      <c r="N797" s="88" t="s">
        <v>81</v>
      </c>
      <c r="O797" s="25" t="s">
        <v>73</v>
      </c>
      <c r="P797" s="25">
        <v>43126</v>
      </c>
    </row>
    <row r="798" spans="1:16" x14ac:dyDescent="0.3">
      <c r="A798" s="54" t="str">
        <f t="shared" si="56"/>
        <v>DUCRET1</v>
      </c>
      <c r="B798" s="52">
        <f t="shared" si="57"/>
        <v>1</v>
      </c>
      <c r="E798" s="236" t="str">
        <f t="shared" si="58"/>
        <v>DUCRETYves</v>
      </c>
      <c r="F798" s="25" t="str">
        <f t="shared" si="55"/>
        <v>FSGT227498</v>
      </c>
      <c r="G798" s="88" t="s">
        <v>506</v>
      </c>
      <c r="H798" s="88" t="s">
        <v>469</v>
      </c>
      <c r="I798" s="88" t="s">
        <v>127</v>
      </c>
      <c r="J798" s="89">
        <v>71</v>
      </c>
      <c r="K798" s="88" t="s">
        <v>34</v>
      </c>
      <c r="L798" s="88">
        <v>227498</v>
      </c>
      <c r="M798" s="90">
        <v>18988</v>
      </c>
      <c r="N798" s="88">
        <v>6</v>
      </c>
      <c r="O798" s="25" t="s">
        <v>91</v>
      </c>
      <c r="P798" s="25">
        <v>43114</v>
      </c>
    </row>
    <row r="799" spans="1:16" x14ac:dyDescent="0.3">
      <c r="A799" s="54" t="str">
        <f t="shared" si="56"/>
        <v>DUFOSSE1</v>
      </c>
      <c r="B799" s="52">
        <f t="shared" si="57"/>
        <v>1</v>
      </c>
      <c r="E799" s="236" t="str">
        <f t="shared" si="58"/>
        <v>DUFOSSEDavid</v>
      </c>
      <c r="F799" s="25" t="str">
        <f t="shared" si="55"/>
        <v>FSGT253204</v>
      </c>
      <c r="G799" s="88" t="s">
        <v>507</v>
      </c>
      <c r="H799" s="88" t="s">
        <v>205</v>
      </c>
      <c r="I799" s="88" t="s">
        <v>77</v>
      </c>
      <c r="J799" s="89">
        <v>71</v>
      </c>
      <c r="K799" s="88" t="s">
        <v>34</v>
      </c>
      <c r="L799" s="88">
        <v>253204</v>
      </c>
      <c r="M799" s="90">
        <v>24973</v>
      </c>
      <c r="N799" s="88">
        <v>1</v>
      </c>
      <c r="O799" s="25" t="s">
        <v>82</v>
      </c>
      <c r="P799" s="25">
        <v>43133</v>
      </c>
    </row>
    <row r="800" spans="1:16" x14ac:dyDescent="0.3">
      <c r="A800" s="54" t="str">
        <f t="shared" si="56"/>
        <v>DUFOUR1</v>
      </c>
      <c r="B800" s="52">
        <f t="shared" si="57"/>
        <v>1</v>
      </c>
      <c r="E800" s="236" t="str">
        <f t="shared" si="58"/>
        <v>DUFOURThierry</v>
      </c>
      <c r="F800" s="25" t="str">
        <f t="shared" si="55"/>
        <v>FSGT229412</v>
      </c>
      <c r="G800" s="88" t="s">
        <v>508</v>
      </c>
      <c r="H800" s="88" t="s">
        <v>115</v>
      </c>
      <c r="I800" s="88" t="s">
        <v>181</v>
      </c>
      <c r="J800" s="89">
        <v>71</v>
      </c>
      <c r="K800" s="88" t="s">
        <v>34</v>
      </c>
      <c r="L800" s="88">
        <v>229412</v>
      </c>
      <c r="M800" s="90">
        <v>23107</v>
      </c>
      <c r="N800" s="88">
        <v>3</v>
      </c>
      <c r="O800" s="25" t="s">
        <v>82</v>
      </c>
      <c r="P800" s="25">
        <v>43114</v>
      </c>
    </row>
    <row r="801" spans="1:16" x14ac:dyDescent="0.3">
      <c r="A801" s="54" t="str">
        <f t="shared" si="56"/>
        <v>DULAURENT1</v>
      </c>
      <c r="B801" s="52">
        <f t="shared" si="57"/>
        <v>1</v>
      </c>
      <c r="E801" s="236" t="str">
        <f t="shared" si="58"/>
        <v>DULAURENTJean Claude</v>
      </c>
      <c r="F801" s="25" t="str">
        <f t="shared" si="55"/>
        <v>FSGT55608042</v>
      </c>
      <c r="G801" s="88" t="s">
        <v>509</v>
      </c>
      <c r="H801" s="88" t="s">
        <v>510</v>
      </c>
      <c r="I801" s="88" t="s">
        <v>94</v>
      </c>
      <c r="J801" s="89">
        <v>71</v>
      </c>
      <c r="K801" s="88" t="s">
        <v>34</v>
      </c>
      <c r="L801" s="88">
        <v>55608042</v>
      </c>
      <c r="M801" s="90">
        <v>19506</v>
      </c>
      <c r="N801" s="88">
        <v>6</v>
      </c>
      <c r="O801" s="25" t="s">
        <v>91</v>
      </c>
      <c r="P801" s="25">
        <v>43212</v>
      </c>
    </row>
    <row r="802" spans="1:16" x14ac:dyDescent="0.3">
      <c r="A802" s="54" t="str">
        <f t="shared" si="56"/>
        <v>DUMONT1</v>
      </c>
      <c r="B802" s="52">
        <f t="shared" si="57"/>
        <v>1</v>
      </c>
      <c r="E802" s="236" t="str">
        <f t="shared" si="58"/>
        <v>DUMONTBernard</v>
      </c>
      <c r="F802" s="25" t="str">
        <f t="shared" si="55"/>
        <v>FSGT238957</v>
      </c>
      <c r="G802" s="88" t="s">
        <v>511</v>
      </c>
      <c r="H802" s="88" t="s">
        <v>327</v>
      </c>
      <c r="I802" s="88" t="s">
        <v>112</v>
      </c>
      <c r="J802" s="89">
        <v>71</v>
      </c>
      <c r="K802" s="88" t="s">
        <v>34</v>
      </c>
      <c r="L802" s="88">
        <v>238957</v>
      </c>
      <c r="M802" s="90">
        <v>18280</v>
      </c>
      <c r="N802" s="88">
        <v>6</v>
      </c>
      <c r="O802" s="25" t="s">
        <v>91</v>
      </c>
      <c r="P802" s="25">
        <v>43199</v>
      </c>
    </row>
    <row r="803" spans="1:16" x14ac:dyDescent="0.3">
      <c r="A803" s="54" t="str">
        <f t="shared" si="56"/>
        <v>DUMONT2</v>
      </c>
      <c r="B803" s="52">
        <f t="shared" si="57"/>
        <v>2</v>
      </c>
      <c r="E803" s="236" t="str">
        <f t="shared" si="58"/>
        <v>DUMONTEric</v>
      </c>
      <c r="F803" s="25" t="str">
        <f t="shared" si="55"/>
        <v>FSGT237336</v>
      </c>
      <c r="G803" s="88" t="s">
        <v>511</v>
      </c>
      <c r="H803" s="88" t="s">
        <v>309</v>
      </c>
      <c r="I803" s="88" t="s">
        <v>364</v>
      </c>
      <c r="J803" s="89">
        <v>71</v>
      </c>
      <c r="K803" s="88" t="s">
        <v>34</v>
      </c>
      <c r="L803" s="88">
        <v>237336</v>
      </c>
      <c r="M803" s="90">
        <v>25050</v>
      </c>
      <c r="N803" s="88">
        <v>4</v>
      </c>
      <c r="O803" s="25" t="s">
        <v>82</v>
      </c>
      <c r="P803" s="25">
        <v>43138</v>
      </c>
    </row>
    <row r="804" spans="1:16" x14ac:dyDescent="0.3">
      <c r="A804" s="54" t="str">
        <f t="shared" si="56"/>
        <v>DUMONT3</v>
      </c>
      <c r="B804" s="52">
        <f t="shared" si="57"/>
        <v>3</v>
      </c>
      <c r="E804" s="236" t="str">
        <f t="shared" si="58"/>
        <v>DUMONTFabien</v>
      </c>
      <c r="F804" s="25" t="str">
        <f t="shared" si="55"/>
        <v>FSGT229949</v>
      </c>
      <c r="G804" s="88" t="s">
        <v>511</v>
      </c>
      <c r="H804" s="88" t="s">
        <v>216</v>
      </c>
      <c r="I804" s="88" t="s">
        <v>313</v>
      </c>
      <c r="J804" s="89">
        <v>71</v>
      </c>
      <c r="K804" s="88" t="s">
        <v>34</v>
      </c>
      <c r="L804" s="88">
        <v>229949</v>
      </c>
      <c r="M804" s="90">
        <v>28627</v>
      </c>
      <c r="N804" s="88">
        <v>3</v>
      </c>
      <c r="O804" s="25" t="s">
        <v>73</v>
      </c>
      <c r="P804" s="25">
        <v>43125</v>
      </c>
    </row>
    <row r="805" spans="1:16" x14ac:dyDescent="0.3">
      <c r="A805" s="54" t="str">
        <f t="shared" si="56"/>
        <v>DUMONT4</v>
      </c>
      <c r="B805" s="52">
        <f t="shared" si="57"/>
        <v>4</v>
      </c>
      <c r="E805" s="236" t="str">
        <f t="shared" si="58"/>
        <v>DUMONTGervais</v>
      </c>
      <c r="F805" s="25" t="str">
        <f t="shared" si="55"/>
        <v>FSGT236017</v>
      </c>
      <c r="G805" s="88" t="s">
        <v>511</v>
      </c>
      <c r="H805" s="88" t="s">
        <v>512</v>
      </c>
      <c r="I805" s="88" t="s">
        <v>80</v>
      </c>
      <c r="J805" s="89">
        <v>71</v>
      </c>
      <c r="K805" s="88" t="s">
        <v>34</v>
      </c>
      <c r="L805" s="88">
        <v>236017</v>
      </c>
      <c r="M805" s="90">
        <v>18805</v>
      </c>
      <c r="N805" s="88">
        <v>6</v>
      </c>
      <c r="O805" s="25" t="s">
        <v>91</v>
      </c>
      <c r="P805" s="25">
        <v>43117</v>
      </c>
    </row>
    <row r="806" spans="1:16" x14ac:dyDescent="0.3">
      <c r="A806" s="54" t="str">
        <f t="shared" si="56"/>
        <v>DUMONTEL1</v>
      </c>
      <c r="B806" s="52">
        <f t="shared" si="57"/>
        <v>1</v>
      </c>
      <c r="E806" s="236" t="str">
        <f t="shared" si="58"/>
        <v>DUMONTELJérôme</v>
      </c>
      <c r="F806" s="25" t="str">
        <f t="shared" si="55"/>
        <v>FSGT430864</v>
      </c>
      <c r="G806" s="88" t="s">
        <v>513</v>
      </c>
      <c r="H806" s="88" t="s">
        <v>514</v>
      </c>
      <c r="I806" s="88" t="s">
        <v>276</v>
      </c>
      <c r="J806" s="89">
        <v>71</v>
      </c>
      <c r="K806" s="88" t="s">
        <v>34</v>
      </c>
      <c r="L806" s="88">
        <v>430864</v>
      </c>
      <c r="M806" s="90">
        <v>27096</v>
      </c>
      <c r="N806" s="88">
        <v>4</v>
      </c>
      <c r="O806" s="25" t="s">
        <v>73</v>
      </c>
      <c r="P806" s="25">
        <v>43128</v>
      </c>
    </row>
    <row r="807" spans="1:16" x14ac:dyDescent="0.3">
      <c r="A807" s="54" t="str">
        <f t="shared" si="56"/>
        <v>DUMONTEL2</v>
      </c>
      <c r="B807" s="52">
        <f t="shared" si="57"/>
        <v>2</v>
      </c>
      <c r="E807" s="236" t="str">
        <f t="shared" si="58"/>
        <v>DUMONTELJulie</v>
      </c>
      <c r="F807" s="25" t="str">
        <f t="shared" si="55"/>
        <v>FSGT55754232</v>
      </c>
      <c r="G807" s="88" t="s">
        <v>513</v>
      </c>
      <c r="H807" s="88" t="s">
        <v>515</v>
      </c>
      <c r="I807" s="88" t="s">
        <v>276</v>
      </c>
      <c r="J807" s="89">
        <v>71</v>
      </c>
      <c r="K807" s="88" t="s">
        <v>34</v>
      </c>
      <c r="L807" s="88">
        <v>55754232</v>
      </c>
      <c r="M807" s="90">
        <v>36954</v>
      </c>
      <c r="N807" s="88" t="s">
        <v>81</v>
      </c>
      <c r="O807" s="25" t="s">
        <v>122</v>
      </c>
      <c r="P807" s="25">
        <v>43128</v>
      </c>
    </row>
    <row r="808" spans="1:16" x14ac:dyDescent="0.3">
      <c r="A808" s="54" t="str">
        <f t="shared" si="56"/>
        <v>DUMORTIER1</v>
      </c>
      <c r="B808" s="52">
        <f t="shared" si="57"/>
        <v>1</v>
      </c>
      <c r="E808" s="236" t="str">
        <f t="shared" si="58"/>
        <v>DUMORTIERLaurent</v>
      </c>
      <c r="F808" s="25" t="str">
        <f t="shared" si="55"/>
        <v>FSGT55611854</v>
      </c>
      <c r="G808" s="88" t="s">
        <v>516</v>
      </c>
      <c r="H808" s="88" t="s">
        <v>192</v>
      </c>
      <c r="I808" s="88" t="s">
        <v>127</v>
      </c>
      <c r="J808" s="89">
        <v>71</v>
      </c>
      <c r="K808" s="88" t="s">
        <v>34</v>
      </c>
      <c r="L808" s="88">
        <v>55611854</v>
      </c>
      <c r="M808" s="90">
        <v>27485</v>
      </c>
      <c r="N808" s="88">
        <v>4</v>
      </c>
      <c r="O808" s="25" t="s">
        <v>73</v>
      </c>
      <c r="P808" s="25">
        <v>43177</v>
      </c>
    </row>
    <row r="809" spans="1:16" x14ac:dyDescent="0.3">
      <c r="A809" s="54" t="str">
        <f t="shared" si="56"/>
        <v>DUNOYER1</v>
      </c>
      <c r="B809" s="52">
        <f t="shared" si="57"/>
        <v>1</v>
      </c>
      <c r="E809" s="236" t="str">
        <f t="shared" si="58"/>
        <v>DUNOYERGrégorie</v>
      </c>
      <c r="F809" s="25" t="str">
        <f t="shared" si="55"/>
        <v>FSGT55664198</v>
      </c>
      <c r="G809" s="88" t="s">
        <v>517</v>
      </c>
      <c r="H809" s="88" t="s">
        <v>518</v>
      </c>
      <c r="I809" s="88" t="s">
        <v>143</v>
      </c>
      <c r="J809" s="89">
        <v>71</v>
      </c>
      <c r="K809" s="88" t="s">
        <v>34</v>
      </c>
      <c r="L809" s="88">
        <v>55664198</v>
      </c>
      <c r="M809" s="90">
        <v>36586</v>
      </c>
      <c r="N809" s="88">
        <v>4</v>
      </c>
      <c r="O809" s="25" t="s">
        <v>122</v>
      </c>
      <c r="P809" s="25">
        <v>43145</v>
      </c>
    </row>
    <row r="810" spans="1:16" x14ac:dyDescent="0.3">
      <c r="A810" s="54" t="str">
        <f t="shared" si="56"/>
        <v>DUPARD1</v>
      </c>
      <c r="B810" s="52">
        <f t="shared" si="57"/>
        <v>1</v>
      </c>
      <c r="E810" s="236" t="str">
        <f t="shared" si="58"/>
        <v>DUPARDJérôme</v>
      </c>
      <c r="F810" s="25" t="str">
        <f t="shared" si="55"/>
        <v>FSGT55665876</v>
      </c>
      <c r="G810" s="88" t="s">
        <v>519</v>
      </c>
      <c r="H810" s="88" t="s">
        <v>514</v>
      </c>
      <c r="I810" s="88" t="s">
        <v>348</v>
      </c>
      <c r="J810" s="89">
        <v>71</v>
      </c>
      <c r="K810" s="88" t="s">
        <v>34</v>
      </c>
      <c r="L810" s="88">
        <v>55665876</v>
      </c>
      <c r="M810" s="90">
        <v>31705</v>
      </c>
      <c r="N810" s="88" t="s">
        <v>101</v>
      </c>
      <c r="O810" s="25" t="s">
        <v>95</v>
      </c>
      <c r="P810" s="25">
        <v>43219</v>
      </c>
    </row>
    <row r="811" spans="1:16" x14ac:dyDescent="0.3">
      <c r="A811" s="54" t="str">
        <f t="shared" si="56"/>
        <v>DUPONT1</v>
      </c>
      <c r="B811" s="52">
        <f t="shared" si="57"/>
        <v>1</v>
      </c>
      <c r="E811" s="236" t="str">
        <f t="shared" si="58"/>
        <v>DUPONTFrédéric</v>
      </c>
      <c r="F811" s="25" t="str">
        <f t="shared" si="55"/>
        <v>FSGT55475433</v>
      </c>
      <c r="G811" s="88" t="s">
        <v>520</v>
      </c>
      <c r="H811" s="88" t="s">
        <v>185</v>
      </c>
      <c r="I811" s="88" t="s">
        <v>94</v>
      </c>
      <c r="J811" s="89">
        <v>71</v>
      </c>
      <c r="K811" s="88" t="s">
        <v>34</v>
      </c>
      <c r="L811" s="88">
        <v>55475433</v>
      </c>
      <c r="M811" s="90">
        <v>25848</v>
      </c>
      <c r="N811" s="88">
        <v>3</v>
      </c>
      <c r="O811" s="25" t="s">
        <v>73</v>
      </c>
      <c r="P811" s="25">
        <v>43128</v>
      </c>
    </row>
    <row r="812" spans="1:16" x14ac:dyDescent="0.3">
      <c r="A812" s="54" t="str">
        <f t="shared" si="56"/>
        <v>DURAND1</v>
      </c>
      <c r="B812" s="52">
        <f t="shared" si="57"/>
        <v>1</v>
      </c>
      <c r="E812" s="236" t="str">
        <f t="shared" si="58"/>
        <v>DURANDCharly</v>
      </c>
      <c r="F812" s="25" t="str">
        <f t="shared" si="55"/>
        <v>FSGT55658636</v>
      </c>
      <c r="G812" s="88" t="s">
        <v>521</v>
      </c>
      <c r="H812" s="88" t="s">
        <v>522</v>
      </c>
      <c r="I812" s="88" t="s">
        <v>276</v>
      </c>
      <c r="J812" s="89">
        <v>71</v>
      </c>
      <c r="K812" s="88" t="s">
        <v>34</v>
      </c>
      <c r="L812" s="88">
        <v>55658636</v>
      </c>
      <c r="M812" s="90">
        <v>32836</v>
      </c>
      <c r="N812" s="88">
        <v>4</v>
      </c>
      <c r="O812" s="25" t="s">
        <v>95</v>
      </c>
      <c r="P812" s="25">
        <v>43164</v>
      </c>
    </row>
    <row r="813" spans="1:16" x14ac:dyDescent="0.3">
      <c r="A813" s="54" t="str">
        <f t="shared" si="56"/>
        <v>DURAND2</v>
      </c>
      <c r="B813" s="52">
        <f t="shared" si="57"/>
        <v>2</v>
      </c>
      <c r="E813" s="236" t="str">
        <f t="shared" si="58"/>
        <v>DURANDChristophe</v>
      </c>
      <c r="F813" s="25" t="str">
        <f t="shared" si="55"/>
        <v>FSGT240993</v>
      </c>
      <c r="G813" s="88" t="s">
        <v>521</v>
      </c>
      <c r="H813" s="88" t="s">
        <v>135</v>
      </c>
      <c r="I813" s="88" t="s">
        <v>118</v>
      </c>
      <c r="J813" s="89">
        <v>71</v>
      </c>
      <c r="K813" s="88" t="s">
        <v>34</v>
      </c>
      <c r="L813" s="88">
        <v>240993</v>
      </c>
      <c r="M813" s="90">
        <v>24239</v>
      </c>
      <c r="N813" s="88">
        <v>3</v>
      </c>
      <c r="O813" s="25" t="s">
        <v>82</v>
      </c>
      <c r="P813" s="25">
        <v>43114</v>
      </c>
    </row>
    <row r="814" spans="1:16" x14ac:dyDescent="0.3">
      <c r="A814" s="54" t="str">
        <f t="shared" si="56"/>
        <v>DURAND3</v>
      </c>
      <c r="B814" s="52">
        <f t="shared" si="57"/>
        <v>3</v>
      </c>
      <c r="E814" s="236" t="str">
        <f t="shared" si="58"/>
        <v>DURANDGuy</v>
      </c>
      <c r="F814" s="25" t="str">
        <f t="shared" si="55"/>
        <v>FSGT55315</v>
      </c>
      <c r="G814" s="88" t="s">
        <v>521</v>
      </c>
      <c r="H814" s="88" t="s">
        <v>523</v>
      </c>
      <c r="I814" s="88" t="s">
        <v>127</v>
      </c>
      <c r="J814" s="89">
        <v>71</v>
      </c>
      <c r="K814" s="88" t="s">
        <v>34</v>
      </c>
      <c r="L814" s="88">
        <v>55315</v>
      </c>
      <c r="M814" s="90">
        <v>15870</v>
      </c>
      <c r="N814" s="88">
        <v>6</v>
      </c>
      <c r="O814" s="25" t="s">
        <v>91</v>
      </c>
      <c r="P814" s="25">
        <v>43114</v>
      </c>
    </row>
    <row r="815" spans="1:16" x14ac:dyDescent="0.3">
      <c r="A815" s="54" t="str">
        <f t="shared" si="56"/>
        <v>DURAND4</v>
      </c>
      <c r="B815" s="52">
        <f t="shared" si="57"/>
        <v>4</v>
      </c>
      <c r="E815" s="236" t="str">
        <f t="shared" si="58"/>
        <v xml:space="preserve">DURANDPierre-Louis </v>
      </c>
      <c r="F815" s="25" t="str">
        <f t="shared" si="55"/>
        <v>FSGT310476</v>
      </c>
      <c r="G815" s="88" t="s">
        <v>521</v>
      </c>
      <c r="H815" s="88" t="s">
        <v>524</v>
      </c>
      <c r="I815" s="88" t="s">
        <v>118</v>
      </c>
      <c r="J815" s="89">
        <v>71</v>
      </c>
      <c r="K815" s="88" t="s">
        <v>34</v>
      </c>
      <c r="L815" s="88">
        <v>310476</v>
      </c>
      <c r="M815" s="90">
        <v>36897</v>
      </c>
      <c r="N815" s="88">
        <v>2</v>
      </c>
      <c r="O815" s="25" t="s">
        <v>122</v>
      </c>
      <c r="P815" s="25">
        <v>43106</v>
      </c>
    </row>
    <row r="816" spans="1:16" x14ac:dyDescent="0.3">
      <c r="A816" s="54" t="str">
        <f t="shared" si="56"/>
        <v>DURAND5</v>
      </c>
      <c r="B816" s="52">
        <f t="shared" si="57"/>
        <v>5</v>
      </c>
      <c r="E816" s="236" t="str">
        <f t="shared" si="58"/>
        <v>DURANDAgathe</v>
      </c>
      <c r="F816" s="25" t="str">
        <f t="shared" si="55"/>
        <v>FSGT312849</v>
      </c>
      <c r="G816" s="88" t="s">
        <v>521</v>
      </c>
      <c r="H816" s="88" t="s">
        <v>525</v>
      </c>
      <c r="I816" s="88" t="s">
        <v>118</v>
      </c>
      <c r="J816" s="89">
        <v>71</v>
      </c>
      <c r="K816" s="88" t="s">
        <v>34</v>
      </c>
      <c r="L816" s="88">
        <v>312849</v>
      </c>
      <c r="M816" s="90">
        <v>38343</v>
      </c>
      <c r="N816" s="88" t="s">
        <v>86</v>
      </c>
      <c r="O816" s="25" t="s">
        <v>87</v>
      </c>
      <c r="P816" s="25">
        <v>43106</v>
      </c>
    </row>
    <row r="817" spans="1:16" x14ac:dyDescent="0.3">
      <c r="A817" s="54" t="str">
        <f t="shared" si="56"/>
        <v>DURY1</v>
      </c>
      <c r="B817" s="52">
        <f t="shared" si="57"/>
        <v>1</v>
      </c>
      <c r="E817" s="236" t="str">
        <f t="shared" si="58"/>
        <v>DURYEmmanuel</v>
      </c>
      <c r="F817" s="25" t="str">
        <f t="shared" si="55"/>
        <v>FSGT434681</v>
      </c>
      <c r="G817" s="88" t="s">
        <v>526</v>
      </c>
      <c r="H817" s="88" t="s">
        <v>527</v>
      </c>
      <c r="I817" s="88" t="s">
        <v>112</v>
      </c>
      <c r="J817" s="89">
        <v>71</v>
      </c>
      <c r="K817" s="88" t="s">
        <v>34</v>
      </c>
      <c r="L817" s="88">
        <v>434681</v>
      </c>
      <c r="M817" s="90">
        <v>19352</v>
      </c>
      <c r="N817" s="88">
        <v>6</v>
      </c>
      <c r="O817" s="25" t="s">
        <v>91</v>
      </c>
      <c r="P817" s="25">
        <v>43111</v>
      </c>
    </row>
    <row r="818" spans="1:16" x14ac:dyDescent="0.3">
      <c r="A818" s="54" t="str">
        <f t="shared" si="56"/>
        <v>DUVERNAY1</v>
      </c>
      <c r="B818" s="52">
        <f t="shared" si="57"/>
        <v>1</v>
      </c>
      <c r="E818" s="236" t="str">
        <f t="shared" si="58"/>
        <v>DUVERNAYAlain</v>
      </c>
      <c r="F818" s="25" t="str">
        <f t="shared" si="55"/>
        <v>FSGT55658814</v>
      </c>
      <c r="G818" s="88" t="s">
        <v>528</v>
      </c>
      <c r="H818" s="88" t="s">
        <v>126</v>
      </c>
      <c r="I818" s="88" t="s">
        <v>94</v>
      </c>
      <c r="J818" s="89">
        <v>71</v>
      </c>
      <c r="K818" s="88" t="s">
        <v>34</v>
      </c>
      <c r="L818" s="88">
        <v>55658814</v>
      </c>
      <c r="M818" s="90">
        <v>19934</v>
      </c>
      <c r="N818" s="88">
        <v>4</v>
      </c>
      <c r="O818" s="25" t="s">
        <v>91</v>
      </c>
      <c r="P818" s="25">
        <v>43128</v>
      </c>
    </row>
    <row r="819" spans="1:16" x14ac:dyDescent="0.3">
      <c r="A819" s="54" t="str">
        <f t="shared" si="56"/>
        <v>DYON1</v>
      </c>
      <c r="B819" s="52">
        <f t="shared" si="57"/>
        <v>1</v>
      </c>
      <c r="E819" s="236" t="str">
        <f t="shared" si="58"/>
        <v>DYONDavid</v>
      </c>
      <c r="F819" s="25" t="str">
        <f t="shared" si="55"/>
        <v>FSGT229027</v>
      </c>
      <c r="G819" s="88" t="s">
        <v>529</v>
      </c>
      <c r="H819" s="88" t="s">
        <v>205</v>
      </c>
      <c r="I819" s="88" t="s">
        <v>118</v>
      </c>
      <c r="J819" s="89">
        <v>71</v>
      </c>
      <c r="K819" s="88" t="s">
        <v>34</v>
      </c>
      <c r="L819" s="88">
        <v>229027</v>
      </c>
      <c r="M819" s="90">
        <v>28950</v>
      </c>
      <c r="N819" s="88">
        <v>5</v>
      </c>
      <c r="O819" s="25" t="s">
        <v>95</v>
      </c>
      <c r="P819" s="25">
        <v>43106</v>
      </c>
    </row>
    <row r="820" spans="1:16" x14ac:dyDescent="0.3">
      <c r="A820" s="54" t="str">
        <f t="shared" si="56"/>
        <v>EHRHOLD1</v>
      </c>
      <c r="B820" s="52">
        <f t="shared" si="57"/>
        <v>1</v>
      </c>
      <c r="E820" s="236" t="str">
        <f t="shared" si="58"/>
        <v>EHRHOLDPatrick</v>
      </c>
      <c r="F820" s="25" t="str">
        <f t="shared" ref="F820:F883" si="59">CONCATENATE(K820,L820)</f>
        <v>FSGT55652294</v>
      </c>
      <c r="G820" s="88" t="s">
        <v>530</v>
      </c>
      <c r="H820" s="88" t="s">
        <v>152</v>
      </c>
      <c r="I820" s="88" t="s">
        <v>94</v>
      </c>
      <c r="J820" s="89">
        <v>71</v>
      </c>
      <c r="K820" s="88" t="s">
        <v>34</v>
      </c>
      <c r="L820" s="88">
        <v>55652294</v>
      </c>
      <c r="M820" s="90">
        <v>23268</v>
      </c>
      <c r="N820" s="88">
        <v>5</v>
      </c>
      <c r="O820" s="25" t="s">
        <v>82</v>
      </c>
      <c r="P820" s="25">
        <v>43171</v>
      </c>
    </row>
    <row r="821" spans="1:16" x14ac:dyDescent="0.3">
      <c r="A821" s="54" t="str">
        <f t="shared" ref="A821:A884" si="60">CONCATENATE(G821,B821)</f>
        <v>EMORINE1</v>
      </c>
      <c r="B821" s="52">
        <f t="shared" ref="B821:B884" si="61">IF(G821&lt;&gt;G820,1,(B820+1))</f>
        <v>1</v>
      </c>
      <c r="E821" s="236" t="str">
        <f t="shared" si="58"/>
        <v>EMORINECamille</v>
      </c>
      <c r="F821" s="25" t="str">
        <f t="shared" si="59"/>
        <v>FSGT55758217</v>
      </c>
      <c r="G821" s="88" t="s">
        <v>531</v>
      </c>
      <c r="H821" s="88" t="s">
        <v>137</v>
      </c>
      <c r="I821" s="88" t="s">
        <v>178</v>
      </c>
      <c r="J821" s="89">
        <v>71</v>
      </c>
      <c r="K821" s="88" t="s">
        <v>34</v>
      </c>
      <c r="L821" s="88">
        <v>55758217</v>
      </c>
      <c r="M821" s="90">
        <v>36690</v>
      </c>
      <c r="N821" s="88">
        <v>6</v>
      </c>
      <c r="O821" s="25" t="s">
        <v>122</v>
      </c>
      <c r="P821" s="25">
        <v>43161</v>
      </c>
    </row>
    <row r="822" spans="1:16" x14ac:dyDescent="0.3">
      <c r="A822" s="54" t="str">
        <f t="shared" si="60"/>
        <v>ESCUTENAIRE1</v>
      </c>
      <c r="B822" s="52">
        <f t="shared" si="61"/>
        <v>1</v>
      </c>
      <c r="E822" s="236" t="str">
        <f t="shared" si="58"/>
        <v>ESCUTENAIREMaurice</v>
      </c>
      <c r="F822" s="25" t="str">
        <f t="shared" si="59"/>
        <v>FSGT234970</v>
      </c>
      <c r="G822" s="88" t="s">
        <v>532</v>
      </c>
      <c r="H822" s="88" t="s">
        <v>533</v>
      </c>
      <c r="I822" s="88" t="s">
        <v>112</v>
      </c>
      <c r="J822" s="89">
        <v>71</v>
      </c>
      <c r="K822" s="88" t="s">
        <v>34</v>
      </c>
      <c r="L822" s="88">
        <v>234970</v>
      </c>
      <c r="M822" s="90">
        <v>18204</v>
      </c>
      <c r="N822" s="88">
        <v>5</v>
      </c>
      <c r="O822" s="25" t="s">
        <v>91</v>
      </c>
      <c r="P822" s="25">
        <v>43114</v>
      </c>
    </row>
    <row r="823" spans="1:16" x14ac:dyDescent="0.3">
      <c r="A823" s="54" t="str">
        <f t="shared" si="60"/>
        <v>ETIEVANT1</v>
      </c>
      <c r="B823" s="52">
        <f t="shared" si="61"/>
        <v>1</v>
      </c>
      <c r="E823" s="236" t="str">
        <f t="shared" si="58"/>
        <v>ETIEVANTStéphane</v>
      </c>
      <c r="F823" s="25" t="str">
        <f t="shared" si="59"/>
        <v>FSGT55711290</v>
      </c>
      <c r="G823" s="88" t="s">
        <v>534</v>
      </c>
      <c r="H823" s="88" t="s">
        <v>167</v>
      </c>
      <c r="I823" s="88" t="s">
        <v>74</v>
      </c>
      <c r="J823" s="89">
        <v>71</v>
      </c>
      <c r="K823" s="88" t="s">
        <v>34</v>
      </c>
      <c r="L823" s="88">
        <v>55711290</v>
      </c>
      <c r="M823" s="90">
        <v>22703</v>
      </c>
      <c r="N823" s="88">
        <v>3</v>
      </c>
      <c r="O823" s="25" t="s">
        <v>82</v>
      </c>
      <c r="P823" s="25">
        <v>43119</v>
      </c>
    </row>
    <row r="824" spans="1:16" x14ac:dyDescent="0.3">
      <c r="A824" s="54" t="str">
        <f t="shared" si="60"/>
        <v>EUVRARD1</v>
      </c>
      <c r="B824" s="52">
        <f t="shared" si="61"/>
        <v>1</v>
      </c>
      <c r="E824" s="236" t="str">
        <f t="shared" si="58"/>
        <v>EUVRARDCamille(cadet)</v>
      </c>
      <c r="F824" s="25" t="str">
        <f t="shared" si="59"/>
        <v>FSGT371204</v>
      </c>
      <c r="G824" s="88" t="s">
        <v>535</v>
      </c>
      <c r="H824" s="88" t="s">
        <v>536</v>
      </c>
      <c r="I824" s="88" t="s">
        <v>313</v>
      </c>
      <c r="J824" s="89">
        <v>71</v>
      </c>
      <c r="K824" s="88" t="s">
        <v>34</v>
      </c>
      <c r="L824" s="88">
        <v>371204</v>
      </c>
      <c r="M824" s="90">
        <v>37445</v>
      </c>
      <c r="N824" s="88">
        <v>4</v>
      </c>
      <c r="O824" s="25" t="s">
        <v>170</v>
      </c>
      <c r="P824" s="25">
        <v>43164</v>
      </c>
    </row>
    <row r="825" spans="1:16" x14ac:dyDescent="0.3">
      <c r="A825" s="54" t="str">
        <f t="shared" si="60"/>
        <v>EUVRARD2</v>
      </c>
      <c r="B825" s="52">
        <f t="shared" si="61"/>
        <v>2</v>
      </c>
      <c r="E825" s="236" t="str">
        <f t="shared" si="58"/>
        <v>EUVRARDJean-Paul</v>
      </c>
      <c r="F825" s="25" t="str">
        <f t="shared" si="59"/>
        <v>FSGT155014</v>
      </c>
      <c r="G825" s="88" t="s">
        <v>535</v>
      </c>
      <c r="H825" s="88" t="s">
        <v>302</v>
      </c>
      <c r="I825" s="88" t="s">
        <v>313</v>
      </c>
      <c r="J825" s="89">
        <v>71</v>
      </c>
      <c r="K825" s="88" t="s">
        <v>34</v>
      </c>
      <c r="L825" s="88">
        <v>155014</v>
      </c>
      <c r="M825" s="90">
        <v>17925</v>
      </c>
      <c r="N825" s="88">
        <v>6</v>
      </c>
      <c r="O825" s="25" t="s">
        <v>91</v>
      </c>
      <c r="P825" s="25">
        <v>43125</v>
      </c>
    </row>
    <row r="826" spans="1:16" x14ac:dyDescent="0.3">
      <c r="A826" s="54" t="str">
        <f t="shared" si="60"/>
        <v>EUVRARD3</v>
      </c>
      <c r="B826" s="52">
        <f t="shared" si="61"/>
        <v>3</v>
      </c>
      <c r="E826" s="236" t="str">
        <f t="shared" si="58"/>
        <v>EUVRARDMickaël</v>
      </c>
      <c r="F826" s="25" t="str">
        <f t="shared" si="59"/>
        <v>FSGT235412</v>
      </c>
      <c r="G826" s="88" t="s">
        <v>535</v>
      </c>
      <c r="H826" s="88" t="s">
        <v>195</v>
      </c>
      <c r="I826" s="88" t="s">
        <v>313</v>
      </c>
      <c r="J826" s="89">
        <v>71</v>
      </c>
      <c r="K826" s="88" t="s">
        <v>34</v>
      </c>
      <c r="L826" s="88">
        <v>235412</v>
      </c>
      <c r="M826" s="90">
        <v>28725</v>
      </c>
      <c r="N826" s="88">
        <v>3</v>
      </c>
      <c r="O826" s="25" t="s">
        <v>73</v>
      </c>
      <c r="P826" s="25">
        <v>43164</v>
      </c>
    </row>
    <row r="827" spans="1:16" x14ac:dyDescent="0.3">
      <c r="A827" s="54" t="str">
        <f t="shared" si="60"/>
        <v>EYRIGNIOUX1</v>
      </c>
      <c r="B827" s="52">
        <f t="shared" si="61"/>
        <v>1</v>
      </c>
      <c r="E827" s="236" t="str">
        <f t="shared" si="58"/>
        <v>EYRIGNIOUXCorentin</v>
      </c>
      <c r="F827" s="25" t="str">
        <f t="shared" si="59"/>
        <v>FSGT55611708</v>
      </c>
      <c r="G827" s="88" t="s">
        <v>537</v>
      </c>
      <c r="H827" s="88" t="s">
        <v>538</v>
      </c>
      <c r="I827" s="88" t="s">
        <v>196</v>
      </c>
      <c r="J827" s="89">
        <v>71</v>
      </c>
      <c r="K827" s="88" t="s">
        <v>34</v>
      </c>
      <c r="L827" s="88">
        <v>55611708</v>
      </c>
      <c r="M827" s="90">
        <v>35797</v>
      </c>
      <c r="N827" s="88">
        <v>1</v>
      </c>
      <c r="O827" s="25" t="s">
        <v>120</v>
      </c>
      <c r="P827" s="25">
        <v>43138</v>
      </c>
    </row>
    <row r="828" spans="1:16" x14ac:dyDescent="0.3">
      <c r="A828" s="54" t="str">
        <f t="shared" si="60"/>
        <v>FAIVRE1</v>
      </c>
      <c r="B828" s="52">
        <f t="shared" si="61"/>
        <v>1</v>
      </c>
      <c r="E828" s="236" t="str">
        <f t="shared" si="58"/>
        <v>FAIVREGeoffrey</v>
      </c>
      <c r="F828" s="25" t="str">
        <f t="shared" si="59"/>
        <v>FSGT55755538</v>
      </c>
      <c r="G828" s="88" t="s">
        <v>539</v>
      </c>
      <c r="H828" s="88" t="s">
        <v>338</v>
      </c>
      <c r="I828" s="88" t="s">
        <v>85</v>
      </c>
      <c r="J828" s="89">
        <v>71</v>
      </c>
      <c r="K828" s="88" t="s">
        <v>34</v>
      </c>
      <c r="L828" s="88">
        <v>55755538</v>
      </c>
      <c r="M828" s="90">
        <v>31846</v>
      </c>
      <c r="N828" s="88">
        <v>4</v>
      </c>
      <c r="O828" s="25" t="s">
        <v>95</v>
      </c>
      <c r="P828" s="25">
        <v>43164</v>
      </c>
    </row>
    <row r="829" spans="1:16" x14ac:dyDescent="0.3">
      <c r="A829" s="54" t="str">
        <f t="shared" si="60"/>
        <v>FAMY1</v>
      </c>
      <c r="B829" s="52">
        <f t="shared" si="61"/>
        <v>1</v>
      </c>
      <c r="E829" s="236" t="str">
        <f t="shared" si="58"/>
        <v>FAMYMathieu</v>
      </c>
      <c r="F829" s="25" t="str">
        <f t="shared" si="59"/>
        <v>FSGT55548266</v>
      </c>
      <c r="G829" s="88" t="s">
        <v>540</v>
      </c>
      <c r="H829" s="88" t="s">
        <v>285</v>
      </c>
      <c r="I829" s="88" t="s">
        <v>136</v>
      </c>
      <c r="J829" s="89">
        <v>71</v>
      </c>
      <c r="K829" s="88" t="s">
        <v>34</v>
      </c>
      <c r="L829" s="88">
        <v>55548266</v>
      </c>
      <c r="M829" s="90">
        <v>29565</v>
      </c>
      <c r="N829" s="88">
        <v>1</v>
      </c>
      <c r="O829" s="25" t="s">
        <v>95</v>
      </c>
      <c r="P829" s="25">
        <v>43123</v>
      </c>
    </row>
    <row r="830" spans="1:16" x14ac:dyDescent="0.3">
      <c r="A830" s="54" t="str">
        <f t="shared" si="60"/>
        <v>FARES1</v>
      </c>
      <c r="B830" s="52">
        <f t="shared" si="61"/>
        <v>1</v>
      </c>
      <c r="E830" s="236" t="str">
        <f t="shared" si="58"/>
        <v>FARESKarim</v>
      </c>
      <c r="F830" s="25" t="str">
        <f t="shared" si="59"/>
        <v>FSGT55594932</v>
      </c>
      <c r="G830" s="88" t="s">
        <v>541</v>
      </c>
      <c r="H830" s="88" t="s">
        <v>542</v>
      </c>
      <c r="I830" s="88" t="s">
        <v>154</v>
      </c>
      <c r="J830" s="89">
        <v>71</v>
      </c>
      <c r="K830" s="88" t="s">
        <v>34</v>
      </c>
      <c r="L830" s="88">
        <v>55594932</v>
      </c>
      <c r="M830" s="90">
        <v>23655</v>
      </c>
      <c r="N830" s="88">
        <v>4</v>
      </c>
      <c r="O830" s="25" t="s">
        <v>82</v>
      </c>
      <c r="P830" s="25">
        <v>43249</v>
      </c>
    </row>
    <row r="831" spans="1:16" x14ac:dyDescent="0.3">
      <c r="A831" s="54" t="str">
        <f t="shared" si="60"/>
        <v>FATTIER1</v>
      </c>
      <c r="B831" s="52">
        <f t="shared" si="61"/>
        <v>1</v>
      </c>
      <c r="E831" s="236" t="str">
        <f t="shared" si="58"/>
        <v>FATTIERMéline</v>
      </c>
      <c r="F831" s="25" t="str">
        <f t="shared" si="59"/>
        <v>FSGT55760751</v>
      </c>
      <c r="G831" s="88" t="s">
        <v>543</v>
      </c>
      <c r="H831" s="88" t="s">
        <v>544</v>
      </c>
      <c r="I831" s="88" t="s">
        <v>85</v>
      </c>
      <c r="J831" s="89">
        <v>71</v>
      </c>
      <c r="K831" s="88" t="s">
        <v>34</v>
      </c>
      <c r="L831" s="88">
        <v>55760751</v>
      </c>
      <c r="M831" s="90">
        <v>38253</v>
      </c>
      <c r="N831" s="88" t="s">
        <v>86</v>
      </c>
      <c r="O831" s="25" t="s">
        <v>87</v>
      </c>
      <c r="P831" s="25">
        <v>43254</v>
      </c>
    </row>
    <row r="832" spans="1:16" x14ac:dyDescent="0.3">
      <c r="A832" s="54" t="str">
        <f t="shared" si="60"/>
        <v>FAU1</v>
      </c>
      <c r="B832" s="52">
        <f t="shared" si="61"/>
        <v>1</v>
      </c>
      <c r="E832" s="236" t="str">
        <f t="shared" si="58"/>
        <v>FAUBernard</v>
      </c>
      <c r="F832" s="25" t="str">
        <f t="shared" si="59"/>
        <v>FSGT228793</v>
      </c>
      <c r="G832" s="88" t="s">
        <v>545</v>
      </c>
      <c r="H832" s="88" t="s">
        <v>327</v>
      </c>
      <c r="I832" s="88" t="s">
        <v>74</v>
      </c>
      <c r="J832" s="89">
        <v>71</v>
      </c>
      <c r="K832" s="88" t="s">
        <v>34</v>
      </c>
      <c r="L832" s="88">
        <v>228793</v>
      </c>
      <c r="M832" s="90">
        <v>20379</v>
      </c>
      <c r="N832" s="88">
        <v>3</v>
      </c>
      <c r="O832" s="25" t="s">
        <v>91</v>
      </c>
      <c r="P832" s="25">
        <v>43119</v>
      </c>
    </row>
    <row r="833" spans="1:16" x14ac:dyDescent="0.3">
      <c r="A833" s="54" t="str">
        <f t="shared" si="60"/>
        <v>FAUVERNIER1</v>
      </c>
      <c r="B833" s="52">
        <f t="shared" si="61"/>
        <v>1</v>
      </c>
      <c r="E833" s="236" t="str">
        <f t="shared" si="58"/>
        <v>FAUVERNIERChristian</v>
      </c>
      <c r="F833" s="25" t="str">
        <f t="shared" si="59"/>
        <v>FSGT237603</v>
      </c>
      <c r="G833" s="88" t="s">
        <v>546</v>
      </c>
      <c r="H833" s="88" t="s">
        <v>97</v>
      </c>
      <c r="I833" s="88" t="s">
        <v>112</v>
      </c>
      <c r="J833" s="89">
        <v>71</v>
      </c>
      <c r="K833" s="88" t="s">
        <v>34</v>
      </c>
      <c r="L833" s="88">
        <v>237603</v>
      </c>
      <c r="M833" s="90">
        <v>17380</v>
      </c>
      <c r="N833" s="88">
        <v>6</v>
      </c>
      <c r="O833" s="25" t="s">
        <v>91</v>
      </c>
      <c r="P833" s="25">
        <v>43111</v>
      </c>
    </row>
    <row r="834" spans="1:16" x14ac:dyDescent="0.3">
      <c r="A834" s="54" t="str">
        <f t="shared" si="60"/>
        <v>FAVIER1</v>
      </c>
      <c r="B834" s="52">
        <f t="shared" si="61"/>
        <v>1</v>
      </c>
      <c r="E834" s="236" t="str">
        <f t="shared" si="58"/>
        <v>FAVIEREric</v>
      </c>
      <c r="F834" s="25" t="str">
        <f t="shared" si="59"/>
        <v>FSGT242017</v>
      </c>
      <c r="G834" s="88" t="s">
        <v>547</v>
      </c>
      <c r="H834" s="88" t="s">
        <v>309</v>
      </c>
      <c r="I834" s="88" t="s">
        <v>112</v>
      </c>
      <c r="J834" s="89">
        <v>71</v>
      </c>
      <c r="K834" s="88" t="s">
        <v>34</v>
      </c>
      <c r="L834" s="88">
        <v>242017</v>
      </c>
      <c r="M834" s="90">
        <v>23437</v>
      </c>
      <c r="N834" s="88">
        <v>5</v>
      </c>
      <c r="O834" s="25" t="s">
        <v>82</v>
      </c>
      <c r="P834" s="25">
        <v>43158</v>
      </c>
    </row>
    <row r="835" spans="1:16" x14ac:dyDescent="0.3">
      <c r="A835" s="54" t="str">
        <f t="shared" si="60"/>
        <v>FAYRAC1</v>
      </c>
      <c r="B835" s="52">
        <f t="shared" si="61"/>
        <v>1</v>
      </c>
      <c r="E835" s="236" t="str">
        <f t="shared" si="58"/>
        <v>FAYRACChristian</v>
      </c>
      <c r="F835" s="25" t="str">
        <f t="shared" si="59"/>
        <v>FSGT300001</v>
      </c>
      <c r="G835" s="88" t="s">
        <v>548</v>
      </c>
      <c r="H835" s="88" t="s">
        <v>97</v>
      </c>
      <c r="I835" s="88" t="s">
        <v>85</v>
      </c>
      <c r="J835" s="89">
        <v>71</v>
      </c>
      <c r="K835" s="88" t="s">
        <v>34</v>
      </c>
      <c r="L835" s="88">
        <v>300001</v>
      </c>
      <c r="M835" s="90">
        <v>21123</v>
      </c>
      <c r="N835" s="88">
        <v>3</v>
      </c>
      <c r="O835" s="25" t="s">
        <v>91</v>
      </c>
      <c r="P835" s="25">
        <v>43157</v>
      </c>
    </row>
    <row r="836" spans="1:16" x14ac:dyDescent="0.3">
      <c r="A836" s="54" t="str">
        <f t="shared" si="60"/>
        <v>FAZIO1</v>
      </c>
      <c r="B836" s="52">
        <f t="shared" si="61"/>
        <v>1</v>
      </c>
      <c r="E836" s="236" t="str">
        <f t="shared" ref="E836:E899" si="62">CONCATENATE(G836,H836)</f>
        <v>FAZIOLucas</v>
      </c>
      <c r="F836" s="25" t="str">
        <f t="shared" si="59"/>
        <v>FSGT229933</v>
      </c>
      <c r="G836" s="88" t="s">
        <v>549</v>
      </c>
      <c r="H836" s="88" t="s">
        <v>119</v>
      </c>
      <c r="I836" s="88" t="s">
        <v>313</v>
      </c>
      <c r="J836" s="89">
        <v>71</v>
      </c>
      <c r="K836" s="88" t="s">
        <v>34</v>
      </c>
      <c r="L836" s="88">
        <v>229933</v>
      </c>
      <c r="M836" s="90">
        <v>33491</v>
      </c>
      <c r="N836" s="88">
        <v>1</v>
      </c>
      <c r="O836" s="25" t="s">
        <v>95</v>
      </c>
      <c r="P836" s="25">
        <v>43164</v>
      </c>
    </row>
    <row r="837" spans="1:16" x14ac:dyDescent="0.3">
      <c r="A837" s="54" t="str">
        <f t="shared" si="60"/>
        <v>FAZIO2</v>
      </c>
      <c r="B837" s="52">
        <f t="shared" si="61"/>
        <v>2</v>
      </c>
      <c r="E837" s="236" t="str">
        <f t="shared" si="62"/>
        <v>FAZIOSaverio</v>
      </c>
      <c r="F837" s="25" t="str">
        <f t="shared" si="59"/>
        <v>FSGT229932</v>
      </c>
      <c r="G837" s="88" t="s">
        <v>549</v>
      </c>
      <c r="H837" s="88" t="s">
        <v>550</v>
      </c>
      <c r="I837" s="88" t="s">
        <v>313</v>
      </c>
      <c r="J837" s="89">
        <v>71</v>
      </c>
      <c r="K837" s="88" t="s">
        <v>34</v>
      </c>
      <c r="L837" s="88">
        <v>229932</v>
      </c>
      <c r="M837" s="90">
        <v>22096</v>
      </c>
      <c r="N837" s="88">
        <v>4</v>
      </c>
      <c r="O837" s="25" t="s">
        <v>82</v>
      </c>
      <c r="P837" s="25">
        <v>43164</v>
      </c>
    </row>
    <row r="838" spans="1:16" x14ac:dyDescent="0.3">
      <c r="A838" s="54" t="str">
        <f t="shared" si="60"/>
        <v>FEBVRE1</v>
      </c>
      <c r="B838" s="52">
        <f t="shared" si="61"/>
        <v>1</v>
      </c>
      <c r="E838" s="236" t="str">
        <f t="shared" si="62"/>
        <v>FEBVRENicolas</v>
      </c>
      <c r="F838" s="25" t="str">
        <f t="shared" si="59"/>
        <v>FSGT55724223</v>
      </c>
      <c r="G838" s="88" t="s">
        <v>551</v>
      </c>
      <c r="H838" s="88" t="s">
        <v>107</v>
      </c>
      <c r="I838" s="88" t="s">
        <v>193</v>
      </c>
      <c r="J838" s="89">
        <v>71</v>
      </c>
      <c r="K838" s="88" t="s">
        <v>34</v>
      </c>
      <c r="L838" s="88">
        <v>55724223</v>
      </c>
      <c r="M838" s="90">
        <v>32172</v>
      </c>
      <c r="N838" s="88">
        <v>2</v>
      </c>
      <c r="O838" s="25" t="s">
        <v>95</v>
      </c>
      <c r="P838" s="25">
        <v>43143</v>
      </c>
    </row>
    <row r="839" spans="1:16" x14ac:dyDescent="0.3">
      <c r="A839" s="54" t="str">
        <f t="shared" si="60"/>
        <v>FERNANDEZ1</v>
      </c>
      <c r="B839" s="52">
        <f t="shared" si="61"/>
        <v>1</v>
      </c>
      <c r="E839" s="236" t="str">
        <f t="shared" si="62"/>
        <v>FERNANDEZEmilio</v>
      </c>
      <c r="F839" s="25" t="str">
        <f t="shared" si="59"/>
        <v>FSGT229872</v>
      </c>
      <c r="G839" s="88" t="s">
        <v>552</v>
      </c>
      <c r="H839" s="88" t="s">
        <v>553</v>
      </c>
      <c r="I839" s="88" t="s">
        <v>94</v>
      </c>
      <c r="J839" s="89">
        <v>71</v>
      </c>
      <c r="K839" s="88" t="s">
        <v>34</v>
      </c>
      <c r="L839" s="88">
        <v>229872</v>
      </c>
      <c r="M839" s="90">
        <v>24033</v>
      </c>
      <c r="N839" s="88">
        <v>5</v>
      </c>
      <c r="O839" s="25" t="s">
        <v>82</v>
      </c>
      <c r="P839" s="25">
        <v>43146</v>
      </c>
    </row>
    <row r="840" spans="1:16" x14ac:dyDescent="0.3">
      <c r="A840" s="54" t="str">
        <f t="shared" si="60"/>
        <v>FICHET1</v>
      </c>
      <c r="B840" s="52">
        <f t="shared" si="61"/>
        <v>1</v>
      </c>
      <c r="E840" s="236" t="str">
        <f t="shared" si="62"/>
        <v>FICHETNicolas</v>
      </c>
      <c r="F840" s="25" t="str">
        <f t="shared" si="59"/>
        <v>FSGT55597464</v>
      </c>
      <c r="G840" s="88" t="s">
        <v>554</v>
      </c>
      <c r="H840" s="88" t="s">
        <v>107</v>
      </c>
      <c r="I840" s="88" t="s">
        <v>193</v>
      </c>
      <c r="J840" s="89">
        <v>71</v>
      </c>
      <c r="K840" s="88" t="s">
        <v>34</v>
      </c>
      <c r="L840" s="88">
        <v>55597464</v>
      </c>
      <c r="M840" s="90">
        <v>34682</v>
      </c>
      <c r="N840" s="88">
        <v>3</v>
      </c>
      <c r="O840" s="25" t="s">
        <v>95</v>
      </c>
      <c r="P840" s="25">
        <v>43143</v>
      </c>
    </row>
    <row r="841" spans="1:16" x14ac:dyDescent="0.3">
      <c r="A841" s="54" t="str">
        <f t="shared" si="60"/>
        <v>FIERRO1</v>
      </c>
      <c r="B841" s="52">
        <f t="shared" si="61"/>
        <v>1</v>
      </c>
      <c r="E841" s="236" t="str">
        <f t="shared" si="62"/>
        <v>FIERROMichel</v>
      </c>
      <c r="F841" s="25" t="str">
        <f t="shared" si="59"/>
        <v>FSGT229908</v>
      </c>
      <c r="G841" s="88" t="s">
        <v>555</v>
      </c>
      <c r="H841" s="88" t="s">
        <v>249</v>
      </c>
      <c r="I841" s="88" t="s">
        <v>313</v>
      </c>
      <c r="J841" s="89">
        <v>71</v>
      </c>
      <c r="K841" s="88" t="s">
        <v>34</v>
      </c>
      <c r="L841" s="88">
        <v>229908</v>
      </c>
      <c r="M841" s="90">
        <v>23424</v>
      </c>
      <c r="N841" s="88">
        <v>5</v>
      </c>
      <c r="O841" s="25" t="s">
        <v>82</v>
      </c>
      <c r="P841" s="25">
        <v>43125</v>
      </c>
    </row>
    <row r="842" spans="1:16" x14ac:dyDescent="0.3">
      <c r="A842" s="54" t="str">
        <f t="shared" si="60"/>
        <v>FLACHOT1</v>
      </c>
      <c r="B842" s="52">
        <f t="shared" si="61"/>
        <v>1</v>
      </c>
      <c r="E842" s="236" t="str">
        <f t="shared" si="62"/>
        <v>FLACHOTBernard</v>
      </c>
      <c r="F842" s="25" t="str">
        <f t="shared" si="59"/>
        <v>FSGT230015</v>
      </c>
      <c r="G842" s="88" t="s">
        <v>556</v>
      </c>
      <c r="H842" s="88" t="s">
        <v>327</v>
      </c>
      <c r="I842" s="88" t="s">
        <v>276</v>
      </c>
      <c r="J842" s="89">
        <v>71</v>
      </c>
      <c r="K842" s="88" t="s">
        <v>34</v>
      </c>
      <c r="L842" s="88">
        <v>230015</v>
      </c>
      <c r="M842" s="90">
        <v>17028</v>
      </c>
      <c r="N842" s="88">
        <v>5</v>
      </c>
      <c r="O842" s="25" t="s">
        <v>91</v>
      </c>
      <c r="P842" s="25">
        <v>43128</v>
      </c>
    </row>
    <row r="843" spans="1:16" x14ac:dyDescent="0.3">
      <c r="A843" s="54" t="str">
        <f t="shared" si="60"/>
        <v>FLAMIER1</v>
      </c>
      <c r="B843" s="52">
        <f t="shared" si="61"/>
        <v>1</v>
      </c>
      <c r="E843" s="236" t="str">
        <f t="shared" si="62"/>
        <v>FLAMIERNorbert</v>
      </c>
      <c r="F843" s="25" t="str">
        <f t="shared" si="59"/>
        <v>FSGT55479069</v>
      </c>
      <c r="G843" s="88" t="s">
        <v>557</v>
      </c>
      <c r="H843" s="88" t="s">
        <v>558</v>
      </c>
      <c r="I843" s="88" t="s">
        <v>85</v>
      </c>
      <c r="J843" s="89">
        <v>71</v>
      </c>
      <c r="K843" s="88" t="s">
        <v>34</v>
      </c>
      <c r="L843" s="88">
        <v>55479069</v>
      </c>
      <c r="M843" s="90">
        <v>20710</v>
      </c>
      <c r="N843" s="88">
        <v>6</v>
      </c>
      <c r="O843" s="25" t="s">
        <v>91</v>
      </c>
      <c r="P843" s="25">
        <v>43229</v>
      </c>
    </row>
    <row r="844" spans="1:16" x14ac:dyDescent="0.3">
      <c r="A844" s="54" t="str">
        <f t="shared" si="60"/>
        <v>FLATTOT1</v>
      </c>
      <c r="B844" s="52">
        <f t="shared" si="61"/>
        <v>1</v>
      </c>
      <c r="E844" s="236" t="str">
        <f t="shared" si="62"/>
        <v>FLATTOTJacky</v>
      </c>
      <c r="F844" s="25" t="str">
        <f t="shared" si="59"/>
        <v>FSGT310532</v>
      </c>
      <c r="G844" s="88" t="s">
        <v>559</v>
      </c>
      <c r="H844" s="88" t="s">
        <v>221</v>
      </c>
      <c r="I844" s="88" t="s">
        <v>112</v>
      </c>
      <c r="J844" s="89">
        <v>71</v>
      </c>
      <c r="K844" s="88" t="s">
        <v>34</v>
      </c>
      <c r="L844" s="88">
        <v>310532</v>
      </c>
      <c r="M844" s="90">
        <v>18123</v>
      </c>
      <c r="N844" s="88">
        <v>5</v>
      </c>
      <c r="O844" s="25" t="s">
        <v>91</v>
      </c>
      <c r="P844" s="25">
        <v>43158</v>
      </c>
    </row>
    <row r="845" spans="1:16" x14ac:dyDescent="0.3">
      <c r="A845" s="54" t="str">
        <f t="shared" si="60"/>
        <v>FLECHE1</v>
      </c>
      <c r="B845" s="52">
        <f t="shared" si="61"/>
        <v>1</v>
      </c>
      <c r="E845" s="236" t="str">
        <f t="shared" si="62"/>
        <v>FLECHEJean-Pierre</v>
      </c>
      <c r="F845" s="25" t="str">
        <f t="shared" si="59"/>
        <v>FSGT238951</v>
      </c>
      <c r="G845" s="88" t="s">
        <v>560</v>
      </c>
      <c r="H845" s="88" t="s">
        <v>430</v>
      </c>
      <c r="I845" s="88" t="s">
        <v>112</v>
      </c>
      <c r="J845" s="89">
        <v>71</v>
      </c>
      <c r="K845" s="88" t="s">
        <v>34</v>
      </c>
      <c r="L845" s="88">
        <v>238951</v>
      </c>
      <c r="M845" s="90">
        <v>18563</v>
      </c>
      <c r="N845" s="88">
        <v>6</v>
      </c>
      <c r="O845" s="25" t="s">
        <v>91</v>
      </c>
      <c r="P845" s="25">
        <v>43128</v>
      </c>
    </row>
    <row r="846" spans="1:16" x14ac:dyDescent="0.3">
      <c r="A846" s="54" t="str">
        <f t="shared" si="60"/>
        <v>FLEURY1</v>
      </c>
      <c r="B846" s="52">
        <f t="shared" si="61"/>
        <v>1</v>
      </c>
      <c r="E846" s="236" t="str">
        <f t="shared" si="62"/>
        <v>FLEURYCyrille</v>
      </c>
      <c r="F846" s="25" t="str">
        <f t="shared" si="59"/>
        <v>FSGT55654396</v>
      </c>
      <c r="G846" s="88" t="s">
        <v>561</v>
      </c>
      <c r="H846" s="88" t="s">
        <v>562</v>
      </c>
      <c r="I846" s="88" t="s">
        <v>94</v>
      </c>
      <c r="J846" s="89">
        <v>71</v>
      </c>
      <c r="K846" s="88" t="s">
        <v>34</v>
      </c>
      <c r="L846" s="88">
        <v>55654396</v>
      </c>
      <c r="M846" s="90">
        <v>24470</v>
      </c>
      <c r="N846" s="88">
        <v>5</v>
      </c>
      <c r="O846" s="25" t="s">
        <v>82</v>
      </c>
      <c r="P846" s="25">
        <v>43182</v>
      </c>
    </row>
    <row r="847" spans="1:16" x14ac:dyDescent="0.3">
      <c r="A847" s="54" t="str">
        <f t="shared" si="60"/>
        <v>FOREST1</v>
      </c>
      <c r="B847" s="52">
        <f t="shared" si="61"/>
        <v>1</v>
      </c>
      <c r="E847" s="236" t="str">
        <f t="shared" si="62"/>
        <v>FORESTJulien</v>
      </c>
      <c r="F847" s="25" t="str">
        <f t="shared" si="59"/>
        <v>FSGT362405</v>
      </c>
      <c r="G847" s="88" t="s">
        <v>563</v>
      </c>
      <c r="H847" s="88" t="s">
        <v>177</v>
      </c>
      <c r="I847" s="88" t="s">
        <v>127</v>
      </c>
      <c r="J847" s="89">
        <v>71</v>
      </c>
      <c r="K847" s="88" t="s">
        <v>34</v>
      </c>
      <c r="L847" s="88">
        <v>362405</v>
      </c>
      <c r="M847" s="90">
        <v>30043</v>
      </c>
      <c r="N847" s="88">
        <v>4</v>
      </c>
      <c r="O847" s="25" t="s">
        <v>95</v>
      </c>
      <c r="P847" s="25">
        <v>43114</v>
      </c>
    </row>
    <row r="848" spans="1:16" x14ac:dyDescent="0.3">
      <c r="A848" s="54" t="str">
        <f t="shared" si="60"/>
        <v>FOUILLOUX1</v>
      </c>
      <c r="B848" s="52">
        <f t="shared" si="61"/>
        <v>1</v>
      </c>
      <c r="E848" s="236" t="str">
        <f t="shared" si="62"/>
        <v>FOUILLOUXThierry</v>
      </c>
      <c r="F848" s="25" t="str">
        <f t="shared" si="59"/>
        <v>FSGT300608</v>
      </c>
      <c r="G848" s="88" t="s">
        <v>564</v>
      </c>
      <c r="H848" s="88" t="s">
        <v>115</v>
      </c>
      <c r="I848" s="88" t="s">
        <v>187</v>
      </c>
      <c r="J848" s="89">
        <v>71</v>
      </c>
      <c r="K848" s="88" t="s">
        <v>34</v>
      </c>
      <c r="L848" s="88">
        <v>300608</v>
      </c>
      <c r="M848" s="90">
        <v>23800</v>
      </c>
      <c r="N848" s="88">
        <v>3</v>
      </c>
      <c r="O848" s="25" t="s">
        <v>82</v>
      </c>
      <c r="P848" s="25">
        <v>43111</v>
      </c>
    </row>
    <row r="849" spans="1:16" x14ac:dyDescent="0.3">
      <c r="A849" s="54" t="str">
        <f t="shared" si="60"/>
        <v>FOURNERAY1</v>
      </c>
      <c r="B849" s="52">
        <f t="shared" si="61"/>
        <v>1</v>
      </c>
      <c r="E849" s="236" t="str">
        <f t="shared" si="62"/>
        <v>FOURNERAYThierry</v>
      </c>
      <c r="F849" s="25" t="str">
        <f t="shared" si="59"/>
        <v>FSGT232254</v>
      </c>
      <c r="G849" s="88" t="s">
        <v>565</v>
      </c>
      <c r="H849" s="88" t="s">
        <v>115</v>
      </c>
      <c r="I849" s="88" t="s">
        <v>118</v>
      </c>
      <c r="J849" s="89">
        <v>71</v>
      </c>
      <c r="K849" s="88" t="s">
        <v>34</v>
      </c>
      <c r="L849" s="88">
        <v>232254</v>
      </c>
      <c r="M849" s="90">
        <v>24756</v>
      </c>
      <c r="N849" s="88">
        <v>4</v>
      </c>
      <c r="O849" s="25" t="s">
        <v>82</v>
      </c>
      <c r="P849" s="25">
        <v>43224</v>
      </c>
    </row>
    <row r="850" spans="1:16" x14ac:dyDescent="0.3">
      <c r="A850" s="54" t="str">
        <f t="shared" si="60"/>
        <v>FRASSANITO1</v>
      </c>
      <c r="B850" s="52">
        <f t="shared" si="61"/>
        <v>1</v>
      </c>
      <c r="E850" s="236" t="str">
        <f t="shared" si="62"/>
        <v>FRASSANITOGeorges</v>
      </c>
      <c r="F850" s="25" t="str">
        <f t="shared" si="59"/>
        <v>FSGT422923</v>
      </c>
      <c r="G850" s="88" t="s">
        <v>566</v>
      </c>
      <c r="H850" s="88" t="s">
        <v>146</v>
      </c>
      <c r="I850" s="88" t="s">
        <v>80</v>
      </c>
      <c r="J850" s="89">
        <v>71</v>
      </c>
      <c r="K850" s="88" t="s">
        <v>34</v>
      </c>
      <c r="L850" s="88">
        <v>422923</v>
      </c>
      <c r="M850" s="90">
        <v>18208</v>
      </c>
      <c r="N850" s="88">
        <v>5</v>
      </c>
      <c r="O850" s="25" t="s">
        <v>91</v>
      </c>
      <c r="P850" s="25">
        <v>43111</v>
      </c>
    </row>
    <row r="851" spans="1:16" x14ac:dyDescent="0.3">
      <c r="A851" s="54" t="str">
        <f t="shared" si="60"/>
        <v>FUSTER1</v>
      </c>
      <c r="B851" s="52">
        <f t="shared" si="61"/>
        <v>1</v>
      </c>
      <c r="E851" s="236" t="str">
        <f t="shared" si="62"/>
        <v>FUSTERLouis</v>
      </c>
      <c r="F851" s="25" t="str">
        <f t="shared" si="59"/>
        <v>FSGT229023</v>
      </c>
      <c r="G851" s="88" t="s">
        <v>567</v>
      </c>
      <c r="H851" s="88" t="s">
        <v>568</v>
      </c>
      <c r="I851" s="88" t="s">
        <v>118</v>
      </c>
      <c r="J851" s="89">
        <v>71</v>
      </c>
      <c r="K851" s="88" t="s">
        <v>34</v>
      </c>
      <c r="L851" s="88">
        <v>229023</v>
      </c>
      <c r="M851" s="90">
        <v>16604</v>
      </c>
      <c r="N851" s="88">
        <v>5</v>
      </c>
      <c r="O851" s="25" t="s">
        <v>91</v>
      </c>
      <c r="P851" s="25">
        <v>43106</v>
      </c>
    </row>
    <row r="852" spans="1:16" x14ac:dyDescent="0.3">
      <c r="A852" s="54" t="str">
        <f t="shared" si="60"/>
        <v>FUSTER2</v>
      </c>
      <c r="B852" s="52">
        <f t="shared" si="61"/>
        <v>2</v>
      </c>
      <c r="E852" s="236" t="str">
        <f t="shared" si="62"/>
        <v>FUSTERSandrine(F)</v>
      </c>
      <c r="F852" s="25" t="str">
        <f t="shared" si="59"/>
        <v>FSGT240990</v>
      </c>
      <c r="G852" s="88" t="s">
        <v>567</v>
      </c>
      <c r="H852" s="88" t="s">
        <v>569</v>
      </c>
      <c r="I852" s="88" t="s">
        <v>118</v>
      </c>
      <c r="J852" s="89">
        <v>71</v>
      </c>
      <c r="K852" s="88" t="s">
        <v>34</v>
      </c>
      <c r="L852" s="88">
        <v>240990</v>
      </c>
      <c r="M852" s="90">
        <v>28535</v>
      </c>
      <c r="N852" s="88">
        <v>6</v>
      </c>
      <c r="O852" s="25" t="s">
        <v>73</v>
      </c>
      <c r="P852" s="25">
        <v>43106</v>
      </c>
    </row>
    <row r="853" spans="1:16" x14ac:dyDescent="0.3">
      <c r="A853" s="54" t="str">
        <f t="shared" si="60"/>
        <v>GABERT1</v>
      </c>
      <c r="B853" s="52">
        <f t="shared" si="61"/>
        <v>1</v>
      </c>
      <c r="E853" s="236" t="str">
        <f t="shared" si="62"/>
        <v>GABERTAlain</v>
      </c>
      <c r="F853" s="25" t="str">
        <f t="shared" si="59"/>
        <v>FSGT227322</v>
      </c>
      <c r="G853" s="88" t="s">
        <v>570</v>
      </c>
      <c r="H853" s="88" t="s">
        <v>126</v>
      </c>
      <c r="I853" s="88" t="s">
        <v>143</v>
      </c>
      <c r="J853" s="89">
        <v>71</v>
      </c>
      <c r="K853" s="88" t="s">
        <v>34</v>
      </c>
      <c r="L853" s="88">
        <v>227322</v>
      </c>
      <c r="M853" s="90">
        <v>18140</v>
      </c>
      <c r="N853" s="88">
        <v>6</v>
      </c>
      <c r="O853" s="25" t="s">
        <v>91</v>
      </c>
      <c r="P853" s="25">
        <v>43120</v>
      </c>
    </row>
    <row r="854" spans="1:16" x14ac:dyDescent="0.3">
      <c r="A854" s="54" t="str">
        <f t="shared" si="60"/>
        <v>GAILLARD1</v>
      </c>
      <c r="B854" s="52">
        <f t="shared" si="61"/>
        <v>1</v>
      </c>
      <c r="E854" s="236" t="str">
        <f t="shared" si="62"/>
        <v>GAILLARDPhilippe</v>
      </c>
      <c r="F854" s="25" t="str">
        <f t="shared" si="59"/>
        <v>FSGT232341</v>
      </c>
      <c r="G854" s="88" t="s">
        <v>571</v>
      </c>
      <c r="H854" s="88" t="s">
        <v>123</v>
      </c>
      <c r="I854" s="88" t="s">
        <v>112</v>
      </c>
      <c r="J854" s="89">
        <v>71</v>
      </c>
      <c r="K854" s="88" t="s">
        <v>34</v>
      </c>
      <c r="L854" s="88">
        <v>232341</v>
      </c>
      <c r="M854" s="90">
        <v>23380</v>
      </c>
      <c r="N854" s="88">
        <v>5</v>
      </c>
      <c r="O854" s="25" t="s">
        <v>82</v>
      </c>
      <c r="P854" s="25">
        <v>43128</v>
      </c>
    </row>
    <row r="855" spans="1:16" x14ac:dyDescent="0.3">
      <c r="A855" s="54" t="str">
        <f t="shared" si="60"/>
        <v>GALLAND1</v>
      </c>
      <c r="B855" s="52">
        <f t="shared" si="61"/>
        <v>1</v>
      </c>
      <c r="E855" s="236" t="str">
        <f t="shared" si="62"/>
        <v>GALLANDFrançois</v>
      </c>
      <c r="F855" s="25" t="str">
        <f t="shared" si="59"/>
        <v>FSGT230688</v>
      </c>
      <c r="G855" s="88" t="s">
        <v>572</v>
      </c>
      <c r="H855" s="88" t="s">
        <v>109</v>
      </c>
      <c r="I855" s="88" t="s">
        <v>80</v>
      </c>
      <c r="J855" s="89">
        <v>71</v>
      </c>
      <c r="K855" s="88" t="s">
        <v>34</v>
      </c>
      <c r="L855" s="88">
        <v>230688</v>
      </c>
      <c r="M855" s="90">
        <v>19252</v>
      </c>
      <c r="N855" s="88">
        <v>5</v>
      </c>
      <c r="O855" s="25" t="s">
        <v>91</v>
      </c>
      <c r="P855" s="25">
        <v>43117</v>
      </c>
    </row>
    <row r="856" spans="1:16" x14ac:dyDescent="0.3">
      <c r="A856" s="54" t="str">
        <f t="shared" si="60"/>
        <v>GALLET1</v>
      </c>
      <c r="B856" s="52">
        <f t="shared" si="61"/>
        <v>1</v>
      </c>
      <c r="E856" s="236" t="str">
        <f t="shared" si="62"/>
        <v>GALLETClaude</v>
      </c>
      <c r="F856" s="25" t="str">
        <f t="shared" si="59"/>
        <v>FSGT236018</v>
      </c>
      <c r="G856" s="88" t="s">
        <v>573</v>
      </c>
      <c r="H856" s="88" t="s">
        <v>114</v>
      </c>
      <c r="I856" s="88" t="s">
        <v>80</v>
      </c>
      <c r="J856" s="89">
        <v>71</v>
      </c>
      <c r="K856" s="88" t="s">
        <v>34</v>
      </c>
      <c r="L856" s="88">
        <v>236018</v>
      </c>
      <c r="M856" s="90">
        <v>21912</v>
      </c>
      <c r="N856" s="88">
        <v>4</v>
      </c>
      <c r="O856" s="25" t="s">
        <v>82</v>
      </c>
      <c r="P856" s="25">
        <v>43111</v>
      </c>
    </row>
    <row r="857" spans="1:16" x14ac:dyDescent="0.3">
      <c r="A857" s="54" t="str">
        <f t="shared" si="60"/>
        <v>GANDRE1</v>
      </c>
      <c r="B857" s="52">
        <f t="shared" si="61"/>
        <v>1</v>
      </c>
      <c r="E857" s="236" t="str">
        <f t="shared" si="62"/>
        <v>GANDREEric</v>
      </c>
      <c r="F857" s="25" t="str">
        <f t="shared" si="59"/>
        <v>FSGT246754</v>
      </c>
      <c r="G857" s="88" t="s">
        <v>574</v>
      </c>
      <c r="H857" s="88" t="s">
        <v>309</v>
      </c>
      <c r="I857" s="88" t="s">
        <v>118</v>
      </c>
      <c r="J857" s="89">
        <v>71</v>
      </c>
      <c r="K857" s="88" t="s">
        <v>34</v>
      </c>
      <c r="L857" s="88">
        <v>246754</v>
      </c>
      <c r="M857" s="90">
        <v>27299</v>
      </c>
      <c r="N857" s="88">
        <v>4</v>
      </c>
      <c r="O857" s="25" t="s">
        <v>73</v>
      </c>
      <c r="P857" s="25">
        <v>43224</v>
      </c>
    </row>
    <row r="858" spans="1:16" x14ac:dyDescent="0.3">
      <c r="A858" s="54" t="str">
        <f t="shared" si="60"/>
        <v>GARCIA1</v>
      </c>
      <c r="B858" s="52">
        <f t="shared" si="61"/>
        <v>1</v>
      </c>
      <c r="E858" s="236" t="str">
        <f t="shared" si="62"/>
        <v>GARCIAAscension (F)</v>
      </c>
      <c r="F858" s="25" t="str">
        <f t="shared" si="59"/>
        <v>FSGT229920</v>
      </c>
      <c r="G858" s="88" t="s">
        <v>575</v>
      </c>
      <c r="H858" s="88" t="s">
        <v>576</v>
      </c>
      <c r="I858" s="88" t="s">
        <v>313</v>
      </c>
      <c r="J858" s="89">
        <v>71</v>
      </c>
      <c r="K858" s="88" t="s">
        <v>34</v>
      </c>
      <c r="L858" s="88">
        <v>229920</v>
      </c>
      <c r="M858" s="90">
        <v>24987</v>
      </c>
      <c r="N858" s="88">
        <v>4</v>
      </c>
      <c r="O858" s="25" t="s">
        <v>82</v>
      </c>
      <c r="P858" s="25">
        <v>43204</v>
      </c>
    </row>
    <row r="859" spans="1:16" x14ac:dyDescent="0.3">
      <c r="A859" s="54" t="str">
        <f t="shared" si="60"/>
        <v>GAUDILLIERE1</v>
      </c>
      <c r="B859" s="52">
        <f t="shared" si="61"/>
        <v>1</v>
      </c>
      <c r="E859" s="236" t="str">
        <f t="shared" si="62"/>
        <v>GAUDILLIEREAlexis</v>
      </c>
      <c r="F859" s="25" t="str">
        <f t="shared" si="59"/>
        <v>FSGT227326</v>
      </c>
      <c r="G859" s="88" t="s">
        <v>577</v>
      </c>
      <c r="H859" s="88" t="s">
        <v>462</v>
      </c>
      <c r="I859" s="88" t="s">
        <v>143</v>
      </c>
      <c r="J859" s="89">
        <v>71</v>
      </c>
      <c r="K859" s="88" t="s">
        <v>34</v>
      </c>
      <c r="L859" s="88">
        <v>227326</v>
      </c>
      <c r="M859" s="90">
        <v>32511</v>
      </c>
      <c r="N859" s="88">
        <v>2</v>
      </c>
      <c r="O859" s="25" t="s">
        <v>95</v>
      </c>
      <c r="P859" s="25">
        <v>43120</v>
      </c>
    </row>
    <row r="860" spans="1:16" x14ac:dyDescent="0.3">
      <c r="A860" s="54" t="str">
        <f t="shared" si="60"/>
        <v>GAUTHERON1</v>
      </c>
      <c r="B860" s="52">
        <f t="shared" si="61"/>
        <v>1</v>
      </c>
      <c r="E860" s="236" t="str">
        <f t="shared" si="62"/>
        <v>GAUTHERONJean-Marc</v>
      </c>
      <c r="F860" s="25" t="str">
        <f t="shared" si="59"/>
        <v>FSGT154989</v>
      </c>
      <c r="G860" s="88" t="s">
        <v>578</v>
      </c>
      <c r="H860" s="88" t="s">
        <v>172</v>
      </c>
      <c r="I860" s="88" t="s">
        <v>80</v>
      </c>
      <c r="J860" s="89">
        <v>71</v>
      </c>
      <c r="K860" s="88" t="s">
        <v>34</v>
      </c>
      <c r="L860" s="88">
        <v>154989</v>
      </c>
      <c r="M860" s="90">
        <v>20682</v>
      </c>
      <c r="N860" s="88">
        <v>6</v>
      </c>
      <c r="O860" s="25" t="s">
        <v>91</v>
      </c>
      <c r="P860" s="25">
        <v>43111</v>
      </c>
    </row>
    <row r="861" spans="1:16" x14ac:dyDescent="0.3">
      <c r="A861" s="54" t="str">
        <f t="shared" si="60"/>
        <v>GAUTHEY1</v>
      </c>
      <c r="B861" s="52">
        <f t="shared" si="61"/>
        <v>1</v>
      </c>
      <c r="E861" s="236" t="str">
        <f t="shared" si="62"/>
        <v>GAUTHEYOcéane(cadette)</v>
      </c>
      <c r="F861" s="25" t="str">
        <f t="shared" si="59"/>
        <v>FSGT370533</v>
      </c>
      <c r="G861" s="88" t="s">
        <v>579</v>
      </c>
      <c r="H861" s="88" t="s">
        <v>580</v>
      </c>
      <c r="I861" s="88" t="s">
        <v>225</v>
      </c>
      <c r="J861" s="89">
        <v>71</v>
      </c>
      <c r="K861" s="88" t="s">
        <v>34</v>
      </c>
      <c r="L861" s="88">
        <v>370533</v>
      </c>
      <c r="M861" s="90">
        <v>37547</v>
      </c>
      <c r="N861" s="88">
        <v>5</v>
      </c>
      <c r="O861" s="25" t="s">
        <v>170</v>
      </c>
      <c r="P861" s="25">
        <v>43160</v>
      </c>
    </row>
    <row r="862" spans="1:16" x14ac:dyDescent="0.3">
      <c r="A862" s="54" t="str">
        <f t="shared" si="60"/>
        <v>GAUTHIER1</v>
      </c>
      <c r="B862" s="52">
        <f t="shared" si="61"/>
        <v>1</v>
      </c>
      <c r="E862" s="236" t="str">
        <f t="shared" si="62"/>
        <v>GAUTHIERFrédéric</v>
      </c>
      <c r="F862" s="25" t="str">
        <f t="shared" si="59"/>
        <v>FSGT227361</v>
      </c>
      <c r="G862" s="88" t="s">
        <v>581</v>
      </c>
      <c r="H862" s="88" t="s">
        <v>185</v>
      </c>
      <c r="I862" s="88" t="s">
        <v>143</v>
      </c>
      <c r="J862" s="89">
        <v>71</v>
      </c>
      <c r="K862" s="88" t="s">
        <v>34</v>
      </c>
      <c r="L862" s="88">
        <v>227361</v>
      </c>
      <c r="M862" s="90">
        <v>22546</v>
      </c>
      <c r="N862" s="88">
        <v>5</v>
      </c>
      <c r="O862" s="25" t="s">
        <v>82</v>
      </c>
      <c r="P862" s="25">
        <v>43120</v>
      </c>
    </row>
    <row r="863" spans="1:16" x14ac:dyDescent="0.3">
      <c r="A863" s="54" t="str">
        <f t="shared" si="60"/>
        <v>GAUTHIER2</v>
      </c>
      <c r="B863" s="52">
        <f t="shared" si="61"/>
        <v>2</v>
      </c>
      <c r="E863" s="236" t="str">
        <f t="shared" si="62"/>
        <v>GAUTHIERPhilippe</v>
      </c>
      <c r="F863" s="25" t="str">
        <f t="shared" si="59"/>
        <v>FSGT232436</v>
      </c>
      <c r="G863" s="88" t="s">
        <v>581</v>
      </c>
      <c r="H863" s="88" t="s">
        <v>123</v>
      </c>
      <c r="I863" s="88" t="s">
        <v>100</v>
      </c>
      <c r="J863" s="89">
        <v>71</v>
      </c>
      <c r="K863" s="88" t="s">
        <v>34</v>
      </c>
      <c r="L863" s="88">
        <v>232436</v>
      </c>
      <c r="M863" s="90">
        <v>23400</v>
      </c>
      <c r="N863" s="88" t="s">
        <v>101</v>
      </c>
      <c r="O863" s="25" t="s">
        <v>82</v>
      </c>
      <c r="P863" s="25">
        <v>43139</v>
      </c>
    </row>
    <row r="864" spans="1:16" x14ac:dyDescent="0.3">
      <c r="A864" s="54" t="str">
        <f t="shared" si="60"/>
        <v>GAUTHIER3</v>
      </c>
      <c r="B864" s="52">
        <f t="shared" si="61"/>
        <v>3</v>
      </c>
      <c r="E864" s="236" t="str">
        <f t="shared" si="62"/>
        <v>GAUTHIERCléa(cadette)</v>
      </c>
      <c r="F864" s="25" t="str">
        <f t="shared" si="59"/>
        <v>FSGT55710120</v>
      </c>
      <c r="G864" s="88" t="s">
        <v>581</v>
      </c>
      <c r="H864" s="88" t="s">
        <v>582</v>
      </c>
      <c r="I864" s="88" t="s">
        <v>168</v>
      </c>
      <c r="J864" s="89">
        <v>71</v>
      </c>
      <c r="K864" s="88" t="s">
        <v>34</v>
      </c>
      <c r="L864" s="88">
        <v>55710120</v>
      </c>
      <c r="M864" s="90">
        <v>37938</v>
      </c>
      <c r="N864" s="88" t="s">
        <v>81</v>
      </c>
      <c r="O864" s="25" t="s">
        <v>170</v>
      </c>
      <c r="P864" s="25">
        <v>43138</v>
      </c>
    </row>
    <row r="865" spans="1:16" x14ac:dyDescent="0.3">
      <c r="A865" s="54" t="str">
        <f t="shared" si="60"/>
        <v>GENELOT1</v>
      </c>
      <c r="B865" s="52">
        <f t="shared" si="61"/>
        <v>1</v>
      </c>
      <c r="E865" s="236" t="str">
        <f t="shared" si="62"/>
        <v>GENELOTGérard</v>
      </c>
      <c r="F865" s="25" t="str">
        <f t="shared" si="59"/>
        <v>FSGT229941</v>
      </c>
      <c r="G865" s="88" t="s">
        <v>583</v>
      </c>
      <c r="H865" s="88" t="s">
        <v>90</v>
      </c>
      <c r="I865" s="88" t="s">
        <v>313</v>
      </c>
      <c r="J865" s="89">
        <v>71</v>
      </c>
      <c r="K865" s="88" t="s">
        <v>34</v>
      </c>
      <c r="L865" s="88">
        <v>229941</v>
      </c>
      <c r="M865" s="90">
        <v>18821</v>
      </c>
      <c r="N865" s="88">
        <v>6</v>
      </c>
      <c r="O865" s="25" t="s">
        <v>91</v>
      </c>
      <c r="P865" s="25">
        <v>43164</v>
      </c>
    </row>
    <row r="866" spans="1:16" x14ac:dyDescent="0.3">
      <c r="A866" s="54" t="str">
        <f t="shared" si="60"/>
        <v>GENETET1</v>
      </c>
      <c r="B866" s="52">
        <f t="shared" si="61"/>
        <v>1</v>
      </c>
      <c r="E866" s="236" t="str">
        <f t="shared" si="62"/>
        <v>GENETETThomas</v>
      </c>
      <c r="F866" s="25" t="str">
        <f t="shared" si="59"/>
        <v>FSGT55597698</v>
      </c>
      <c r="G866" s="88" t="s">
        <v>584</v>
      </c>
      <c r="H866" s="88" t="s">
        <v>491</v>
      </c>
      <c r="I866" s="88" t="s">
        <v>77</v>
      </c>
      <c r="J866" s="89">
        <v>71</v>
      </c>
      <c r="K866" s="88" t="s">
        <v>34</v>
      </c>
      <c r="L866" s="88">
        <v>55597698</v>
      </c>
      <c r="M866" s="90">
        <v>27037</v>
      </c>
      <c r="N866" s="88">
        <v>3</v>
      </c>
      <c r="O866" s="25" t="s">
        <v>73</v>
      </c>
      <c r="P866" s="25">
        <v>43133</v>
      </c>
    </row>
    <row r="867" spans="1:16" x14ac:dyDescent="0.3">
      <c r="A867" s="54" t="str">
        <f t="shared" si="60"/>
        <v>GENETIER1</v>
      </c>
      <c r="B867" s="52">
        <f t="shared" si="61"/>
        <v>1</v>
      </c>
      <c r="E867" s="236" t="str">
        <f t="shared" si="62"/>
        <v>GENETIERLaura(F)</v>
      </c>
      <c r="F867" s="25" t="str">
        <f t="shared" si="59"/>
        <v>FSGT372548</v>
      </c>
      <c r="G867" s="88" t="s">
        <v>585</v>
      </c>
      <c r="H867" s="88" t="s">
        <v>586</v>
      </c>
      <c r="I867" s="88" t="s">
        <v>178</v>
      </c>
      <c r="J867" s="89">
        <v>71</v>
      </c>
      <c r="K867" s="88" t="s">
        <v>34</v>
      </c>
      <c r="L867" s="88">
        <v>372548</v>
      </c>
      <c r="M867" s="90">
        <v>36292</v>
      </c>
      <c r="N867" s="88">
        <v>5</v>
      </c>
      <c r="O867" s="25" t="s">
        <v>120</v>
      </c>
      <c r="P867" s="25">
        <v>43135</v>
      </c>
    </row>
    <row r="868" spans="1:16" x14ac:dyDescent="0.3">
      <c r="A868" s="54" t="str">
        <f t="shared" si="60"/>
        <v>GEOFFROY1</v>
      </c>
      <c r="B868" s="52">
        <f t="shared" si="61"/>
        <v>1</v>
      </c>
      <c r="E868" s="236" t="str">
        <f t="shared" si="62"/>
        <v>GEOFFROYPatrick</v>
      </c>
      <c r="F868" s="25" t="str">
        <f t="shared" si="59"/>
        <v>FSGT55145</v>
      </c>
      <c r="G868" s="88" t="s">
        <v>587</v>
      </c>
      <c r="H868" s="88" t="s">
        <v>152</v>
      </c>
      <c r="I868" s="88" t="s">
        <v>112</v>
      </c>
      <c r="J868" s="89">
        <v>71</v>
      </c>
      <c r="K868" s="88" t="s">
        <v>34</v>
      </c>
      <c r="L868" s="88">
        <v>55145</v>
      </c>
      <c r="M868" s="90">
        <v>19731</v>
      </c>
      <c r="N868" s="88">
        <v>5</v>
      </c>
      <c r="O868" s="25" t="s">
        <v>91</v>
      </c>
      <c r="P868" s="25">
        <v>43128</v>
      </c>
    </row>
    <row r="869" spans="1:16" x14ac:dyDescent="0.3">
      <c r="A869" s="54" t="str">
        <f t="shared" si="60"/>
        <v>GERLAUD1</v>
      </c>
      <c r="B869" s="52">
        <f t="shared" si="61"/>
        <v>1</v>
      </c>
      <c r="E869" s="236" t="str">
        <f t="shared" si="62"/>
        <v>GERLAUDBernard</v>
      </c>
      <c r="F869" s="25" t="str">
        <f t="shared" si="59"/>
        <v>FSGT304136</v>
      </c>
      <c r="G869" s="88" t="s">
        <v>588</v>
      </c>
      <c r="H869" s="88" t="s">
        <v>327</v>
      </c>
      <c r="I869" s="88" t="s">
        <v>112</v>
      </c>
      <c r="J869" s="89">
        <v>71</v>
      </c>
      <c r="K869" s="88" t="s">
        <v>34</v>
      </c>
      <c r="L869" s="88">
        <v>304136</v>
      </c>
      <c r="M869" s="90">
        <v>17034</v>
      </c>
      <c r="N869" s="88">
        <v>6</v>
      </c>
      <c r="O869" s="25" t="s">
        <v>91</v>
      </c>
      <c r="P869" s="25">
        <v>43128</v>
      </c>
    </row>
    <row r="870" spans="1:16" x14ac:dyDescent="0.3">
      <c r="A870" s="54" t="str">
        <f t="shared" si="60"/>
        <v>GERRITSEN1</v>
      </c>
      <c r="B870" s="52">
        <f t="shared" si="61"/>
        <v>1</v>
      </c>
      <c r="E870" s="236" t="str">
        <f t="shared" si="62"/>
        <v>GERRITSENEdwin</v>
      </c>
      <c r="F870" s="25" t="str">
        <f t="shared" si="59"/>
        <v>FSGT239630</v>
      </c>
      <c r="G870" s="88" t="s">
        <v>589</v>
      </c>
      <c r="H870" s="88" t="s">
        <v>590</v>
      </c>
      <c r="I870" s="88" t="s">
        <v>98</v>
      </c>
      <c r="J870" s="89">
        <v>71</v>
      </c>
      <c r="K870" s="88" t="s">
        <v>34</v>
      </c>
      <c r="L870" s="88">
        <v>239630</v>
      </c>
      <c r="M870" s="90">
        <v>18787</v>
      </c>
      <c r="N870" s="88">
        <v>5</v>
      </c>
      <c r="O870" s="25" t="s">
        <v>91</v>
      </c>
      <c r="P870" s="25">
        <v>43130</v>
      </c>
    </row>
    <row r="871" spans="1:16" x14ac:dyDescent="0.3">
      <c r="A871" s="54" t="str">
        <f t="shared" si="60"/>
        <v>GIBERT1</v>
      </c>
      <c r="B871" s="52">
        <f t="shared" si="61"/>
        <v>1</v>
      </c>
      <c r="E871" s="236" t="str">
        <f t="shared" si="62"/>
        <v>GIBERTThierry</v>
      </c>
      <c r="F871" s="25" t="str">
        <f t="shared" si="59"/>
        <v>FSGT229636</v>
      </c>
      <c r="G871" s="88" t="s">
        <v>591</v>
      </c>
      <c r="H871" s="88" t="s">
        <v>115</v>
      </c>
      <c r="I871" s="88" t="s">
        <v>100</v>
      </c>
      <c r="J871" s="89">
        <v>71</v>
      </c>
      <c r="K871" s="88" t="s">
        <v>34</v>
      </c>
      <c r="L871" s="88">
        <v>229636</v>
      </c>
      <c r="M871" s="90">
        <v>22655</v>
      </c>
      <c r="N871" s="88">
        <v>4</v>
      </c>
      <c r="O871" s="25" t="s">
        <v>82</v>
      </c>
      <c r="P871" s="25">
        <v>43139</v>
      </c>
    </row>
    <row r="872" spans="1:16" x14ac:dyDescent="0.3">
      <c r="A872" s="54" t="str">
        <f t="shared" si="60"/>
        <v>GIEN1</v>
      </c>
      <c r="B872" s="52">
        <f t="shared" si="61"/>
        <v>1</v>
      </c>
      <c r="E872" s="236" t="str">
        <f t="shared" si="62"/>
        <v>GIENDaniel</v>
      </c>
      <c r="F872" s="25" t="str">
        <f t="shared" si="59"/>
        <v>FSGT55492640</v>
      </c>
      <c r="G872" s="88" t="s">
        <v>592</v>
      </c>
      <c r="H872" s="88" t="s">
        <v>299</v>
      </c>
      <c r="I872" s="88" t="s">
        <v>80</v>
      </c>
      <c r="J872" s="89">
        <v>71</v>
      </c>
      <c r="K872" s="88" t="s">
        <v>34</v>
      </c>
      <c r="L872" s="88">
        <v>55492640</v>
      </c>
      <c r="M872" s="90">
        <v>25188</v>
      </c>
      <c r="N872" s="88">
        <v>3</v>
      </c>
      <c r="O872" s="25" t="s">
        <v>82</v>
      </c>
      <c r="P872" s="25">
        <v>43160</v>
      </c>
    </row>
    <row r="873" spans="1:16" x14ac:dyDescent="0.3">
      <c r="A873" s="54" t="str">
        <f t="shared" si="60"/>
        <v>GIEN2</v>
      </c>
      <c r="B873" s="52">
        <f t="shared" si="61"/>
        <v>2</v>
      </c>
      <c r="E873" s="236" t="str">
        <f t="shared" si="62"/>
        <v>GIENSarah(F)</v>
      </c>
      <c r="F873" s="25" t="str">
        <f t="shared" si="59"/>
        <v>FSGT432958</v>
      </c>
      <c r="G873" s="88" t="s">
        <v>592</v>
      </c>
      <c r="H873" s="88" t="s">
        <v>593</v>
      </c>
      <c r="I873" s="88" t="s">
        <v>127</v>
      </c>
      <c r="J873" s="89">
        <v>71</v>
      </c>
      <c r="K873" s="88" t="s">
        <v>34</v>
      </c>
      <c r="L873" s="88">
        <v>432958</v>
      </c>
      <c r="M873" s="90">
        <v>32746</v>
      </c>
      <c r="N873" s="88">
        <v>4</v>
      </c>
      <c r="O873" s="25" t="s">
        <v>95</v>
      </c>
      <c r="P873" s="25">
        <v>43177</v>
      </c>
    </row>
    <row r="874" spans="1:16" x14ac:dyDescent="0.3">
      <c r="A874" s="54" t="str">
        <f t="shared" si="60"/>
        <v>GILARES1</v>
      </c>
      <c r="B874" s="52">
        <f t="shared" si="61"/>
        <v>1</v>
      </c>
      <c r="E874" s="236" t="str">
        <f t="shared" si="62"/>
        <v>GILARESOlivier</v>
      </c>
      <c r="F874" s="25" t="str">
        <f t="shared" si="59"/>
        <v>FSGT228949</v>
      </c>
      <c r="G874" s="88" t="s">
        <v>594</v>
      </c>
      <c r="H874" s="88" t="s">
        <v>140</v>
      </c>
      <c r="I874" s="88" t="s">
        <v>187</v>
      </c>
      <c r="J874" s="89">
        <v>71</v>
      </c>
      <c r="K874" s="88" t="s">
        <v>34</v>
      </c>
      <c r="L874" s="88">
        <v>228949</v>
      </c>
      <c r="M874" s="90">
        <v>26062</v>
      </c>
      <c r="N874" s="88">
        <v>2</v>
      </c>
      <c r="O874" s="25" t="s">
        <v>73</v>
      </c>
      <c r="P874" s="25">
        <v>43207</v>
      </c>
    </row>
    <row r="875" spans="1:16" x14ac:dyDescent="0.3">
      <c r="A875" s="54" t="str">
        <f t="shared" si="60"/>
        <v>GILLOT1</v>
      </c>
      <c r="B875" s="52">
        <f t="shared" si="61"/>
        <v>1</v>
      </c>
      <c r="E875" s="236" t="str">
        <f t="shared" si="62"/>
        <v>GILLOTRaymond</v>
      </c>
      <c r="F875" s="25" t="str">
        <f t="shared" si="59"/>
        <v>FSGT230034</v>
      </c>
      <c r="G875" s="88" t="s">
        <v>595</v>
      </c>
      <c r="H875" s="88" t="s">
        <v>596</v>
      </c>
      <c r="I875" s="88" t="s">
        <v>112</v>
      </c>
      <c r="J875" s="89">
        <v>71</v>
      </c>
      <c r="K875" s="88" t="s">
        <v>34</v>
      </c>
      <c r="L875" s="88">
        <v>230034</v>
      </c>
      <c r="M875" s="90">
        <v>17343</v>
      </c>
      <c r="N875" s="88">
        <v>5</v>
      </c>
      <c r="O875" s="25" t="s">
        <v>91</v>
      </c>
      <c r="P875" s="25">
        <v>43111</v>
      </c>
    </row>
    <row r="876" spans="1:16" x14ac:dyDescent="0.3">
      <c r="A876" s="54" t="str">
        <f t="shared" si="60"/>
        <v>GIRARD1</v>
      </c>
      <c r="B876" s="52">
        <f t="shared" si="61"/>
        <v>1</v>
      </c>
      <c r="E876" s="236" t="str">
        <f t="shared" si="62"/>
        <v>GIRARDBenoit</v>
      </c>
      <c r="F876" s="25" t="str">
        <f t="shared" si="59"/>
        <v>FSGT55752932</v>
      </c>
      <c r="G876" s="88" t="s">
        <v>597</v>
      </c>
      <c r="H876" s="88" t="s">
        <v>209</v>
      </c>
      <c r="I876" s="88" t="s">
        <v>187</v>
      </c>
      <c r="J876" s="89">
        <v>71</v>
      </c>
      <c r="K876" s="88" t="s">
        <v>34</v>
      </c>
      <c r="L876" s="88">
        <v>55752932</v>
      </c>
      <c r="M876" s="90">
        <v>29661</v>
      </c>
      <c r="N876" s="88">
        <v>2</v>
      </c>
      <c r="O876" s="25" t="s">
        <v>95</v>
      </c>
      <c r="P876" s="25">
        <v>43157</v>
      </c>
    </row>
    <row r="877" spans="1:16" x14ac:dyDescent="0.3">
      <c r="A877" s="54" t="str">
        <f t="shared" si="60"/>
        <v>GIRARDON1</v>
      </c>
      <c r="B877" s="52">
        <f t="shared" si="61"/>
        <v>1</v>
      </c>
      <c r="E877" s="236" t="str">
        <f t="shared" si="62"/>
        <v>GIRARDONJean-Marc</v>
      </c>
      <c r="F877" s="25" t="str">
        <f t="shared" si="59"/>
        <v>FSGT235367</v>
      </c>
      <c r="G877" s="88" t="s">
        <v>598</v>
      </c>
      <c r="H877" s="88" t="s">
        <v>172</v>
      </c>
      <c r="I877" s="88" t="s">
        <v>98</v>
      </c>
      <c r="J877" s="89">
        <v>71</v>
      </c>
      <c r="K877" s="88" t="s">
        <v>34</v>
      </c>
      <c r="L877" s="88">
        <v>235367</v>
      </c>
      <c r="M877" s="90">
        <v>25052</v>
      </c>
      <c r="N877" s="88">
        <v>3</v>
      </c>
      <c r="O877" s="25" t="s">
        <v>82</v>
      </c>
      <c r="P877" s="25">
        <v>43130</v>
      </c>
    </row>
    <row r="878" spans="1:16" x14ac:dyDescent="0.3">
      <c r="A878" s="54" t="str">
        <f t="shared" si="60"/>
        <v>GIRAUD-CARRIER1</v>
      </c>
      <c r="B878" s="52">
        <f t="shared" si="61"/>
        <v>1</v>
      </c>
      <c r="E878" s="236" t="str">
        <f t="shared" si="62"/>
        <v>GIRAUD-CARRIEREwen(cadet)</v>
      </c>
      <c r="F878" s="25" t="str">
        <f t="shared" si="59"/>
        <v>FSGT55756712</v>
      </c>
      <c r="G878" s="88" t="s">
        <v>599</v>
      </c>
      <c r="H878" s="88" t="s">
        <v>600</v>
      </c>
      <c r="I878" s="88" t="s">
        <v>181</v>
      </c>
      <c r="J878" s="89">
        <v>71</v>
      </c>
      <c r="K878" s="88" t="s">
        <v>34</v>
      </c>
      <c r="L878" s="88">
        <v>55756712</v>
      </c>
      <c r="M878" s="90">
        <v>37885</v>
      </c>
      <c r="N878" s="88">
        <v>4</v>
      </c>
      <c r="O878" s="25" t="s">
        <v>170</v>
      </c>
      <c r="P878" s="25">
        <v>43161</v>
      </c>
    </row>
    <row r="879" spans="1:16" x14ac:dyDescent="0.3">
      <c r="A879" s="54" t="str">
        <f t="shared" si="60"/>
        <v>GIROUD1</v>
      </c>
      <c r="B879" s="52">
        <f t="shared" si="61"/>
        <v>1</v>
      </c>
      <c r="E879" s="236" t="str">
        <f t="shared" si="62"/>
        <v>GIROUDThierry</v>
      </c>
      <c r="F879" s="25" t="str">
        <f t="shared" si="59"/>
        <v>FSGT55482758</v>
      </c>
      <c r="G879" s="88" t="s">
        <v>601</v>
      </c>
      <c r="H879" s="88" t="s">
        <v>115</v>
      </c>
      <c r="I879" s="88" t="s">
        <v>187</v>
      </c>
      <c r="J879" s="89">
        <v>71</v>
      </c>
      <c r="K879" s="88" t="s">
        <v>34</v>
      </c>
      <c r="L879" s="88">
        <v>55482758</v>
      </c>
      <c r="M879" s="90">
        <v>26159</v>
      </c>
      <c r="N879" s="88">
        <v>2</v>
      </c>
      <c r="O879" s="25" t="s">
        <v>73</v>
      </c>
      <c r="P879" s="25">
        <v>43111</v>
      </c>
    </row>
    <row r="880" spans="1:16" x14ac:dyDescent="0.3">
      <c r="A880" s="54" t="str">
        <f t="shared" si="60"/>
        <v>GIVRY1</v>
      </c>
      <c r="B880" s="52">
        <f t="shared" si="61"/>
        <v>1</v>
      </c>
      <c r="E880" s="236" t="str">
        <f t="shared" si="62"/>
        <v>GIVRYBernard</v>
      </c>
      <c r="F880" s="25" t="str">
        <f t="shared" si="59"/>
        <v>FSGT239632</v>
      </c>
      <c r="G880" s="88" t="s">
        <v>602</v>
      </c>
      <c r="H880" s="88" t="s">
        <v>327</v>
      </c>
      <c r="I880" s="88" t="s">
        <v>85</v>
      </c>
      <c r="J880" s="89">
        <v>71</v>
      </c>
      <c r="K880" s="88" t="s">
        <v>34</v>
      </c>
      <c r="L880" s="88">
        <v>239632</v>
      </c>
      <c r="M880" s="90">
        <v>17536</v>
      </c>
      <c r="N880" s="88">
        <v>6</v>
      </c>
      <c r="O880" s="25" t="s">
        <v>91</v>
      </c>
      <c r="P880" s="25">
        <v>43157</v>
      </c>
    </row>
    <row r="881" spans="1:16" x14ac:dyDescent="0.3">
      <c r="A881" s="54" t="str">
        <f t="shared" si="60"/>
        <v>GLONIN1</v>
      </c>
      <c r="B881" s="52">
        <f t="shared" si="61"/>
        <v>1</v>
      </c>
      <c r="E881" s="236" t="str">
        <f t="shared" si="62"/>
        <v xml:space="preserve">GLONINCorantin </v>
      </c>
      <c r="F881" s="25" t="str">
        <f t="shared" si="59"/>
        <v>FSGT492530</v>
      </c>
      <c r="G881" s="88" t="s">
        <v>603</v>
      </c>
      <c r="H881" s="88" t="s">
        <v>604</v>
      </c>
      <c r="I881" s="88" t="s">
        <v>149</v>
      </c>
      <c r="J881" s="89">
        <v>71</v>
      </c>
      <c r="K881" s="88" t="s">
        <v>34</v>
      </c>
      <c r="L881" s="88">
        <v>492530</v>
      </c>
      <c r="M881" s="90">
        <v>36893</v>
      </c>
      <c r="N881" s="88">
        <v>5</v>
      </c>
      <c r="O881" s="25" t="s">
        <v>122</v>
      </c>
      <c r="P881" s="25">
        <v>43128</v>
      </c>
    </row>
    <row r="882" spans="1:16" x14ac:dyDescent="0.3">
      <c r="A882" s="54" t="str">
        <f t="shared" si="60"/>
        <v>GLONIN2</v>
      </c>
      <c r="B882" s="52">
        <f t="shared" si="61"/>
        <v>2</v>
      </c>
      <c r="E882" s="236" t="str">
        <f t="shared" si="62"/>
        <v>GLONINFlora(cadette)</v>
      </c>
      <c r="F882" s="25" t="str">
        <f t="shared" si="59"/>
        <v>FSGT492531</v>
      </c>
      <c r="G882" s="88" t="s">
        <v>603</v>
      </c>
      <c r="H882" s="88" t="s">
        <v>605</v>
      </c>
      <c r="I882" s="88" t="s">
        <v>149</v>
      </c>
      <c r="J882" s="89">
        <v>71</v>
      </c>
      <c r="K882" s="88" t="s">
        <v>34</v>
      </c>
      <c r="L882" s="88">
        <v>492531</v>
      </c>
      <c r="M882" s="90">
        <v>37383</v>
      </c>
      <c r="N882" s="88">
        <v>6</v>
      </c>
      <c r="O882" s="25" t="s">
        <v>170</v>
      </c>
      <c r="P882" s="25">
        <v>43128</v>
      </c>
    </row>
    <row r="883" spans="1:16" x14ac:dyDescent="0.3">
      <c r="A883" s="54" t="str">
        <f t="shared" si="60"/>
        <v>GLONIN3</v>
      </c>
      <c r="B883" s="52">
        <f t="shared" si="61"/>
        <v>3</v>
      </c>
      <c r="E883" s="236" t="str">
        <f t="shared" si="62"/>
        <v>GLONINFlorian</v>
      </c>
      <c r="F883" s="25" t="str">
        <f t="shared" si="59"/>
        <v>FSGT55542626</v>
      </c>
      <c r="G883" s="88" t="s">
        <v>603</v>
      </c>
      <c r="H883" s="88" t="s">
        <v>606</v>
      </c>
      <c r="I883" s="88" t="s">
        <v>149</v>
      </c>
      <c r="J883" s="89">
        <v>71</v>
      </c>
      <c r="K883" s="88" t="s">
        <v>34</v>
      </c>
      <c r="L883" s="88">
        <v>55542626</v>
      </c>
      <c r="M883" s="90">
        <v>27630</v>
      </c>
      <c r="N883" s="88">
        <v>6</v>
      </c>
      <c r="O883" s="25" t="s">
        <v>73</v>
      </c>
      <c r="P883" s="25">
        <v>43128</v>
      </c>
    </row>
    <row r="884" spans="1:16" x14ac:dyDescent="0.3">
      <c r="A884" s="54" t="str">
        <f t="shared" si="60"/>
        <v>GLONIN4</v>
      </c>
      <c r="B884" s="52">
        <f t="shared" si="61"/>
        <v>4</v>
      </c>
      <c r="E884" s="236" t="str">
        <f t="shared" si="62"/>
        <v>GLONINNadège</v>
      </c>
      <c r="F884" s="25" t="str">
        <f t="shared" ref="F884:F947" si="63">CONCATENATE(K884,L884)</f>
        <v>FSGT55600563</v>
      </c>
      <c r="G884" s="88" t="s">
        <v>603</v>
      </c>
      <c r="H884" s="88" t="s">
        <v>607</v>
      </c>
      <c r="I884" s="88" t="s">
        <v>149</v>
      </c>
      <c r="J884" s="89">
        <v>71</v>
      </c>
      <c r="K884" s="88" t="s">
        <v>34</v>
      </c>
      <c r="L884" s="88">
        <v>55600563</v>
      </c>
      <c r="M884" s="90">
        <v>27114</v>
      </c>
      <c r="N884" s="88" t="s">
        <v>81</v>
      </c>
      <c r="O884" s="25" t="s">
        <v>73</v>
      </c>
      <c r="P884" s="25">
        <v>43128</v>
      </c>
    </row>
    <row r="885" spans="1:16" x14ac:dyDescent="0.3">
      <c r="A885" s="54" t="str">
        <f t="shared" ref="A885:A948" si="64">CONCATENATE(G885,B885)</f>
        <v>GLONIN5</v>
      </c>
      <c r="B885" s="52">
        <f t="shared" ref="B885:B948" si="65">IF(G885&lt;&gt;G884,1,(B884+1))</f>
        <v>5</v>
      </c>
      <c r="E885" s="236" t="str">
        <f t="shared" si="62"/>
        <v>GLONINLubin</v>
      </c>
      <c r="F885" s="25" t="str">
        <f t="shared" si="63"/>
        <v>FSGT492532</v>
      </c>
      <c r="G885" s="88" t="s">
        <v>603</v>
      </c>
      <c r="H885" s="88" t="s">
        <v>608</v>
      </c>
      <c r="I885" s="88" t="s">
        <v>149</v>
      </c>
      <c r="J885" s="89">
        <v>71</v>
      </c>
      <c r="K885" s="88" t="s">
        <v>34</v>
      </c>
      <c r="L885" s="88">
        <v>492532</v>
      </c>
      <c r="M885" s="90">
        <v>38463</v>
      </c>
      <c r="N885" s="88" t="s">
        <v>175</v>
      </c>
      <c r="O885" s="25" t="s">
        <v>87</v>
      </c>
      <c r="P885" s="25">
        <v>43145</v>
      </c>
    </row>
    <row r="886" spans="1:16" x14ac:dyDescent="0.3">
      <c r="A886" s="54" t="str">
        <f t="shared" si="64"/>
        <v>GOIN1</v>
      </c>
      <c r="B886" s="52">
        <f t="shared" si="65"/>
        <v>1</v>
      </c>
      <c r="E886" s="236" t="str">
        <f t="shared" si="62"/>
        <v>GOINJacqueline</v>
      </c>
      <c r="F886" s="25" t="str">
        <f t="shared" si="63"/>
        <v>FSGT229633</v>
      </c>
      <c r="G886" s="88" t="s">
        <v>609</v>
      </c>
      <c r="H886" s="88" t="s">
        <v>610</v>
      </c>
      <c r="I886" s="88" t="s">
        <v>100</v>
      </c>
      <c r="J886" s="89">
        <v>71</v>
      </c>
      <c r="K886" s="88" t="s">
        <v>34</v>
      </c>
      <c r="L886" s="88">
        <v>229633</v>
      </c>
      <c r="M886" s="90">
        <v>16515</v>
      </c>
      <c r="N886" s="88" t="s">
        <v>101</v>
      </c>
      <c r="O886" s="25" t="s">
        <v>91</v>
      </c>
      <c r="P886" s="25">
        <v>43139</v>
      </c>
    </row>
    <row r="887" spans="1:16" x14ac:dyDescent="0.3">
      <c r="A887" s="54" t="str">
        <f t="shared" si="64"/>
        <v>GONIN1</v>
      </c>
      <c r="B887" s="52">
        <f t="shared" si="65"/>
        <v>1</v>
      </c>
      <c r="E887" s="236" t="str">
        <f t="shared" si="62"/>
        <v>GONINEmmanuel</v>
      </c>
      <c r="F887" s="25" t="str">
        <f t="shared" si="63"/>
        <v>FSGT55754971</v>
      </c>
      <c r="G887" s="88" t="s">
        <v>611</v>
      </c>
      <c r="H887" s="88" t="s">
        <v>527</v>
      </c>
      <c r="I887" s="88" t="s">
        <v>133</v>
      </c>
      <c r="J887" s="89">
        <v>71</v>
      </c>
      <c r="K887" s="88" t="s">
        <v>34</v>
      </c>
      <c r="L887" s="88">
        <v>55754971</v>
      </c>
      <c r="M887" s="90">
        <v>25871</v>
      </c>
      <c r="N887" s="88">
        <v>4</v>
      </c>
      <c r="O887" s="25" t="s">
        <v>73</v>
      </c>
      <c r="P887" s="25">
        <v>43137</v>
      </c>
    </row>
    <row r="888" spans="1:16" x14ac:dyDescent="0.3">
      <c r="A888" s="54" t="str">
        <f t="shared" si="64"/>
        <v>GONNEAUD1</v>
      </c>
      <c r="B888" s="52">
        <f t="shared" si="65"/>
        <v>1</v>
      </c>
      <c r="E888" s="236" t="str">
        <f t="shared" si="62"/>
        <v>GONNEAUDPatrick</v>
      </c>
      <c r="F888" s="25" t="str">
        <f t="shared" si="63"/>
        <v>FSGT299866</v>
      </c>
      <c r="G888" s="88" t="s">
        <v>612</v>
      </c>
      <c r="H888" s="88" t="s">
        <v>152</v>
      </c>
      <c r="I888" s="88" t="s">
        <v>178</v>
      </c>
      <c r="J888" s="89">
        <v>71</v>
      </c>
      <c r="K888" s="88" t="s">
        <v>34</v>
      </c>
      <c r="L888" s="88">
        <v>299866</v>
      </c>
      <c r="M888" s="90">
        <v>22838</v>
      </c>
      <c r="N888" s="88">
        <v>5</v>
      </c>
      <c r="O888" s="25" t="s">
        <v>82</v>
      </c>
      <c r="P888" s="25">
        <v>43135</v>
      </c>
    </row>
    <row r="889" spans="1:16" x14ac:dyDescent="0.3">
      <c r="A889" s="54" t="str">
        <f t="shared" si="64"/>
        <v>GOSTOMSKI1</v>
      </c>
      <c r="B889" s="52">
        <f t="shared" si="65"/>
        <v>1</v>
      </c>
      <c r="E889" s="236" t="str">
        <f t="shared" si="62"/>
        <v>GOSTOMSKIEdouard</v>
      </c>
      <c r="F889" s="25" t="str">
        <f t="shared" si="63"/>
        <v>FSGT234974</v>
      </c>
      <c r="G889" s="88" t="s">
        <v>613</v>
      </c>
      <c r="H889" s="88" t="s">
        <v>614</v>
      </c>
      <c r="I889" s="88" t="s">
        <v>112</v>
      </c>
      <c r="J889" s="89">
        <v>71</v>
      </c>
      <c r="K889" s="88" t="s">
        <v>34</v>
      </c>
      <c r="L889" s="88">
        <v>234974</v>
      </c>
      <c r="M889" s="90">
        <v>16824</v>
      </c>
      <c r="N889" s="88">
        <v>6</v>
      </c>
      <c r="O889" s="25" t="s">
        <v>91</v>
      </c>
      <c r="P889" s="25">
        <v>43158</v>
      </c>
    </row>
    <row r="890" spans="1:16" x14ac:dyDescent="0.3">
      <c r="A890" s="54" t="str">
        <f t="shared" si="64"/>
        <v>GOUARD1</v>
      </c>
      <c r="B890" s="52">
        <f t="shared" si="65"/>
        <v>1</v>
      </c>
      <c r="E890" s="236" t="str">
        <f t="shared" si="62"/>
        <v>GOUARDDenis</v>
      </c>
      <c r="F890" s="25" t="str">
        <f t="shared" si="63"/>
        <v>FSGT369753</v>
      </c>
      <c r="G890" s="88" t="s">
        <v>615</v>
      </c>
      <c r="H890" s="88" t="s">
        <v>366</v>
      </c>
      <c r="I890" s="88" t="s">
        <v>74</v>
      </c>
      <c r="J890" s="89">
        <v>71</v>
      </c>
      <c r="K890" s="88" t="s">
        <v>34</v>
      </c>
      <c r="L890" s="88">
        <v>369753</v>
      </c>
      <c r="M890" s="90">
        <v>27537</v>
      </c>
      <c r="N890" s="88">
        <v>4</v>
      </c>
      <c r="O890" s="25" t="s">
        <v>73</v>
      </c>
      <c r="P890" s="25">
        <v>43147</v>
      </c>
    </row>
    <row r="891" spans="1:16" x14ac:dyDescent="0.3">
      <c r="A891" s="54" t="str">
        <f t="shared" si="64"/>
        <v>GOURAT1</v>
      </c>
      <c r="B891" s="52">
        <f t="shared" si="65"/>
        <v>1</v>
      </c>
      <c r="E891" s="236" t="str">
        <f t="shared" si="62"/>
        <v>GOURATJean</v>
      </c>
      <c r="F891" s="25" t="str">
        <f t="shared" si="63"/>
        <v>FSGT228173</v>
      </c>
      <c r="G891" s="88" t="s">
        <v>616</v>
      </c>
      <c r="H891" s="88" t="s">
        <v>239</v>
      </c>
      <c r="I891" s="88" t="s">
        <v>112</v>
      </c>
      <c r="J891" s="89">
        <v>71</v>
      </c>
      <c r="K891" s="88" t="s">
        <v>34</v>
      </c>
      <c r="L891" s="88">
        <v>228173</v>
      </c>
      <c r="M891" s="90">
        <v>19808</v>
      </c>
      <c r="N891" s="88">
        <v>6</v>
      </c>
      <c r="O891" s="25" t="s">
        <v>91</v>
      </c>
      <c r="P891" s="25">
        <v>43128</v>
      </c>
    </row>
    <row r="892" spans="1:16" x14ac:dyDescent="0.3">
      <c r="A892" s="54" t="str">
        <f t="shared" si="64"/>
        <v>GOURGIN1</v>
      </c>
      <c r="B892" s="52">
        <f t="shared" si="65"/>
        <v>1</v>
      </c>
      <c r="E892" s="236" t="str">
        <f t="shared" si="62"/>
        <v>GOURGINJean-Philippe</v>
      </c>
      <c r="F892" s="25" t="str">
        <f t="shared" si="63"/>
        <v>FSGT250254</v>
      </c>
      <c r="G892" s="88" t="s">
        <v>617</v>
      </c>
      <c r="H892" s="88" t="s">
        <v>357</v>
      </c>
      <c r="I892" s="88" t="s">
        <v>178</v>
      </c>
      <c r="J892" s="89">
        <v>71</v>
      </c>
      <c r="K892" s="88" t="s">
        <v>34</v>
      </c>
      <c r="L892" s="88">
        <v>250254</v>
      </c>
      <c r="M892" s="90">
        <v>20911</v>
      </c>
      <c r="N892" s="88">
        <v>4</v>
      </c>
      <c r="O892" s="25" t="s">
        <v>91</v>
      </c>
      <c r="P892" s="25">
        <v>43135</v>
      </c>
    </row>
    <row r="893" spans="1:16" x14ac:dyDescent="0.3">
      <c r="A893" s="54" t="str">
        <f t="shared" si="64"/>
        <v>GOURGIN2</v>
      </c>
      <c r="B893" s="52">
        <f t="shared" si="65"/>
        <v>2</v>
      </c>
      <c r="E893" s="236" t="str">
        <f t="shared" si="62"/>
        <v>GOURGINOlivier</v>
      </c>
      <c r="F893" s="25" t="str">
        <f t="shared" si="63"/>
        <v>FSGT55719230</v>
      </c>
      <c r="G893" s="88" t="s">
        <v>617</v>
      </c>
      <c r="H893" s="88" t="s">
        <v>140</v>
      </c>
      <c r="I893" s="88" t="s">
        <v>178</v>
      </c>
      <c r="J893" s="89">
        <v>71</v>
      </c>
      <c r="K893" s="88" t="s">
        <v>34</v>
      </c>
      <c r="L893" s="88">
        <v>55719230</v>
      </c>
      <c r="M893" s="90">
        <v>30041</v>
      </c>
      <c r="N893" s="88">
        <v>1</v>
      </c>
      <c r="O893" s="25" t="s">
        <v>95</v>
      </c>
      <c r="P893" s="25">
        <v>43135</v>
      </c>
    </row>
    <row r="894" spans="1:16" x14ac:dyDescent="0.3">
      <c r="A894" s="54" t="str">
        <f t="shared" si="64"/>
        <v>GRAPIN1</v>
      </c>
      <c r="B894" s="52">
        <f t="shared" si="65"/>
        <v>1</v>
      </c>
      <c r="E894" s="236" t="str">
        <f t="shared" si="62"/>
        <v>GRAPINLaeticia</v>
      </c>
      <c r="F894" s="25" t="str">
        <f t="shared" si="63"/>
        <v>FSGT55714190</v>
      </c>
      <c r="G894" s="88" t="s">
        <v>618</v>
      </c>
      <c r="H894" s="88" t="s">
        <v>619</v>
      </c>
      <c r="I894" s="88" t="s">
        <v>118</v>
      </c>
      <c r="J894" s="89">
        <v>71</v>
      </c>
      <c r="K894" s="88" t="s">
        <v>34</v>
      </c>
      <c r="L894" s="88">
        <v>55714190</v>
      </c>
      <c r="M894" s="90">
        <v>29211</v>
      </c>
      <c r="N894" s="88" t="s">
        <v>81</v>
      </c>
      <c r="O894" s="25" t="s">
        <v>95</v>
      </c>
      <c r="P894" s="25">
        <v>43160</v>
      </c>
    </row>
    <row r="895" spans="1:16" x14ac:dyDescent="0.3">
      <c r="A895" s="54" t="str">
        <f t="shared" si="64"/>
        <v>GRIFFON1</v>
      </c>
      <c r="B895" s="52">
        <f t="shared" si="65"/>
        <v>1</v>
      </c>
      <c r="E895" s="236" t="str">
        <f t="shared" si="62"/>
        <v>GRIFFONMatthieu</v>
      </c>
      <c r="F895" s="25" t="str">
        <f t="shared" si="63"/>
        <v>FSGT55760917</v>
      </c>
      <c r="G895" s="88" t="s">
        <v>620</v>
      </c>
      <c r="H895" s="88" t="s">
        <v>150</v>
      </c>
      <c r="I895" s="88" t="s">
        <v>85</v>
      </c>
      <c r="J895" s="89">
        <v>71</v>
      </c>
      <c r="K895" s="88" t="s">
        <v>34</v>
      </c>
      <c r="L895" s="88">
        <v>55760917</v>
      </c>
      <c r="M895" s="90">
        <v>37491</v>
      </c>
      <c r="N895" s="88">
        <v>4</v>
      </c>
      <c r="O895" s="25" t="s">
        <v>170</v>
      </c>
      <c r="P895" s="25">
        <v>43254</v>
      </c>
    </row>
    <row r="896" spans="1:16" x14ac:dyDescent="0.3">
      <c r="A896" s="54" t="str">
        <f t="shared" si="64"/>
        <v>GRIMARD1</v>
      </c>
      <c r="B896" s="52">
        <f t="shared" si="65"/>
        <v>1</v>
      </c>
      <c r="E896" s="236" t="str">
        <f t="shared" si="62"/>
        <v>GRIMARDStéphane</v>
      </c>
      <c r="F896" s="25" t="str">
        <f t="shared" si="63"/>
        <v>FSGT229351</v>
      </c>
      <c r="G896" s="88" t="s">
        <v>621</v>
      </c>
      <c r="H896" s="88" t="s">
        <v>167</v>
      </c>
      <c r="I896" s="88" t="s">
        <v>127</v>
      </c>
      <c r="J896" s="89">
        <v>71</v>
      </c>
      <c r="K896" s="88" t="s">
        <v>34</v>
      </c>
      <c r="L896" s="88">
        <v>229351</v>
      </c>
      <c r="M896" s="90">
        <v>25578</v>
      </c>
      <c r="N896" s="88">
        <v>1</v>
      </c>
      <c r="O896" s="25" t="s">
        <v>73</v>
      </c>
      <c r="P896" s="25">
        <v>43114</v>
      </c>
    </row>
    <row r="897" spans="1:16" x14ac:dyDescent="0.3">
      <c r="A897" s="54" t="str">
        <f t="shared" si="64"/>
        <v>GRIMARD2</v>
      </c>
      <c r="B897" s="52">
        <f t="shared" si="65"/>
        <v>2</v>
      </c>
      <c r="E897" s="236" t="str">
        <f t="shared" si="62"/>
        <v>GRIMARDEmmanuelle(F)</v>
      </c>
      <c r="F897" s="25" t="str">
        <f t="shared" si="63"/>
        <v>FSGT229350</v>
      </c>
      <c r="G897" s="88" t="s">
        <v>621</v>
      </c>
      <c r="H897" s="88" t="s">
        <v>622</v>
      </c>
      <c r="I897" s="88" t="s">
        <v>127</v>
      </c>
      <c r="J897" s="89">
        <v>71</v>
      </c>
      <c r="K897" s="88" t="s">
        <v>34</v>
      </c>
      <c r="L897" s="88">
        <v>229350</v>
      </c>
      <c r="M897" s="90">
        <v>25150</v>
      </c>
      <c r="N897" s="88">
        <v>5</v>
      </c>
      <c r="O897" s="25" t="s">
        <v>82</v>
      </c>
      <c r="P897" s="25">
        <v>43114</v>
      </c>
    </row>
    <row r="898" spans="1:16" x14ac:dyDescent="0.3">
      <c r="A898" s="54" t="str">
        <f t="shared" si="64"/>
        <v>GRIVAULT1</v>
      </c>
      <c r="B898" s="52">
        <f t="shared" si="65"/>
        <v>1</v>
      </c>
      <c r="E898" s="236" t="str">
        <f t="shared" si="62"/>
        <v>GRIVAULTOlivier</v>
      </c>
      <c r="F898" s="25" t="str">
        <f t="shared" si="63"/>
        <v>FSGT55756411</v>
      </c>
      <c r="G898" s="88" t="s">
        <v>623</v>
      </c>
      <c r="H898" s="88" t="s">
        <v>140</v>
      </c>
      <c r="I898" s="88" t="s">
        <v>193</v>
      </c>
      <c r="J898" s="89">
        <v>71</v>
      </c>
      <c r="K898" s="88" t="s">
        <v>34</v>
      </c>
      <c r="L898" s="88">
        <v>55756411</v>
      </c>
      <c r="M898" s="90">
        <v>26655</v>
      </c>
      <c r="N898" s="88">
        <v>3</v>
      </c>
      <c r="O898" s="25" t="s">
        <v>73</v>
      </c>
      <c r="P898" s="25">
        <v>43143</v>
      </c>
    </row>
    <row r="899" spans="1:16" x14ac:dyDescent="0.3">
      <c r="A899" s="54" t="str">
        <f t="shared" si="64"/>
        <v>GROS1</v>
      </c>
      <c r="B899" s="52">
        <f t="shared" si="65"/>
        <v>1</v>
      </c>
      <c r="E899" s="236" t="str">
        <f t="shared" si="62"/>
        <v>GROSGuy</v>
      </c>
      <c r="F899" s="25" t="str">
        <f t="shared" si="63"/>
        <v>FSGT55538651</v>
      </c>
      <c r="G899" s="88" t="s">
        <v>624</v>
      </c>
      <c r="H899" s="88" t="s">
        <v>523</v>
      </c>
      <c r="I899" s="88" t="s">
        <v>98</v>
      </c>
      <c r="J899" s="89">
        <v>71</v>
      </c>
      <c r="K899" s="88" t="s">
        <v>34</v>
      </c>
      <c r="L899" s="88">
        <v>55538651</v>
      </c>
      <c r="M899" s="90">
        <v>17579</v>
      </c>
      <c r="N899" s="88">
        <v>6</v>
      </c>
      <c r="O899" s="25" t="s">
        <v>91</v>
      </c>
      <c r="P899" s="25">
        <v>43130</v>
      </c>
    </row>
    <row r="900" spans="1:16" x14ac:dyDescent="0.3">
      <c r="A900" s="54" t="str">
        <f t="shared" si="64"/>
        <v>GROS2</v>
      </c>
      <c r="B900" s="52">
        <f t="shared" si="65"/>
        <v>2</v>
      </c>
      <c r="E900" s="236" t="str">
        <f t="shared" ref="E900:E963" si="66">CONCATENATE(G900,H900)</f>
        <v>GROSJérémy</v>
      </c>
      <c r="F900" s="25" t="str">
        <f t="shared" si="63"/>
        <v>FSGT55757994</v>
      </c>
      <c r="G900" s="88" t="s">
        <v>624</v>
      </c>
      <c r="H900" s="88" t="s">
        <v>625</v>
      </c>
      <c r="I900" s="88" t="s">
        <v>133</v>
      </c>
      <c r="J900" s="89">
        <v>71</v>
      </c>
      <c r="K900" s="88" t="s">
        <v>34</v>
      </c>
      <c r="L900" s="88">
        <v>55757994</v>
      </c>
      <c r="M900" s="90">
        <v>32143</v>
      </c>
      <c r="N900" s="88">
        <v>3</v>
      </c>
      <c r="O900" s="25" t="s">
        <v>95</v>
      </c>
      <c r="P900" s="25">
        <v>43165</v>
      </c>
    </row>
    <row r="901" spans="1:16" x14ac:dyDescent="0.3">
      <c r="A901" s="54" t="str">
        <f t="shared" si="64"/>
        <v>GROS3</v>
      </c>
      <c r="B901" s="52">
        <f t="shared" si="65"/>
        <v>3</v>
      </c>
      <c r="E901" s="236" t="str">
        <f t="shared" si="66"/>
        <v>GROSPhilippe</v>
      </c>
      <c r="F901" s="25" t="str">
        <f t="shared" si="63"/>
        <v>FSGT366516</v>
      </c>
      <c r="G901" s="88" t="s">
        <v>624</v>
      </c>
      <c r="H901" s="88" t="s">
        <v>123</v>
      </c>
      <c r="I901" s="88" t="s">
        <v>136</v>
      </c>
      <c r="J901" s="89">
        <v>71</v>
      </c>
      <c r="K901" s="88" t="s">
        <v>34</v>
      </c>
      <c r="L901" s="88">
        <v>366516</v>
      </c>
      <c r="M901" s="90">
        <v>22403</v>
      </c>
      <c r="N901" s="88">
        <v>2</v>
      </c>
      <c r="O901" s="25" t="s">
        <v>82</v>
      </c>
      <c r="P901" s="25">
        <v>43123</v>
      </c>
    </row>
    <row r="902" spans="1:16" x14ac:dyDescent="0.3">
      <c r="A902" s="54" t="str">
        <f t="shared" si="64"/>
        <v>GROSJEAN1</v>
      </c>
      <c r="B902" s="52">
        <f t="shared" si="65"/>
        <v>1</v>
      </c>
      <c r="E902" s="236" t="str">
        <f t="shared" si="66"/>
        <v xml:space="preserve">GROSJEANEmilien </v>
      </c>
      <c r="F902" s="25" t="str">
        <f t="shared" si="63"/>
        <v>FSGT55538631</v>
      </c>
      <c r="G902" s="88" t="s">
        <v>626</v>
      </c>
      <c r="H902" s="88" t="s">
        <v>627</v>
      </c>
      <c r="I902" s="88" t="s">
        <v>143</v>
      </c>
      <c r="J902" s="89">
        <v>71</v>
      </c>
      <c r="K902" s="88" t="s">
        <v>34</v>
      </c>
      <c r="L902" s="88">
        <v>55538631</v>
      </c>
      <c r="M902" s="90">
        <v>37202</v>
      </c>
      <c r="N902" s="88">
        <v>4</v>
      </c>
      <c r="O902" s="25" t="s">
        <v>122</v>
      </c>
      <c r="P902" s="25">
        <v>43120</v>
      </c>
    </row>
    <row r="903" spans="1:16" x14ac:dyDescent="0.3">
      <c r="A903" s="54" t="str">
        <f t="shared" si="64"/>
        <v>GROSJEAN2</v>
      </c>
      <c r="B903" s="52">
        <f t="shared" si="65"/>
        <v>2</v>
      </c>
      <c r="E903" s="236" t="str">
        <f t="shared" si="66"/>
        <v>GROSJEANGaétan</v>
      </c>
      <c r="F903" s="25" t="str">
        <f t="shared" si="63"/>
        <v>FSGT55542255</v>
      </c>
      <c r="G903" s="88" t="s">
        <v>626</v>
      </c>
      <c r="H903" s="88" t="s">
        <v>443</v>
      </c>
      <c r="I903" s="88" t="s">
        <v>143</v>
      </c>
      <c r="J903" s="89">
        <v>71</v>
      </c>
      <c r="K903" s="88" t="s">
        <v>34</v>
      </c>
      <c r="L903" s="88">
        <v>55542255</v>
      </c>
      <c r="M903" s="90">
        <v>24875</v>
      </c>
      <c r="N903" s="88">
        <v>4</v>
      </c>
      <c r="O903" s="25" t="s">
        <v>82</v>
      </c>
      <c r="P903" s="25">
        <v>43120</v>
      </c>
    </row>
    <row r="904" spans="1:16" x14ac:dyDescent="0.3">
      <c r="A904" s="54" t="str">
        <f t="shared" si="64"/>
        <v>GROUGON1</v>
      </c>
      <c r="B904" s="52">
        <f t="shared" si="65"/>
        <v>1</v>
      </c>
      <c r="E904" s="236" t="str">
        <f t="shared" si="66"/>
        <v>GROUGONStéphane</v>
      </c>
      <c r="F904" s="25" t="str">
        <f t="shared" si="63"/>
        <v>FSGT55756954</v>
      </c>
      <c r="G904" s="88" t="s">
        <v>628</v>
      </c>
      <c r="H904" s="88" t="s">
        <v>167</v>
      </c>
      <c r="I904" s="88" t="s">
        <v>112</v>
      </c>
      <c r="J904" s="89">
        <v>71</v>
      </c>
      <c r="K904" s="88" t="s">
        <v>34</v>
      </c>
      <c r="L904" s="88">
        <v>55756954</v>
      </c>
      <c r="M904" s="90">
        <v>26468</v>
      </c>
      <c r="N904" s="88">
        <v>3</v>
      </c>
      <c r="O904" s="25" t="s">
        <v>73</v>
      </c>
      <c r="P904" s="25">
        <v>43158</v>
      </c>
    </row>
    <row r="905" spans="1:16" x14ac:dyDescent="0.3">
      <c r="A905" s="54" t="str">
        <f t="shared" si="64"/>
        <v>GROUGON2</v>
      </c>
      <c r="B905" s="52">
        <f t="shared" si="65"/>
        <v>2</v>
      </c>
      <c r="E905" s="236" t="str">
        <f t="shared" si="66"/>
        <v>GROUGONValentin(cadet)</v>
      </c>
      <c r="F905" s="25" t="str">
        <f t="shared" si="63"/>
        <v>FSGT55756952</v>
      </c>
      <c r="G905" s="88" t="s">
        <v>628</v>
      </c>
      <c r="H905" s="88" t="s">
        <v>629</v>
      </c>
      <c r="I905" s="88" t="s">
        <v>112</v>
      </c>
      <c r="J905" s="89">
        <v>71</v>
      </c>
      <c r="K905" s="88" t="s">
        <v>34</v>
      </c>
      <c r="L905" s="88">
        <v>55756952</v>
      </c>
      <c r="M905" s="90">
        <v>37713</v>
      </c>
      <c r="N905" s="88">
        <v>5</v>
      </c>
      <c r="O905" s="25" t="s">
        <v>170</v>
      </c>
      <c r="P905" s="25">
        <v>43164</v>
      </c>
    </row>
    <row r="906" spans="1:16" x14ac:dyDescent="0.3">
      <c r="A906" s="54" t="str">
        <f t="shared" si="64"/>
        <v>GRUNER1</v>
      </c>
      <c r="B906" s="52">
        <f t="shared" si="65"/>
        <v>1</v>
      </c>
      <c r="E906" s="236" t="str">
        <f t="shared" si="66"/>
        <v>GRUNERDavid</v>
      </c>
      <c r="F906" s="25" t="str">
        <f t="shared" si="63"/>
        <v>FSGT55711277</v>
      </c>
      <c r="G906" s="88" t="s">
        <v>630</v>
      </c>
      <c r="H906" s="88" t="s">
        <v>205</v>
      </c>
      <c r="I906" s="88" t="s">
        <v>136</v>
      </c>
      <c r="J906" s="89">
        <v>71</v>
      </c>
      <c r="K906" s="88" t="s">
        <v>34</v>
      </c>
      <c r="L906" s="88">
        <v>55711277</v>
      </c>
      <c r="M906" s="90">
        <v>25628</v>
      </c>
      <c r="N906" s="88">
        <v>2</v>
      </c>
      <c r="O906" s="25" t="s">
        <v>73</v>
      </c>
      <c r="P906" s="25">
        <v>43123</v>
      </c>
    </row>
    <row r="907" spans="1:16" x14ac:dyDescent="0.3">
      <c r="A907" s="54" t="str">
        <f t="shared" si="64"/>
        <v>GUDEFIN1</v>
      </c>
      <c r="B907" s="52">
        <f t="shared" si="65"/>
        <v>1</v>
      </c>
      <c r="E907" s="236" t="str">
        <f t="shared" si="66"/>
        <v>GUDEFINDidier</v>
      </c>
      <c r="F907" s="25" t="str">
        <f t="shared" si="63"/>
        <v>FSGT230633</v>
      </c>
      <c r="G907" s="88" t="s">
        <v>631</v>
      </c>
      <c r="H907" s="88" t="s">
        <v>232</v>
      </c>
      <c r="I907" s="88" t="s">
        <v>94</v>
      </c>
      <c r="J907" s="89">
        <v>71</v>
      </c>
      <c r="K907" s="88" t="s">
        <v>34</v>
      </c>
      <c r="L907" s="88">
        <v>230633</v>
      </c>
      <c r="M907" s="90">
        <v>21136</v>
      </c>
      <c r="N907" s="88">
        <v>5</v>
      </c>
      <c r="O907" s="25" t="s">
        <v>91</v>
      </c>
      <c r="P907" s="25">
        <v>43128</v>
      </c>
    </row>
    <row r="908" spans="1:16" x14ac:dyDescent="0.3">
      <c r="A908" s="54" t="str">
        <f t="shared" si="64"/>
        <v>GUDEFIN2</v>
      </c>
      <c r="B908" s="52">
        <f t="shared" si="65"/>
        <v>2</v>
      </c>
      <c r="E908" s="236" t="str">
        <f t="shared" si="66"/>
        <v>GUDEFINSébastien</v>
      </c>
      <c r="F908" s="25" t="str">
        <f t="shared" si="63"/>
        <v>FSGT55755077</v>
      </c>
      <c r="G908" s="88" t="s">
        <v>631</v>
      </c>
      <c r="H908" s="88" t="s">
        <v>282</v>
      </c>
      <c r="I908" s="88" t="s">
        <v>94</v>
      </c>
      <c r="J908" s="89">
        <v>71</v>
      </c>
      <c r="K908" s="88" t="s">
        <v>34</v>
      </c>
      <c r="L908" s="88">
        <v>55755077</v>
      </c>
      <c r="M908" s="90">
        <v>30545</v>
      </c>
      <c r="N908" s="88">
        <v>4</v>
      </c>
      <c r="O908" s="25" t="s">
        <v>95</v>
      </c>
      <c r="P908" s="25">
        <v>43128</v>
      </c>
    </row>
    <row r="909" spans="1:16" x14ac:dyDescent="0.3">
      <c r="A909" s="54" t="str">
        <f t="shared" si="64"/>
        <v>GUEDES1</v>
      </c>
      <c r="B909" s="52">
        <f t="shared" si="65"/>
        <v>1</v>
      </c>
      <c r="E909" s="236" t="str">
        <f t="shared" si="66"/>
        <v>GUEDESSérafin</v>
      </c>
      <c r="F909" s="25" t="str">
        <f t="shared" si="63"/>
        <v>FSGT55713026</v>
      </c>
      <c r="G909" s="88" t="s">
        <v>632</v>
      </c>
      <c r="H909" s="88" t="s">
        <v>633</v>
      </c>
      <c r="I909" s="88" t="s">
        <v>149</v>
      </c>
      <c r="J909" s="89">
        <v>71</v>
      </c>
      <c r="K909" s="88" t="s">
        <v>34</v>
      </c>
      <c r="L909" s="88">
        <v>55713026</v>
      </c>
      <c r="M909" s="90">
        <v>24661</v>
      </c>
      <c r="N909" s="88">
        <v>5</v>
      </c>
      <c r="O909" s="25" t="s">
        <v>82</v>
      </c>
      <c r="P909" s="25">
        <v>43128</v>
      </c>
    </row>
    <row r="910" spans="1:16" x14ac:dyDescent="0.3">
      <c r="A910" s="54" t="str">
        <f t="shared" si="64"/>
        <v>GUERIN1</v>
      </c>
      <c r="B910" s="52">
        <f t="shared" si="65"/>
        <v>1</v>
      </c>
      <c r="E910" s="236" t="str">
        <f t="shared" si="66"/>
        <v>GUERINYael(cadet)</v>
      </c>
      <c r="F910" s="25" t="str">
        <f t="shared" si="63"/>
        <v>FSGT428112</v>
      </c>
      <c r="G910" s="88" t="s">
        <v>634</v>
      </c>
      <c r="H910" s="88" t="s">
        <v>635</v>
      </c>
      <c r="I910" s="88" t="s">
        <v>136</v>
      </c>
      <c r="J910" s="89">
        <v>71</v>
      </c>
      <c r="K910" s="88" t="s">
        <v>34</v>
      </c>
      <c r="L910" s="88">
        <v>428112</v>
      </c>
      <c r="M910" s="90">
        <v>37460</v>
      </c>
      <c r="N910" s="88">
        <v>5</v>
      </c>
      <c r="O910" s="25" t="s">
        <v>170</v>
      </c>
      <c r="P910" s="25">
        <v>43133</v>
      </c>
    </row>
    <row r="911" spans="1:16" x14ac:dyDescent="0.3">
      <c r="A911" s="54" t="str">
        <f t="shared" si="64"/>
        <v>GUERIN2</v>
      </c>
      <c r="B911" s="52">
        <f t="shared" si="65"/>
        <v>2</v>
      </c>
      <c r="E911" s="236" t="str">
        <f t="shared" si="66"/>
        <v>GUERINErwan</v>
      </c>
      <c r="F911" s="25" t="str">
        <f t="shared" si="63"/>
        <v>FSGT486124</v>
      </c>
      <c r="G911" s="88" t="s">
        <v>634</v>
      </c>
      <c r="H911" s="88" t="s">
        <v>636</v>
      </c>
      <c r="I911" s="88" t="s">
        <v>136</v>
      </c>
      <c r="J911" s="89">
        <v>71</v>
      </c>
      <c r="K911" s="88" t="s">
        <v>34</v>
      </c>
      <c r="L911" s="88">
        <v>486124</v>
      </c>
      <c r="M911" s="90">
        <v>38416</v>
      </c>
      <c r="N911" s="88" t="s">
        <v>175</v>
      </c>
      <c r="O911" s="25" t="s">
        <v>87</v>
      </c>
      <c r="P911" s="25">
        <v>43146</v>
      </c>
    </row>
    <row r="912" spans="1:16" x14ac:dyDescent="0.3">
      <c r="A912" s="54" t="str">
        <f t="shared" si="64"/>
        <v>GUERRIN1</v>
      </c>
      <c r="B912" s="52">
        <f t="shared" si="65"/>
        <v>1</v>
      </c>
      <c r="E912" s="236" t="str">
        <f t="shared" si="66"/>
        <v>GUERRINThierry</v>
      </c>
      <c r="F912" s="25" t="str">
        <f t="shared" si="63"/>
        <v>FSGT229037</v>
      </c>
      <c r="G912" s="88" t="s">
        <v>637</v>
      </c>
      <c r="H912" s="88" t="s">
        <v>115</v>
      </c>
      <c r="I912" s="88" t="s">
        <v>118</v>
      </c>
      <c r="J912" s="89">
        <v>71</v>
      </c>
      <c r="K912" s="88" t="s">
        <v>34</v>
      </c>
      <c r="L912" s="88">
        <v>229037</v>
      </c>
      <c r="M912" s="90">
        <v>20043</v>
      </c>
      <c r="N912" s="88">
        <v>6</v>
      </c>
      <c r="O912" s="25" t="s">
        <v>91</v>
      </c>
      <c r="P912" s="25">
        <v>43160</v>
      </c>
    </row>
    <row r="913" spans="1:16" x14ac:dyDescent="0.3">
      <c r="A913" s="54" t="str">
        <f t="shared" si="64"/>
        <v>GUICHARD1</v>
      </c>
      <c r="B913" s="52">
        <f t="shared" si="65"/>
        <v>1</v>
      </c>
      <c r="E913" s="236" t="str">
        <f t="shared" si="66"/>
        <v>GUICHARDArthur</v>
      </c>
      <c r="F913" s="25" t="str">
        <f t="shared" si="63"/>
        <v>FSGT55757858</v>
      </c>
      <c r="G913" s="88" t="s">
        <v>638</v>
      </c>
      <c r="H913" s="88" t="s">
        <v>639</v>
      </c>
      <c r="I913" s="88" t="s">
        <v>263</v>
      </c>
      <c r="J913" s="89">
        <v>71</v>
      </c>
      <c r="K913" s="88" t="s">
        <v>34</v>
      </c>
      <c r="L913" s="88">
        <v>55757858</v>
      </c>
      <c r="M913" s="90">
        <v>34351</v>
      </c>
      <c r="N913" s="88">
        <v>4</v>
      </c>
      <c r="O913" s="25" t="s">
        <v>95</v>
      </c>
      <c r="P913" s="25">
        <v>43168</v>
      </c>
    </row>
    <row r="914" spans="1:16" x14ac:dyDescent="0.3">
      <c r="A914" s="54" t="str">
        <f t="shared" si="64"/>
        <v>GUIGUE1</v>
      </c>
      <c r="B914" s="52">
        <f t="shared" si="65"/>
        <v>1</v>
      </c>
      <c r="E914" s="236" t="str">
        <f t="shared" si="66"/>
        <v>GUIGUEArnaud</v>
      </c>
      <c r="F914" s="25" t="str">
        <f t="shared" si="63"/>
        <v>FSGT236024</v>
      </c>
      <c r="G914" s="88" t="s">
        <v>640</v>
      </c>
      <c r="H914" s="88" t="s">
        <v>350</v>
      </c>
      <c r="I914" s="88" t="s">
        <v>244</v>
      </c>
      <c r="J914" s="89">
        <v>71</v>
      </c>
      <c r="K914" s="88" t="s">
        <v>34</v>
      </c>
      <c r="L914" s="88">
        <v>236024</v>
      </c>
      <c r="M914" s="90">
        <v>29363</v>
      </c>
      <c r="N914" s="88">
        <v>2</v>
      </c>
      <c r="O914" s="25" t="s">
        <v>95</v>
      </c>
      <c r="P914" s="25">
        <v>43131</v>
      </c>
    </row>
    <row r="915" spans="1:16" x14ac:dyDescent="0.3">
      <c r="A915" s="54" t="str">
        <f t="shared" si="64"/>
        <v>GUIGUE2</v>
      </c>
      <c r="B915" s="52">
        <f t="shared" si="65"/>
        <v>2</v>
      </c>
      <c r="E915" s="236" t="str">
        <f t="shared" si="66"/>
        <v>GUIGUEJoël</v>
      </c>
      <c r="F915" s="25" t="str">
        <f t="shared" si="63"/>
        <v>FSGT236025</v>
      </c>
      <c r="G915" s="88" t="s">
        <v>640</v>
      </c>
      <c r="H915" s="88" t="s">
        <v>641</v>
      </c>
      <c r="I915" s="88" t="s">
        <v>244</v>
      </c>
      <c r="J915" s="89">
        <v>71</v>
      </c>
      <c r="K915" s="88" t="s">
        <v>34</v>
      </c>
      <c r="L915" s="88">
        <v>236025</v>
      </c>
      <c r="M915" s="90">
        <v>19896</v>
      </c>
      <c r="N915" s="88">
        <v>5</v>
      </c>
      <c r="O915" s="25" t="s">
        <v>91</v>
      </c>
      <c r="P915" s="25">
        <v>43131</v>
      </c>
    </row>
    <row r="916" spans="1:16" x14ac:dyDescent="0.3">
      <c r="A916" s="54" t="str">
        <f t="shared" si="64"/>
        <v>GUIGUE3</v>
      </c>
      <c r="B916" s="52">
        <f t="shared" si="65"/>
        <v>3</v>
      </c>
      <c r="E916" s="236" t="str">
        <f t="shared" si="66"/>
        <v>GUIGUEJordi</v>
      </c>
      <c r="F916" s="25" t="str">
        <f t="shared" si="63"/>
        <v>FSGT236026</v>
      </c>
      <c r="G916" s="88" t="s">
        <v>640</v>
      </c>
      <c r="H916" s="88" t="s">
        <v>642</v>
      </c>
      <c r="I916" s="88" t="s">
        <v>244</v>
      </c>
      <c r="J916" s="89">
        <v>71</v>
      </c>
      <c r="K916" s="88" t="s">
        <v>34</v>
      </c>
      <c r="L916" s="88">
        <v>236026</v>
      </c>
      <c r="M916" s="90">
        <v>33619</v>
      </c>
      <c r="N916" s="88">
        <v>6</v>
      </c>
      <c r="O916" s="25" t="s">
        <v>95</v>
      </c>
      <c r="P916" s="25">
        <v>43131</v>
      </c>
    </row>
    <row r="917" spans="1:16" x14ac:dyDescent="0.3">
      <c r="A917" s="54" t="str">
        <f t="shared" si="64"/>
        <v>GUILBERT1</v>
      </c>
      <c r="B917" s="52">
        <f t="shared" si="65"/>
        <v>1</v>
      </c>
      <c r="E917" s="236" t="str">
        <f t="shared" si="66"/>
        <v>GUILBERTLaurent</v>
      </c>
      <c r="F917" s="25" t="str">
        <f t="shared" si="63"/>
        <v>FSGT55758312</v>
      </c>
      <c r="G917" s="88" t="s">
        <v>643</v>
      </c>
      <c r="H917" s="88" t="s">
        <v>192</v>
      </c>
      <c r="I917" s="88" t="s">
        <v>178</v>
      </c>
      <c r="J917" s="89">
        <v>71</v>
      </c>
      <c r="K917" s="88" t="s">
        <v>34</v>
      </c>
      <c r="L917" s="88">
        <v>55758312</v>
      </c>
      <c r="M917" s="90">
        <v>30109</v>
      </c>
      <c r="N917" s="88">
        <v>2</v>
      </c>
      <c r="O917" s="25" t="s">
        <v>95</v>
      </c>
      <c r="P917" s="25">
        <v>43171</v>
      </c>
    </row>
    <row r="918" spans="1:16" x14ac:dyDescent="0.3">
      <c r="A918" s="54" t="str">
        <f t="shared" si="64"/>
        <v>GUILLARD1</v>
      </c>
      <c r="B918" s="52">
        <f t="shared" si="65"/>
        <v>1</v>
      </c>
      <c r="E918" s="236" t="str">
        <f t="shared" si="66"/>
        <v>GUILLARDStéphane</v>
      </c>
      <c r="F918" s="25" t="str">
        <f t="shared" si="63"/>
        <v>FSGT55761391</v>
      </c>
      <c r="G918" s="88" t="s">
        <v>644</v>
      </c>
      <c r="H918" s="88" t="s">
        <v>167</v>
      </c>
      <c r="I918" s="88" t="s">
        <v>94</v>
      </c>
      <c r="J918" s="89">
        <v>71</v>
      </c>
      <c r="K918" s="88" t="s">
        <v>34</v>
      </c>
      <c r="L918" s="88">
        <v>55761391</v>
      </c>
      <c r="M918" s="90">
        <v>24774</v>
      </c>
      <c r="N918" s="88">
        <v>5</v>
      </c>
      <c r="O918" s="25" t="s">
        <v>82</v>
      </c>
      <c r="P918" s="25">
        <v>43266</v>
      </c>
    </row>
    <row r="919" spans="1:16" x14ac:dyDescent="0.3">
      <c r="A919" s="54" t="str">
        <f t="shared" si="64"/>
        <v>GUILLET1</v>
      </c>
      <c r="B919" s="52">
        <f t="shared" si="65"/>
        <v>1</v>
      </c>
      <c r="E919" s="236" t="str">
        <f t="shared" si="66"/>
        <v>GUILLETGabriel Louison</v>
      </c>
      <c r="F919" s="25" t="str">
        <f t="shared" si="63"/>
        <v>FSGT373582</v>
      </c>
      <c r="G919" s="88" t="s">
        <v>645</v>
      </c>
      <c r="H919" s="88" t="s">
        <v>646</v>
      </c>
      <c r="I919" s="88" t="s">
        <v>85</v>
      </c>
      <c r="J919" s="89">
        <v>71</v>
      </c>
      <c r="K919" s="88" t="s">
        <v>34</v>
      </c>
      <c r="L919" s="88">
        <v>373582</v>
      </c>
      <c r="M919" s="90">
        <v>18480</v>
      </c>
      <c r="N919" s="88">
        <v>5</v>
      </c>
      <c r="O919" s="25" t="s">
        <v>91</v>
      </c>
      <c r="P919" s="25">
        <v>43171</v>
      </c>
    </row>
    <row r="920" spans="1:16" x14ac:dyDescent="0.3">
      <c r="A920" s="54" t="str">
        <f t="shared" si="64"/>
        <v>GUILLET2</v>
      </c>
      <c r="B920" s="52">
        <f t="shared" si="65"/>
        <v>2</v>
      </c>
      <c r="E920" s="236" t="str">
        <f t="shared" si="66"/>
        <v>GUILLETJessica</v>
      </c>
      <c r="F920" s="25" t="str">
        <f t="shared" si="63"/>
        <v>FSGT231244</v>
      </c>
      <c r="G920" s="88" t="s">
        <v>645</v>
      </c>
      <c r="H920" s="88" t="s">
        <v>647</v>
      </c>
      <c r="I920" s="88" t="s">
        <v>118</v>
      </c>
      <c r="J920" s="89">
        <v>71</v>
      </c>
      <c r="K920" s="88" t="s">
        <v>34</v>
      </c>
      <c r="L920" s="88">
        <v>231244</v>
      </c>
      <c r="M920" s="90">
        <v>33566</v>
      </c>
      <c r="N920" s="88" t="s">
        <v>81</v>
      </c>
      <c r="O920" s="25" t="s">
        <v>95</v>
      </c>
      <c r="P920" s="25">
        <v>43114</v>
      </c>
    </row>
    <row r="921" spans="1:16" x14ac:dyDescent="0.3">
      <c r="A921" s="54" t="str">
        <f t="shared" si="64"/>
        <v>GUILLET3</v>
      </c>
      <c r="B921" s="52">
        <f t="shared" si="65"/>
        <v>3</v>
      </c>
      <c r="E921" s="236" t="str">
        <f t="shared" si="66"/>
        <v>GUILLETOlivier</v>
      </c>
      <c r="F921" s="25" t="str">
        <f t="shared" si="63"/>
        <v>FSGT429345</v>
      </c>
      <c r="G921" s="88" t="s">
        <v>645</v>
      </c>
      <c r="H921" s="88" t="s">
        <v>140</v>
      </c>
      <c r="I921" s="88" t="s">
        <v>85</v>
      </c>
      <c r="J921" s="89">
        <v>71</v>
      </c>
      <c r="K921" s="88" t="s">
        <v>34</v>
      </c>
      <c r="L921" s="88">
        <v>429345</v>
      </c>
      <c r="M921" s="90">
        <v>27018</v>
      </c>
      <c r="N921" s="88">
        <v>2</v>
      </c>
      <c r="O921" s="25" t="s">
        <v>73</v>
      </c>
      <c r="P921" s="25">
        <v>43157</v>
      </c>
    </row>
    <row r="922" spans="1:16" x14ac:dyDescent="0.3">
      <c r="A922" s="54" t="str">
        <f t="shared" si="64"/>
        <v>GUILLET4</v>
      </c>
      <c r="B922" s="52">
        <f t="shared" si="65"/>
        <v>4</v>
      </c>
      <c r="E922" s="236" t="str">
        <f t="shared" si="66"/>
        <v>GUILLETBatiste(cadet)</v>
      </c>
      <c r="F922" s="25" t="str">
        <f t="shared" si="63"/>
        <v>FSGT55755535</v>
      </c>
      <c r="G922" s="88" t="s">
        <v>645</v>
      </c>
      <c r="H922" s="88" t="s">
        <v>648</v>
      </c>
      <c r="I922" s="88" t="s">
        <v>85</v>
      </c>
      <c r="J922" s="89">
        <v>71</v>
      </c>
      <c r="K922" s="88" t="s">
        <v>34</v>
      </c>
      <c r="L922" s="88">
        <v>55755535</v>
      </c>
      <c r="M922" s="90">
        <v>37368</v>
      </c>
      <c r="N922" s="88">
        <v>4</v>
      </c>
      <c r="O922" s="25" t="s">
        <v>170</v>
      </c>
      <c r="P922" s="25">
        <v>43164</v>
      </c>
    </row>
    <row r="923" spans="1:16" x14ac:dyDescent="0.3">
      <c r="A923" s="54" t="str">
        <f t="shared" si="64"/>
        <v>GUYON1</v>
      </c>
      <c r="B923" s="52">
        <f t="shared" si="65"/>
        <v>1</v>
      </c>
      <c r="E923" s="236" t="str">
        <f t="shared" si="66"/>
        <v>GUYONPascal</v>
      </c>
      <c r="F923" s="25" t="str">
        <f t="shared" si="63"/>
        <v>FSGT55481099</v>
      </c>
      <c r="G923" s="88" t="s">
        <v>649</v>
      </c>
      <c r="H923" s="88" t="s">
        <v>105</v>
      </c>
      <c r="I923" s="88" t="s">
        <v>112</v>
      </c>
      <c r="J923" s="89">
        <v>71</v>
      </c>
      <c r="K923" s="88" t="s">
        <v>34</v>
      </c>
      <c r="L923" s="88">
        <v>55481099</v>
      </c>
      <c r="M923" s="90">
        <v>20931</v>
      </c>
      <c r="N923" s="88">
        <v>5</v>
      </c>
      <c r="O923" s="25" t="s">
        <v>91</v>
      </c>
      <c r="P923" s="25">
        <v>43128</v>
      </c>
    </row>
    <row r="924" spans="1:16" x14ac:dyDescent="0.3">
      <c r="A924" s="54" t="str">
        <f t="shared" si="64"/>
        <v>GUYON2</v>
      </c>
      <c r="B924" s="52">
        <f t="shared" si="65"/>
        <v>2</v>
      </c>
      <c r="E924" s="236" t="str">
        <f t="shared" si="66"/>
        <v>GUYONStéphane</v>
      </c>
      <c r="F924" s="25" t="str">
        <f t="shared" si="63"/>
        <v>FSGT230642</v>
      </c>
      <c r="G924" s="88" t="s">
        <v>649</v>
      </c>
      <c r="H924" s="88" t="s">
        <v>167</v>
      </c>
      <c r="I924" s="88" t="s">
        <v>94</v>
      </c>
      <c r="J924" s="89">
        <v>71</v>
      </c>
      <c r="K924" s="88" t="s">
        <v>34</v>
      </c>
      <c r="L924" s="88">
        <v>230642</v>
      </c>
      <c r="M924" s="90">
        <v>25599</v>
      </c>
      <c r="N924" s="88">
        <v>4</v>
      </c>
      <c r="O924" s="25" t="s">
        <v>73</v>
      </c>
      <c r="P924" s="25">
        <v>43146</v>
      </c>
    </row>
    <row r="925" spans="1:16" x14ac:dyDescent="0.3">
      <c r="A925" s="54" t="str">
        <f t="shared" si="64"/>
        <v>HARDY1</v>
      </c>
      <c r="B925" s="52">
        <f t="shared" si="65"/>
        <v>1</v>
      </c>
      <c r="E925" s="236" t="str">
        <f t="shared" si="66"/>
        <v>HARDYOlivier</v>
      </c>
      <c r="F925" s="25" t="str">
        <f t="shared" si="63"/>
        <v>FSGT232192</v>
      </c>
      <c r="G925" s="88" t="s">
        <v>650</v>
      </c>
      <c r="H925" s="88" t="s">
        <v>140</v>
      </c>
      <c r="I925" s="88" t="s">
        <v>112</v>
      </c>
      <c r="J925" s="89">
        <v>71</v>
      </c>
      <c r="K925" s="88" t="s">
        <v>34</v>
      </c>
      <c r="L925" s="88">
        <v>232192</v>
      </c>
      <c r="M925" s="90">
        <v>22244</v>
      </c>
      <c r="N925" s="88">
        <v>5</v>
      </c>
      <c r="O925" s="25" t="s">
        <v>82</v>
      </c>
      <c r="P925" s="25">
        <v>43158</v>
      </c>
    </row>
    <row r="926" spans="1:16" x14ac:dyDescent="0.3">
      <c r="A926" s="54" t="str">
        <f t="shared" si="64"/>
        <v>HAUDEBINE1</v>
      </c>
      <c r="B926" s="52">
        <f t="shared" si="65"/>
        <v>1</v>
      </c>
      <c r="E926" s="236" t="str">
        <f t="shared" si="66"/>
        <v>HAUDEBINEPatrice</v>
      </c>
      <c r="F926" s="25" t="str">
        <f t="shared" si="63"/>
        <v>FSGT427149</v>
      </c>
      <c r="G926" s="88" t="s">
        <v>651</v>
      </c>
      <c r="H926" s="88" t="s">
        <v>306</v>
      </c>
      <c r="I926" s="88" t="s">
        <v>313</v>
      </c>
      <c r="J926" s="89">
        <v>71</v>
      </c>
      <c r="K926" s="88" t="s">
        <v>34</v>
      </c>
      <c r="L926" s="88">
        <v>427149</v>
      </c>
      <c r="M926" s="90">
        <v>23425</v>
      </c>
      <c r="N926" s="88">
        <v>4</v>
      </c>
      <c r="O926" s="25" t="s">
        <v>82</v>
      </c>
      <c r="P926" s="25">
        <v>43164</v>
      </c>
    </row>
    <row r="927" spans="1:16" x14ac:dyDescent="0.3">
      <c r="A927" s="54" t="str">
        <f t="shared" si="64"/>
        <v>HEBERT1</v>
      </c>
      <c r="B927" s="52">
        <f t="shared" si="65"/>
        <v>1</v>
      </c>
      <c r="E927" s="236" t="str">
        <f t="shared" si="66"/>
        <v>HEBERTBenjamin</v>
      </c>
      <c r="F927" s="25" t="str">
        <f t="shared" si="63"/>
        <v>FSGT229955</v>
      </c>
      <c r="G927" s="88" t="s">
        <v>652</v>
      </c>
      <c r="H927" s="88" t="s">
        <v>484</v>
      </c>
      <c r="I927" s="88" t="s">
        <v>313</v>
      </c>
      <c r="J927" s="89">
        <v>71</v>
      </c>
      <c r="K927" s="88" t="s">
        <v>34</v>
      </c>
      <c r="L927" s="88">
        <v>229955</v>
      </c>
      <c r="M927" s="90">
        <v>29031</v>
      </c>
      <c r="N927" s="88">
        <v>3</v>
      </c>
      <c r="O927" s="25" t="s">
        <v>95</v>
      </c>
      <c r="P927" s="25">
        <v>43204</v>
      </c>
    </row>
    <row r="928" spans="1:16" x14ac:dyDescent="0.3">
      <c r="A928" s="54" t="str">
        <f t="shared" si="64"/>
        <v>HEBERT2</v>
      </c>
      <c r="B928" s="52">
        <f t="shared" si="65"/>
        <v>2</v>
      </c>
      <c r="E928" s="236" t="str">
        <f t="shared" si="66"/>
        <v>HEBERTGilles</v>
      </c>
      <c r="F928" s="25" t="str">
        <f t="shared" si="63"/>
        <v>FSGT229912</v>
      </c>
      <c r="G928" s="88" t="s">
        <v>652</v>
      </c>
      <c r="H928" s="88" t="s">
        <v>653</v>
      </c>
      <c r="I928" s="88" t="s">
        <v>313</v>
      </c>
      <c r="J928" s="89">
        <v>71</v>
      </c>
      <c r="K928" s="88" t="s">
        <v>34</v>
      </c>
      <c r="L928" s="88">
        <v>229912</v>
      </c>
      <c r="M928" s="90">
        <v>19295</v>
      </c>
      <c r="N928" s="88">
        <v>5</v>
      </c>
      <c r="O928" s="25" t="s">
        <v>91</v>
      </c>
      <c r="P928" s="25">
        <v>43125</v>
      </c>
    </row>
    <row r="929" spans="1:16" x14ac:dyDescent="0.3">
      <c r="A929" s="54" t="str">
        <f t="shared" si="64"/>
        <v>HEGO1</v>
      </c>
      <c r="B929" s="52">
        <f t="shared" si="65"/>
        <v>1</v>
      </c>
      <c r="E929" s="236" t="str">
        <f t="shared" si="66"/>
        <v>HEGOJean-Marie</v>
      </c>
      <c r="F929" s="25" t="str">
        <f t="shared" si="63"/>
        <v>FSGT238382</v>
      </c>
      <c r="G929" s="88" t="s">
        <v>654</v>
      </c>
      <c r="H929" s="88" t="s">
        <v>655</v>
      </c>
      <c r="I929" s="88" t="s">
        <v>80</v>
      </c>
      <c r="J929" s="89">
        <v>71</v>
      </c>
      <c r="K929" s="88" t="s">
        <v>34</v>
      </c>
      <c r="L929" s="88">
        <v>238382</v>
      </c>
      <c r="M929" s="90">
        <v>19168</v>
      </c>
      <c r="N929" s="88">
        <v>5</v>
      </c>
      <c r="O929" s="25" t="s">
        <v>91</v>
      </c>
      <c r="P929" s="25">
        <v>43117</v>
      </c>
    </row>
    <row r="930" spans="1:16" x14ac:dyDescent="0.3">
      <c r="A930" s="54" t="str">
        <f t="shared" si="64"/>
        <v>HELIAS1</v>
      </c>
      <c r="B930" s="52">
        <f t="shared" si="65"/>
        <v>1</v>
      </c>
      <c r="E930" s="236" t="str">
        <f t="shared" si="66"/>
        <v>HELIASClément</v>
      </c>
      <c r="F930" s="25" t="str">
        <f t="shared" si="63"/>
        <v>FSGT55599397</v>
      </c>
      <c r="G930" s="88" t="s">
        <v>656</v>
      </c>
      <c r="H930" s="88" t="s">
        <v>369</v>
      </c>
      <c r="I930" s="88" t="s">
        <v>313</v>
      </c>
      <c r="J930" s="89">
        <v>71</v>
      </c>
      <c r="K930" s="88" t="s">
        <v>34</v>
      </c>
      <c r="L930" s="88">
        <v>55599397</v>
      </c>
      <c r="M930" s="90">
        <v>36563</v>
      </c>
      <c r="N930" s="88">
        <v>5</v>
      </c>
      <c r="O930" s="25" t="s">
        <v>122</v>
      </c>
      <c r="P930" s="25">
        <v>43204</v>
      </c>
    </row>
    <row r="931" spans="1:16" x14ac:dyDescent="0.3">
      <c r="A931" s="54" t="str">
        <f t="shared" si="64"/>
        <v>HENNI1</v>
      </c>
      <c r="B931" s="52">
        <f t="shared" si="65"/>
        <v>1</v>
      </c>
      <c r="E931" s="236" t="str">
        <f t="shared" si="66"/>
        <v>HENNIMohamed</v>
      </c>
      <c r="F931" s="25" t="str">
        <f t="shared" si="63"/>
        <v>FSGT55550766</v>
      </c>
      <c r="G931" s="88" t="s">
        <v>657</v>
      </c>
      <c r="H931" s="88" t="s">
        <v>658</v>
      </c>
      <c r="I931" s="88" t="s">
        <v>263</v>
      </c>
      <c r="J931" s="89">
        <v>71</v>
      </c>
      <c r="K931" s="88" t="s">
        <v>34</v>
      </c>
      <c r="L931" s="88">
        <v>55550766</v>
      </c>
      <c r="M931" s="90">
        <v>24988</v>
      </c>
      <c r="N931" s="88">
        <v>2</v>
      </c>
      <c r="O931" s="25" t="s">
        <v>82</v>
      </c>
      <c r="P931" s="25">
        <v>43185</v>
      </c>
    </row>
    <row r="932" spans="1:16" x14ac:dyDescent="0.3">
      <c r="A932" s="54" t="str">
        <f t="shared" si="64"/>
        <v>HENNI2</v>
      </c>
      <c r="B932" s="52">
        <f t="shared" si="65"/>
        <v>2</v>
      </c>
      <c r="E932" s="236" t="str">
        <f t="shared" si="66"/>
        <v>HENNINoureddine</v>
      </c>
      <c r="F932" s="25" t="str">
        <f t="shared" si="63"/>
        <v>FSGT55597547</v>
      </c>
      <c r="G932" s="88" t="s">
        <v>657</v>
      </c>
      <c r="H932" s="88" t="s">
        <v>659</v>
      </c>
      <c r="I932" s="88" t="s">
        <v>127</v>
      </c>
      <c r="J932" s="89">
        <v>71</v>
      </c>
      <c r="K932" s="88" t="s">
        <v>34</v>
      </c>
      <c r="L932" s="88">
        <v>55597547</v>
      </c>
      <c r="M932" s="90">
        <v>35370</v>
      </c>
      <c r="N932" s="88">
        <v>1</v>
      </c>
      <c r="O932" s="25" t="s">
        <v>120</v>
      </c>
      <c r="P932" s="25">
        <v>43114</v>
      </c>
    </row>
    <row r="933" spans="1:16" x14ac:dyDescent="0.3">
      <c r="A933" s="54" t="str">
        <f t="shared" si="64"/>
        <v>HENON1</v>
      </c>
      <c r="B933" s="52">
        <f t="shared" si="65"/>
        <v>1</v>
      </c>
      <c r="E933" s="236" t="str">
        <f t="shared" si="66"/>
        <v>HENONPascal</v>
      </c>
      <c r="F933" s="25" t="str">
        <f t="shared" si="63"/>
        <v>FSGT236027</v>
      </c>
      <c r="G933" s="88" t="s">
        <v>660</v>
      </c>
      <c r="H933" s="88" t="s">
        <v>105</v>
      </c>
      <c r="I933" s="88" t="s">
        <v>149</v>
      </c>
      <c r="J933" s="89">
        <v>71</v>
      </c>
      <c r="K933" s="88" t="s">
        <v>34</v>
      </c>
      <c r="L933" s="88">
        <v>236027</v>
      </c>
      <c r="M933" s="90">
        <v>22575</v>
      </c>
      <c r="N933" s="88">
        <v>6</v>
      </c>
      <c r="O933" s="25" t="s">
        <v>82</v>
      </c>
      <c r="P933" s="25">
        <v>43128</v>
      </c>
    </row>
    <row r="934" spans="1:16" x14ac:dyDescent="0.3">
      <c r="A934" s="54" t="str">
        <f t="shared" si="64"/>
        <v>HEULOT1</v>
      </c>
      <c r="B934" s="52">
        <f t="shared" si="65"/>
        <v>1</v>
      </c>
      <c r="E934" s="236" t="str">
        <f t="shared" si="66"/>
        <v>HEULOTYves</v>
      </c>
      <c r="F934" s="25" t="str">
        <f t="shared" si="63"/>
        <v>FSGT229914</v>
      </c>
      <c r="G934" s="88" t="s">
        <v>661</v>
      </c>
      <c r="H934" s="88" t="s">
        <v>469</v>
      </c>
      <c r="I934" s="88" t="s">
        <v>313</v>
      </c>
      <c r="J934" s="89">
        <v>71</v>
      </c>
      <c r="K934" s="88" t="s">
        <v>34</v>
      </c>
      <c r="L934" s="88">
        <v>229914</v>
      </c>
      <c r="M934" s="90">
        <v>20142</v>
      </c>
      <c r="N934" s="88">
        <v>6</v>
      </c>
      <c r="O934" s="25" t="s">
        <v>91</v>
      </c>
      <c r="P934" s="25">
        <v>43125</v>
      </c>
    </row>
    <row r="935" spans="1:16" x14ac:dyDescent="0.3">
      <c r="A935" s="54" t="str">
        <f t="shared" si="64"/>
        <v>HONORE1</v>
      </c>
      <c r="B935" s="52">
        <f t="shared" si="65"/>
        <v>1</v>
      </c>
      <c r="E935" s="236" t="str">
        <f t="shared" si="66"/>
        <v>HONOREJean-Baptiste</v>
      </c>
      <c r="F935" s="25" t="str">
        <f t="shared" si="63"/>
        <v>FSGT251179</v>
      </c>
      <c r="G935" s="88" t="s">
        <v>662</v>
      </c>
      <c r="H935" s="88" t="s">
        <v>663</v>
      </c>
      <c r="I935" s="88" t="s">
        <v>127</v>
      </c>
      <c r="J935" s="89">
        <v>71</v>
      </c>
      <c r="K935" s="88" t="s">
        <v>34</v>
      </c>
      <c r="L935" s="88">
        <v>251179</v>
      </c>
      <c r="M935" s="90">
        <v>29454</v>
      </c>
      <c r="N935" s="88">
        <v>1</v>
      </c>
      <c r="O935" s="25" t="s">
        <v>95</v>
      </c>
      <c r="P935" s="25">
        <v>43114</v>
      </c>
    </row>
    <row r="936" spans="1:16" x14ac:dyDescent="0.3">
      <c r="A936" s="54" t="str">
        <f t="shared" si="64"/>
        <v>HOUGUET1</v>
      </c>
      <c r="B936" s="52">
        <f t="shared" si="65"/>
        <v>1</v>
      </c>
      <c r="E936" s="236" t="str">
        <f t="shared" si="66"/>
        <v>HOUGUETCorto(cadet)</v>
      </c>
      <c r="F936" s="25" t="str">
        <f t="shared" si="63"/>
        <v>FSGT55608942</v>
      </c>
      <c r="G936" s="88" t="s">
        <v>664</v>
      </c>
      <c r="H936" s="88" t="s">
        <v>665</v>
      </c>
      <c r="I936" s="88" t="s">
        <v>136</v>
      </c>
      <c r="J936" s="89">
        <v>71</v>
      </c>
      <c r="K936" s="88" t="s">
        <v>34</v>
      </c>
      <c r="L936" s="88">
        <v>55608942</v>
      </c>
      <c r="M936" s="90">
        <v>37347</v>
      </c>
      <c r="N936" s="88">
        <v>4</v>
      </c>
      <c r="O936" s="25" t="s">
        <v>170</v>
      </c>
      <c r="P936" s="25">
        <v>43212</v>
      </c>
    </row>
    <row r="937" spans="1:16" x14ac:dyDescent="0.3">
      <c r="A937" s="54" t="str">
        <f t="shared" si="64"/>
        <v>HOUPLINE1</v>
      </c>
      <c r="B937" s="52">
        <f t="shared" si="65"/>
        <v>1</v>
      </c>
      <c r="E937" s="236" t="str">
        <f t="shared" si="66"/>
        <v>HOUPLINEDidier</v>
      </c>
      <c r="F937" s="25" t="str">
        <f t="shared" si="63"/>
        <v>FSGT227334</v>
      </c>
      <c r="G937" s="88" t="s">
        <v>666</v>
      </c>
      <c r="H937" s="88" t="s">
        <v>232</v>
      </c>
      <c r="I937" s="88" t="s">
        <v>143</v>
      </c>
      <c r="J937" s="89">
        <v>71</v>
      </c>
      <c r="K937" s="88" t="s">
        <v>34</v>
      </c>
      <c r="L937" s="88">
        <v>227334</v>
      </c>
      <c r="M937" s="90">
        <v>20139</v>
      </c>
      <c r="N937" s="88">
        <v>6</v>
      </c>
      <c r="O937" s="25" t="s">
        <v>91</v>
      </c>
      <c r="P937" s="25">
        <v>43120</v>
      </c>
    </row>
    <row r="938" spans="1:16" x14ac:dyDescent="0.3">
      <c r="A938" s="54" t="str">
        <f t="shared" si="64"/>
        <v>HOUPLINE2</v>
      </c>
      <c r="B938" s="52">
        <f t="shared" si="65"/>
        <v>2</v>
      </c>
      <c r="E938" s="236" t="str">
        <f t="shared" si="66"/>
        <v>HOUPLINEStéphane</v>
      </c>
      <c r="F938" s="25" t="str">
        <f t="shared" si="63"/>
        <v>FSGT227335</v>
      </c>
      <c r="G938" s="88" t="s">
        <v>666</v>
      </c>
      <c r="H938" s="88" t="s">
        <v>167</v>
      </c>
      <c r="I938" s="88" t="s">
        <v>143</v>
      </c>
      <c r="J938" s="89">
        <v>71</v>
      </c>
      <c r="K938" s="88" t="s">
        <v>34</v>
      </c>
      <c r="L938" s="88">
        <v>227335</v>
      </c>
      <c r="M938" s="90">
        <v>29166</v>
      </c>
      <c r="N938" s="88">
        <v>5</v>
      </c>
      <c r="O938" s="25" t="s">
        <v>95</v>
      </c>
      <c r="P938" s="25">
        <v>43145</v>
      </c>
    </row>
    <row r="939" spans="1:16" x14ac:dyDescent="0.3">
      <c r="A939" s="54" t="str">
        <f t="shared" si="64"/>
        <v>HUOT1</v>
      </c>
      <c r="B939" s="52">
        <f t="shared" si="65"/>
        <v>1</v>
      </c>
      <c r="E939" s="236" t="str">
        <f t="shared" si="66"/>
        <v>HUOTVincent</v>
      </c>
      <c r="F939" s="25" t="str">
        <f t="shared" si="63"/>
        <v>FSGT431782</v>
      </c>
      <c r="G939" s="88" t="s">
        <v>667</v>
      </c>
      <c r="H939" s="88" t="s">
        <v>426</v>
      </c>
      <c r="I939" s="88" t="s">
        <v>98</v>
      </c>
      <c r="J939" s="89">
        <v>71</v>
      </c>
      <c r="K939" s="88" t="s">
        <v>34</v>
      </c>
      <c r="L939" s="88">
        <v>431782</v>
      </c>
      <c r="M939" s="90">
        <v>31619</v>
      </c>
      <c r="N939" s="88">
        <v>1</v>
      </c>
      <c r="O939" s="25" t="s">
        <v>95</v>
      </c>
      <c r="P939" s="25">
        <v>43130</v>
      </c>
    </row>
    <row r="940" spans="1:16" x14ac:dyDescent="0.3">
      <c r="A940" s="54" t="str">
        <f t="shared" si="64"/>
        <v>HURET1</v>
      </c>
      <c r="B940" s="52">
        <f t="shared" si="65"/>
        <v>1</v>
      </c>
      <c r="E940" s="236" t="str">
        <f t="shared" si="66"/>
        <v>HURETEric</v>
      </c>
      <c r="F940" s="25" t="str">
        <f t="shared" si="63"/>
        <v>FSGT55540159</v>
      </c>
      <c r="G940" s="88" t="s">
        <v>668</v>
      </c>
      <c r="H940" s="88" t="s">
        <v>309</v>
      </c>
      <c r="I940" s="88" t="s">
        <v>127</v>
      </c>
      <c r="J940" s="89">
        <v>71</v>
      </c>
      <c r="K940" s="88" t="s">
        <v>34</v>
      </c>
      <c r="L940" s="88">
        <v>55540159</v>
      </c>
      <c r="M940" s="90">
        <v>26146</v>
      </c>
      <c r="N940" s="88">
        <v>1</v>
      </c>
      <c r="O940" s="25" t="s">
        <v>73</v>
      </c>
      <c r="P940" s="25">
        <v>43114</v>
      </c>
    </row>
    <row r="941" spans="1:16" x14ac:dyDescent="0.3">
      <c r="A941" s="54" t="str">
        <f t="shared" si="64"/>
        <v>JALLET1</v>
      </c>
      <c r="B941" s="52">
        <f t="shared" si="65"/>
        <v>1</v>
      </c>
      <c r="E941" s="236" t="str">
        <f t="shared" si="66"/>
        <v>JALLETWendy</v>
      </c>
      <c r="F941" s="25" t="str">
        <f t="shared" si="63"/>
        <v>FSGT55760616</v>
      </c>
      <c r="G941" s="88" t="s">
        <v>669</v>
      </c>
      <c r="H941" s="88" t="s">
        <v>670</v>
      </c>
      <c r="I941" s="88" t="s">
        <v>118</v>
      </c>
      <c r="J941" s="89">
        <v>71</v>
      </c>
      <c r="K941" s="88" t="s">
        <v>34</v>
      </c>
      <c r="L941" s="88">
        <v>55760616</v>
      </c>
      <c r="M941" s="90">
        <v>36243</v>
      </c>
      <c r="N941" s="88" t="s">
        <v>81</v>
      </c>
      <c r="O941" s="25" t="s">
        <v>120</v>
      </c>
      <c r="P941" s="25">
        <v>43224</v>
      </c>
    </row>
    <row r="942" spans="1:16" x14ac:dyDescent="0.3">
      <c r="A942" s="54" t="str">
        <f t="shared" si="64"/>
        <v>JAMBON1</v>
      </c>
      <c r="B942" s="52">
        <f t="shared" si="65"/>
        <v>1</v>
      </c>
      <c r="E942" s="236" t="str">
        <f t="shared" si="66"/>
        <v>JAMBONGilles</v>
      </c>
      <c r="F942" s="25" t="str">
        <f t="shared" si="63"/>
        <v>FSGT228597</v>
      </c>
      <c r="G942" s="88" t="s">
        <v>671</v>
      </c>
      <c r="H942" s="88" t="s">
        <v>653</v>
      </c>
      <c r="I942" s="88" t="s">
        <v>127</v>
      </c>
      <c r="J942" s="89">
        <v>71</v>
      </c>
      <c r="K942" s="88" t="s">
        <v>34</v>
      </c>
      <c r="L942" s="88">
        <v>228597</v>
      </c>
      <c r="M942" s="90">
        <v>20185</v>
      </c>
      <c r="N942" s="88">
        <v>6</v>
      </c>
      <c r="O942" s="25" t="s">
        <v>91</v>
      </c>
      <c r="P942" s="25">
        <v>43114</v>
      </c>
    </row>
    <row r="943" spans="1:16" x14ac:dyDescent="0.3">
      <c r="A943" s="54" t="str">
        <f t="shared" si="64"/>
        <v>JANSSENS1</v>
      </c>
      <c r="B943" s="52">
        <f t="shared" si="65"/>
        <v>1</v>
      </c>
      <c r="E943" s="236" t="str">
        <f t="shared" si="66"/>
        <v>JANSSENSFrédéric</v>
      </c>
      <c r="F943" s="25" t="str">
        <f t="shared" si="63"/>
        <v>FSGT55715049</v>
      </c>
      <c r="G943" s="88" t="s">
        <v>672</v>
      </c>
      <c r="H943" s="88" t="s">
        <v>185</v>
      </c>
      <c r="I943" s="88" t="s">
        <v>77</v>
      </c>
      <c r="J943" s="89">
        <v>71</v>
      </c>
      <c r="K943" s="88" t="s">
        <v>34</v>
      </c>
      <c r="L943" s="88">
        <v>55715049</v>
      </c>
      <c r="M943" s="90">
        <v>25345</v>
      </c>
      <c r="N943" s="88">
        <v>2</v>
      </c>
      <c r="O943" s="25" t="s">
        <v>73</v>
      </c>
      <c r="P943" s="25">
        <v>43122</v>
      </c>
    </row>
    <row r="944" spans="1:16" x14ac:dyDescent="0.3">
      <c r="A944" s="54" t="str">
        <f t="shared" si="64"/>
        <v>JARROUSSE1</v>
      </c>
      <c r="B944" s="52">
        <f t="shared" si="65"/>
        <v>1</v>
      </c>
      <c r="E944" s="236" t="str">
        <f t="shared" si="66"/>
        <v>JARROUSSEJean</v>
      </c>
      <c r="F944" s="25" t="str">
        <f t="shared" si="63"/>
        <v>FSGT288066</v>
      </c>
      <c r="G944" s="88" t="s">
        <v>673</v>
      </c>
      <c r="H944" s="88" t="s">
        <v>239</v>
      </c>
      <c r="I944" s="88" t="s">
        <v>98</v>
      </c>
      <c r="J944" s="89">
        <v>71</v>
      </c>
      <c r="K944" s="88" t="s">
        <v>34</v>
      </c>
      <c r="L944" s="88">
        <v>288066</v>
      </c>
      <c r="M944" s="90">
        <v>13396</v>
      </c>
      <c r="N944" s="88">
        <v>6</v>
      </c>
      <c r="O944" s="25" t="s">
        <v>91</v>
      </c>
      <c r="P944" s="25">
        <v>43114</v>
      </c>
    </row>
    <row r="945" spans="1:16" x14ac:dyDescent="0.3">
      <c r="A945" s="54" t="str">
        <f t="shared" si="64"/>
        <v>JEANNIN1</v>
      </c>
      <c r="B945" s="52">
        <f t="shared" si="65"/>
        <v>1</v>
      </c>
      <c r="E945" s="236" t="str">
        <f t="shared" si="66"/>
        <v>JEANNINChristian</v>
      </c>
      <c r="F945" s="25" t="str">
        <f t="shared" si="63"/>
        <v>FSGT230697</v>
      </c>
      <c r="G945" s="88" t="s">
        <v>674</v>
      </c>
      <c r="H945" s="88" t="s">
        <v>97</v>
      </c>
      <c r="I945" s="88" t="s">
        <v>80</v>
      </c>
      <c r="J945" s="89">
        <v>71</v>
      </c>
      <c r="K945" s="88" t="s">
        <v>34</v>
      </c>
      <c r="L945" s="88">
        <v>230697</v>
      </c>
      <c r="M945" s="90">
        <v>20016</v>
      </c>
      <c r="N945" s="88">
        <v>6</v>
      </c>
      <c r="O945" s="25" t="s">
        <v>91</v>
      </c>
      <c r="P945" s="25">
        <v>43111</v>
      </c>
    </row>
    <row r="946" spans="1:16" x14ac:dyDescent="0.3">
      <c r="A946" s="54" t="str">
        <f t="shared" si="64"/>
        <v>JEANNOT1</v>
      </c>
      <c r="B946" s="52">
        <f t="shared" si="65"/>
        <v>1</v>
      </c>
      <c r="E946" s="236" t="str">
        <f t="shared" si="66"/>
        <v>JEANNOTHonoré</v>
      </c>
      <c r="F946" s="25" t="str">
        <f t="shared" si="63"/>
        <v>FSGT55485148</v>
      </c>
      <c r="G946" s="88" t="s">
        <v>675</v>
      </c>
      <c r="H946" s="88" t="s">
        <v>676</v>
      </c>
      <c r="I946" s="88" t="s">
        <v>77</v>
      </c>
      <c r="J946" s="89">
        <v>71</v>
      </c>
      <c r="K946" s="88" t="s">
        <v>34</v>
      </c>
      <c r="L946" s="88">
        <v>55485148</v>
      </c>
      <c r="M946" s="90">
        <v>36550</v>
      </c>
      <c r="N946" s="88">
        <v>5</v>
      </c>
      <c r="O946" s="25" t="s">
        <v>122</v>
      </c>
      <c r="P946" s="25">
        <v>43143</v>
      </c>
    </row>
    <row r="947" spans="1:16" x14ac:dyDescent="0.3">
      <c r="A947" s="54" t="str">
        <f t="shared" si="64"/>
        <v>JENLINSKI1</v>
      </c>
      <c r="B947" s="52">
        <f t="shared" si="65"/>
        <v>1</v>
      </c>
      <c r="E947" s="236" t="str">
        <f t="shared" si="66"/>
        <v>JENLINSKIPatrice</v>
      </c>
      <c r="F947" s="25" t="str">
        <f t="shared" si="63"/>
        <v>FSGT55708923</v>
      </c>
      <c r="G947" s="88" t="s">
        <v>677</v>
      </c>
      <c r="H947" s="88" t="s">
        <v>306</v>
      </c>
      <c r="I947" s="88" t="s">
        <v>127</v>
      </c>
      <c r="J947" s="89">
        <v>71</v>
      </c>
      <c r="K947" s="88" t="s">
        <v>34</v>
      </c>
      <c r="L947" s="88">
        <v>55708923</v>
      </c>
      <c r="M947" s="90">
        <v>20070</v>
      </c>
      <c r="N947" s="88">
        <v>6</v>
      </c>
      <c r="O947" s="25" t="s">
        <v>91</v>
      </c>
      <c r="P947" s="25">
        <v>43164</v>
      </c>
    </row>
    <row r="948" spans="1:16" x14ac:dyDescent="0.3">
      <c r="A948" s="54" t="str">
        <f t="shared" si="64"/>
        <v>JOB1</v>
      </c>
      <c r="B948" s="52">
        <f t="shared" si="65"/>
        <v>1</v>
      </c>
      <c r="E948" s="236" t="str">
        <f t="shared" si="66"/>
        <v>JOBDamien</v>
      </c>
      <c r="F948" s="25" t="str">
        <f t="shared" ref="F948:F1011" si="67">CONCATENATE(K948,L948)</f>
        <v>FSGT55536394</v>
      </c>
      <c r="G948" s="88" t="s">
        <v>678</v>
      </c>
      <c r="H948" s="88" t="s">
        <v>679</v>
      </c>
      <c r="I948" s="88" t="s">
        <v>127</v>
      </c>
      <c r="J948" s="89">
        <v>71</v>
      </c>
      <c r="K948" s="88" t="s">
        <v>34</v>
      </c>
      <c r="L948" s="88">
        <v>55536394</v>
      </c>
      <c r="M948" s="90">
        <v>30012</v>
      </c>
      <c r="N948" s="88">
        <v>4</v>
      </c>
      <c r="O948" s="25" t="s">
        <v>95</v>
      </c>
      <c r="P948" s="25">
        <v>43114</v>
      </c>
    </row>
    <row r="949" spans="1:16" x14ac:dyDescent="0.3">
      <c r="A949" s="54" t="str">
        <f t="shared" ref="A949:A1012" si="68">CONCATENATE(G949,B949)</f>
        <v>JOB2</v>
      </c>
      <c r="B949" s="52">
        <f t="shared" ref="B949:B1012" si="69">IF(G949&lt;&gt;G948,1,(B948+1))</f>
        <v>2</v>
      </c>
      <c r="E949" s="236" t="str">
        <f t="shared" si="66"/>
        <v>JOBHervé</v>
      </c>
      <c r="F949" s="25" t="str">
        <f t="shared" si="67"/>
        <v>FSGT55536395</v>
      </c>
      <c r="G949" s="88" t="s">
        <v>678</v>
      </c>
      <c r="H949" s="88" t="s">
        <v>680</v>
      </c>
      <c r="I949" s="88" t="s">
        <v>127</v>
      </c>
      <c r="J949" s="89">
        <v>71</v>
      </c>
      <c r="K949" s="88" t="s">
        <v>34</v>
      </c>
      <c r="L949" s="88">
        <v>55536395</v>
      </c>
      <c r="M949" s="90">
        <v>19356</v>
      </c>
      <c r="N949" s="88">
        <v>6</v>
      </c>
      <c r="O949" s="25" t="s">
        <v>91</v>
      </c>
      <c r="P949" s="25">
        <v>43114</v>
      </c>
    </row>
    <row r="950" spans="1:16" x14ac:dyDescent="0.3">
      <c r="A950" s="54" t="str">
        <f t="shared" si="68"/>
        <v>JOBLOT1</v>
      </c>
      <c r="B950" s="52">
        <f t="shared" si="69"/>
        <v>1</v>
      </c>
      <c r="E950" s="236" t="str">
        <f t="shared" si="66"/>
        <v>JOBLOTAlexis</v>
      </c>
      <c r="F950" s="25" t="str">
        <f t="shared" si="67"/>
        <v>FSGT424097</v>
      </c>
      <c r="G950" s="88" t="s">
        <v>681</v>
      </c>
      <c r="H950" s="88" t="s">
        <v>462</v>
      </c>
      <c r="I950" s="88" t="s">
        <v>276</v>
      </c>
      <c r="J950" s="89">
        <v>71</v>
      </c>
      <c r="K950" s="88" t="s">
        <v>34</v>
      </c>
      <c r="L950" s="88">
        <v>424097</v>
      </c>
      <c r="M950" s="90">
        <v>36822</v>
      </c>
      <c r="N950" s="88">
        <v>5</v>
      </c>
      <c r="O950" s="25" t="s">
        <v>122</v>
      </c>
      <c r="P950" s="25">
        <v>43164</v>
      </c>
    </row>
    <row r="951" spans="1:16" x14ac:dyDescent="0.3">
      <c r="A951" s="54" t="str">
        <f t="shared" si="68"/>
        <v>JOBLOT2</v>
      </c>
      <c r="B951" s="52">
        <f t="shared" si="69"/>
        <v>2</v>
      </c>
      <c r="E951" s="236" t="str">
        <f t="shared" si="66"/>
        <v>JOBLOTChantal</v>
      </c>
      <c r="F951" s="25" t="str">
        <f t="shared" si="67"/>
        <v>FSGT230016</v>
      </c>
      <c r="G951" s="88" t="s">
        <v>681</v>
      </c>
      <c r="H951" s="88" t="s">
        <v>402</v>
      </c>
      <c r="I951" s="88" t="s">
        <v>276</v>
      </c>
      <c r="J951" s="89">
        <v>71</v>
      </c>
      <c r="K951" s="88" t="s">
        <v>34</v>
      </c>
      <c r="L951" s="88">
        <v>230016</v>
      </c>
      <c r="M951" s="90">
        <v>18821</v>
      </c>
      <c r="N951" s="88" t="s">
        <v>81</v>
      </c>
      <c r="O951" s="25" t="s">
        <v>91</v>
      </c>
      <c r="P951" s="25">
        <v>43164</v>
      </c>
    </row>
    <row r="952" spans="1:16" x14ac:dyDescent="0.3">
      <c r="A952" s="54" t="str">
        <f t="shared" si="68"/>
        <v>JOBLOT3</v>
      </c>
      <c r="B952" s="52">
        <f t="shared" si="69"/>
        <v>3</v>
      </c>
      <c r="E952" s="236" t="str">
        <f t="shared" si="66"/>
        <v>JOBLOTGérard</v>
      </c>
      <c r="F952" s="25" t="str">
        <f t="shared" si="67"/>
        <v>FSGT230017</v>
      </c>
      <c r="G952" s="88" t="s">
        <v>681</v>
      </c>
      <c r="H952" s="88" t="s">
        <v>90</v>
      </c>
      <c r="I952" s="88" t="s">
        <v>276</v>
      </c>
      <c r="J952" s="89">
        <v>71</v>
      </c>
      <c r="K952" s="88" t="s">
        <v>34</v>
      </c>
      <c r="L952" s="88">
        <v>230017</v>
      </c>
      <c r="M952" s="90">
        <v>17819</v>
      </c>
      <c r="N952" s="88">
        <v>5</v>
      </c>
      <c r="O952" s="25" t="s">
        <v>91</v>
      </c>
      <c r="P952" s="25">
        <v>43128</v>
      </c>
    </row>
    <row r="953" spans="1:16" x14ac:dyDescent="0.3">
      <c r="A953" s="54" t="str">
        <f t="shared" si="68"/>
        <v>JOBLOT4</v>
      </c>
      <c r="B953" s="52">
        <f t="shared" si="69"/>
        <v>4</v>
      </c>
      <c r="E953" s="236" t="str">
        <f t="shared" si="66"/>
        <v>JOBLOTLionel</v>
      </c>
      <c r="F953" s="25" t="str">
        <f t="shared" si="67"/>
        <v>FSGT55539960</v>
      </c>
      <c r="G953" s="88" t="s">
        <v>681</v>
      </c>
      <c r="H953" s="88" t="s">
        <v>102</v>
      </c>
      <c r="I953" s="88" t="s">
        <v>276</v>
      </c>
      <c r="J953" s="89">
        <v>71</v>
      </c>
      <c r="K953" s="88" t="s">
        <v>34</v>
      </c>
      <c r="L953" s="88">
        <v>55539960</v>
      </c>
      <c r="M953" s="90">
        <v>26883</v>
      </c>
      <c r="N953" s="88">
        <v>2</v>
      </c>
      <c r="O953" s="25" t="s">
        <v>73</v>
      </c>
      <c r="P953" s="25" t="s">
        <v>682</v>
      </c>
    </row>
    <row r="954" spans="1:16" x14ac:dyDescent="0.3">
      <c r="A954" s="54" t="str">
        <f t="shared" si="68"/>
        <v>JOBLOT5</v>
      </c>
      <c r="B954" s="52">
        <f t="shared" si="69"/>
        <v>5</v>
      </c>
      <c r="E954" s="236" t="str">
        <f t="shared" si="66"/>
        <v>JOBLOTLucas(cadet)</v>
      </c>
      <c r="F954" s="25" t="str">
        <f t="shared" si="67"/>
        <v>FSGT434666</v>
      </c>
      <c r="G954" s="88" t="s">
        <v>681</v>
      </c>
      <c r="H954" s="88" t="s">
        <v>683</v>
      </c>
      <c r="I954" s="88" t="s">
        <v>276</v>
      </c>
      <c r="J954" s="89">
        <v>71</v>
      </c>
      <c r="K954" s="88" t="s">
        <v>34</v>
      </c>
      <c r="L954" s="88">
        <v>434666</v>
      </c>
      <c r="M954" s="90">
        <v>37464</v>
      </c>
      <c r="N954" s="88">
        <v>5</v>
      </c>
      <c r="O954" s="25" t="s">
        <v>170</v>
      </c>
      <c r="P954" s="25">
        <v>43164</v>
      </c>
    </row>
    <row r="955" spans="1:16" x14ac:dyDescent="0.3">
      <c r="A955" s="54" t="str">
        <f t="shared" si="68"/>
        <v>JOBLOT6</v>
      </c>
      <c r="B955" s="52">
        <f t="shared" si="69"/>
        <v>6</v>
      </c>
      <c r="E955" s="236" t="str">
        <f t="shared" si="66"/>
        <v>JOBLOTThierry</v>
      </c>
      <c r="F955" s="25" t="str">
        <f t="shared" si="67"/>
        <v>FSGT230020</v>
      </c>
      <c r="G955" s="88" t="s">
        <v>681</v>
      </c>
      <c r="H955" s="88" t="s">
        <v>115</v>
      </c>
      <c r="I955" s="88" t="s">
        <v>276</v>
      </c>
      <c r="J955" s="89">
        <v>71</v>
      </c>
      <c r="K955" s="88" t="s">
        <v>34</v>
      </c>
      <c r="L955" s="88">
        <v>230020</v>
      </c>
      <c r="M955" s="90">
        <v>26350</v>
      </c>
      <c r="N955" s="88">
        <v>5</v>
      </c>
      <c r="O955" s="25" t="s">
        <v>73</v>
      </c>
      <c r="P955" s="25">
        <v>43128</v>
      </c>
    </row>
    <row r="956" spans="1:16" x14ac:dyDescent="0.3">
      <c r="A956" s="54" t="str">
        <f t="shared" si="68"/>
        <v>JOBY1</v>
      </c>
      <c r="B956" s="52">
        <f t="shared" si="69"/>
        <v>1</v>
      </c>
      <c r="E956" s="236" t="str">
        <f t="shared" si="66"/>
        <v>JOBYChristophe</v>
      </c>
      <c r="F956" s="25" t="str">
        <f t="shared" si="67"/>
        <v>FSGT55659546</v>
      </c>
      <c r="G956" s="88" t="s">
        <v>684</v>
      </c>
      <c r="H956" s="88" t="s">
        <v>135</v>
      </c>
      <c r="I956" s="88" t="s">
        <v>133</v>
      </c>
      <c r="J956" s="89">
        <v>71</v>
      </c>
      <c r="K956" s="88" t="s">
        <v>34</v>
      </c>
      <c r="L956" s="88">
        <v>55659546</v>
      </c>
      <c r="M956" s="90">
        <v>24344</v>
      </c>
      <c r="N956" s="88">
        <v>5</v>
      </c>
      <c r="O956" s="25" t="s">
        <v>82</v>
      </c>
      <c r="P956" s="25">
        <v>43219</v>
      </c>
    </row>
    <row r="957" spans="1:16" x14ac:dyDescent="0.3">
      <c r="A957" s="54" t="str">
        <f t="shared" si="68"/>
        <v>JOLIVET1</v>
      </c>
      <c r="B957" s="52">
        <f t="shared" si="69"/>
        <v>1</v>
      </c>
      <c r="E957" s="236" t="str">
        <f t="shared" si="66"/>
        <v>JOLIVETGeorges</v>
      </c>
      <c r="F957" s="25" t="str">
        <f t="shared" si="67"/>
        <v>FSGT227501</v>
      </c>
      <c r="G957" s="88" t="s">
        <v>685</v>
      </c>
      <c r="H957" s="88" t="s">
        <v>146</v>
      </c>
      <c r="I957" s="88" t="s">
        <v>127</v>
      </c>
      <c r="J957" s="89">
        <v>71</v>
      </c>
      <c r="K957" s="88" t="s">
        <v>34</v>
      </c>
      <c r="L957" s="88">
        <v>227501</v>
      </c>
      <c r="M957" s="90">
        <v>18690</v>
      </c>
      <c r="N957" s="88">
        <v>6</v>
      </c>
      <c r="O957" s="25" t="s">
        <v>91</v>
      </c>
      <c r="P957" s="25">
        <v>43114</v>
      </c>
    </row>
    <row r="958" spans="1:16" x14ac:dyDescent="0.3">
      <c r="A958" s="54" t="str">
        <f t="shared" si="68"/>
        <v>JOLIVOT1</v>
      </c>
      <c r="B958" s="52">
        <f t="shared" si="69"/>
        <v>1</v>
      </c>
      <c r="E958" s="236" t="str">
        <f t="shared" si="66"/>
        <v>JOLIVOTSébastien</v>
      </c>
      <c r="F958" s="25" t="str">
        <f t="shared" si="67"/>
        <v>FSGT239605</v>
      </c>
      <c r="G958" s="88" t="s">
        <v>686</v>
      </c>
      <c r="H958" s="88" t="s">
        <v>282</v>
      </c>
      <c r="I958" s="88" t="s">
        <v>127</v>
      </c>
      <c r="J958" s="89">
        <v>71</v>
      </c>
      <c r="K958" s="88" t="s">
        <v>34</v>
      </c>
      <c r="L958" s="88">
        <v>239605</v>
      </c>
      <c r="M958" s="90">
        <v>27107</v>
      </c>
      <c r="N958" s="88">
        <v>2</v>
      </c>
      <c r="O958" s="25" t="s">
        <v>73</v>
      </c>
      <c r="P958" s="25">
        <v>43114</v>
      </c>
    </row>
    <row r="959" spans="1:16" x14ac:dyDescent="0.3">
      <c r="A959" s="54" t="str">
        <f t="shared" si="68"/>
        <v>JOLIVOT2</v>
      </c>
      <c r="B959" s="52">
        <f t="shared" si="69"/>
        <v>2</v>
      </c>
      <c r="E959" s="236" t="str">
        <f t="shared" si="66"/>
        <v>JOLIVOTLaure</v>
      </c>
      <c r="F959" s="25" t="str">
        <f t="shared" si="67"/>
        <v>FSGT299694</v>
      </c>
      <c r="G959" s="88" t="s">
        <v>686</v>
      </c>
      <c r="H959" s="88" t="s">
        <v>687</v>
      </c>
      <c r="I959" s="88" t="s">
        <v>127</v>
      </c>
      <c r="J959" s="89">
        <v>71</v>
      </c>
      <c r="K959" s="88" t="s">
        <v>34</v>
      </c>
      <c r="L959" s="88">
        <v>299694</v>
      </c>
      <c r="M959" s="90">
        <v>26040</v>
      </c>
      <c r="N959" s="88" t="s">
        <v>81</v>
      </c>
      <c r="O959" s="25" t="s">
        <v>73</v>
      </c>
      <c r="P959" s="25">
        <v>43177</v>
      </c>
    </row>
    <row r="960" spans="1:16" x14ac:dyDescent="0.3">
      <c r="A960" s="54" t="str">
        <f t="shared" si="68"/>
        <v>JOLY1</v>
      </c>
      <c r="B960" s="52">
        <f t="shared" si="69"/>
        <v>1</v>
      </c>
      <c r="E960" s="236" t="str">
        <f t="shared" si="66"/>
        <v>JOLYSimon</v>
      </c>
      <c r="F960" s="25" t="str">
        <f t="shared" si="67"/>
        <v>FSGT55752780</v>
      </c>
      <c r="G960" s="88" t="s">
        <v>688</v>
      </c>
      <c r="H960" s="88" t="s">
        <v>689</v>
      </c>
      <c r="I960" s="88" t="s">
        <v>154</v>
      </c>
      <c r="J960" s="89">
        <v>71</v>
      </c>
      <c r="K960" s="88" t="s">
        <v>34</v>
      </c>
      <c r="L960" s="88">
        <v>55752780</v>
      </c>
      <c r="M960" s="90">
        <v>30106</v>
      </c>
      <c r="N960" s="88">
        <v>3</v>
      </c>
      <c r="O960" s="25" t="s">
        <v>95</v>
      </c>
      <c r="P960" s="25">
        <v>43142</v>
      </c>
    </row>
    <row r="961" spans="1:16" x14ac:dyDescent="0.3">
      <c r="A961" s="54" t="str">
        <f t="shared" si="68"/>
        <v>JOLY2</v>
      </c>
      <c r="B961" s="52">
        <f t="shared" si="69"/>
        <v>2</v>
      </c>
      <c r="E961" s="236" t="str">
        <f t="shared" si="66"/>
        <v>JOLYCédric</v>
      </c>
      <c r="F961" s="25" t="str">
        <f t="shared" si="67"/>
        <v>FSGT55752779</v>
      </c>
      <c r="G961" s="88" t="s">
        <v>688</v>
      </c>
      <c r="H961" s="88" t="s">
        <v>690</v>
      </c>
      <c r="I961" s="88" t="s">
        <v>154</v>
      </c>
      <c r="J961" s="89">
        <v>71</v>
      </c>
      <c r="K961" s="88" t="s">
        <v>34</v>
      </c>
      <c r="L961" s="88">
        <v>55752779</v>
      </c>
      <c r="M961" s="90">
        <v>27165</v>
      </c>
      <c r="N961" s="88">
        <v>2</v>
      </c>
      <c r="O961" s="25" t="s">
        <v>73</v>
      </c>
      <c r="P961" s="25">
        <v>43142</v>
      </c>
    </row>
    <row r="962" spans="1:16" x14ac:dyDescent="0.3">
      <c r="A962" s="54" t="str">
        <f t="shared" si="68"/>
        <v>JOMAIN1</v>
      </c>
      <c r="B962" s="52">
        <f t="shared" si="69"/>
        <v>1</v>
      </c>
      <c r="E962" s="236" t="str">
        <f t="shared" si="66"/>
        <v>JOMAINMichel</v>
      </c>
      <c r="F962" s="25" t="str">
        <f t="shared" si="67"/>
        <v>FSGT55492658</v>
      </c>
      <c r="G962" s="88" t="s">
        <v>691</v>
      </c>
      <c r="H962" s="88" t="s">
        <v>249</v>
      </c>
      <c r="I962" s="88" t="s">
        <v>112</v>
      </c>
      <c r="J962" s="89">
        <v>71</v>
      </c>
      <c r="K962" s="88" t="s">
        <v>34</v>
      </c>
      <c r="L962" s="88">
        <v>55492658</v>
      </c>
      <c r="M962" s="90">
        <v>21630</v>
      </c>
      <c r="N962" s="88">
        <v>5</v>
      </c>
      <c r="O962" s="25" t="s">
        <v>82</v>
      </c>
      <c r="P962" s="25">
        <v>43128</v>
      </c>
    </row>
    <row r="963" spans="1:16" x14ac:dyDescent="0.3">
      <c r="A963" s="54" t="str">
        <f t="shared" si="68"/>
        <v>JOUANNE1</v>
      </c>
      <c r="B963" s="52">
        <f t="shared" si="69"/>
        <v>1</v>
      </c>
      <c r="E963" s="236" t="str">
        <f t="shared" si="66"/>
        <v>JOUANNEDominique</v>
      </c>
      <c r="F963" s="25" t="str">
        <f t="shared" si="67"/>
        <v>FSGT55597571</v>
      </c>
      <c r="G963" s="88" t="s">
        <v>692</v>
      </c>
      <c r="H963" s="88" t="s">
        <v>190</v>
      </c>
      <c r="I963" s="88" t="s">
        <v>127</v>
      </c>
      <c r="J963" s="89">
        <v>71</v>
      </c>
      <c r="K963" s="88" t="s">
        <v>34</v>
      </c>
      <c r="L963" s="88">
        <v>55597571</v>
      </c>
      <c r="M963" s="90">
        <v>22287</v>
      </c>
      <c r="N963" s="88">
        <v>4</v>
      </c>
      <c r="O963" s="25" t="s">
        <v>82</v>
      </c>
      <c r="P963" s="25">
        <v>43114</v>
      </c>
    </row>
    <row r="964" spans="1:16" x14ac:dyDescent="0.3">
      <c r="A964" s="54" t="str">
        <f t="shared" si="68"/>
        <v>JOUANNE2</v>
      </c>
      <c r="B964" s="52">
        <f t="shared" si="69"/>
        <v>2</v>
      </c>
      <c r="E964" s="236" t="str">
        <f t="shared" ref="E964:E1027" si="70">CONCATENATE(G964,H964)</f>
        <v>JOUANNEDidier</v>
      </c>
      <c r="F964" s="25" t="str">
        <f t="shared" si="67"/>
        <v>FSGT304271</v>
      </c>
      <c r="G964" s="88" t="s">
        <v>692</v>
      </c>
      <c r="H964" s="88" t="s">
        <v>232</v>
      </c>
      <c r="I964" s="88" t="s">
        <v>127</v>
      </c>
      <c r="J964" s="89">
        <v>71</v>
      </c>
      <c r="K964" s="88" t="s">
        <v>34</v>
      </c>
      <c r="L964" s="88">
        <v>304271</v>
      </c>
      <c r="M964" s="90">
        <v>22844</v>
      </c>
      <c r="N964" s="88">
        <v>4</v>
      </c>
      <c r="O964" s="25" t="s">
        <v>82</v>
      </c>
      <c r="P964" s="25">
        <v>43114</v>
      </c>
    </row>
    <row r="965" spans="1:16" x14ac:dyDescent="0.3">
      <c r="A965" s="54" t="str">
        <f t="shared" si="68"/>
        <v>JOUANNE3</v>
      </c>
      <c r="B965" s="52">
        <f t="shared" si="69"/>
        <v>3</v>
      </c>
      <c r="E965" s="236" t="str">
        <f t="shared" si="70"/>
        <v>JOUANNEEmmy(F)</v>
      </c>
      <c r="F965" s="25" t="str">
        <f t="shared" si="67"/>
        <v>FSGT55654084</v>
      </c>
      <c r="G965" s="88" t="s">
        <v>692</v>
      </c>
      <c r="H965" s="88" t="s">
        <v>693</v>
      </c>
      <c r="I965" s="88" t="s">
        <v>127</v>
      </c>
      <c r="J965" s="89">
        <v>71</v>
      </c>
      <c r="K965" s="88" t="s">
        <v>34</v>
      </c>
      <c r="L965" s="88">
        <v>55654084</v>
      </c>
      <c r="M965" s="90">
        <v>36496</v>
      </c>
      <c r="N965" s="88">
        <v>6</v>
      </c>
      <c r="O965" s="25" t="s">
        <v>120</v>
      </c>
      <c r="P965" s="25">
        <v>43114</v>
      </c>
    </row>
    <row r="966" spans="1:16" x14ac:dyDescent="0.3">
      <c r="A966" s="54" t="str">
        <f t="shared" si="68"/>
        <v>JURIN1</v>
      </c>
      <c r="B966" s="52">
        <f t="shared" si="69"/>
        <v>1</v>
      </c>
      <c r="E966" s="236" t="str">
        <f t="shared" si="70"/>
        <v>JURINJean-Sébastien</v>
      </c>
      <c r="F966" s="25" t="str">
        <f t="shared" si="67"/>
        <v>FSGT55719556</v>
      </c>
      <c r="G966" s="88" t="s">
        <v>694</v>
      </c>
      <c r="H966" s="88" t="s">
        <v>695</v>
      </c>
      <c r="I966" s="88" t="s">
        <v>85</v>
      </c>
      <c r="J966" s="89">
        <v>71</v>
      </c>
      <c r="K966" s="88" t="s">
        <v>34</v>
      </c>
      <c r="L966" s="88">
        <v>55719556</v>
      </c>
      <c r="M966" s="90">
        <v>29723</v>
      </c>
      <c r="N966" s="88">
        <v>4</v>
      </c>
      <c r="O966" s="25" t="s">
        <v>95</v>
      </c>
      <c r="P966" s="25">
        <v>43171</v>
      </c>
    </row>
    <row r="967" spans="1:16" x14ac:dyDescent="0.3">
      <c r="A967" s="54" t="str">
        <f t="shared" si="68"/>
        <v>KANEL1</v>
      </c>
      <c r="B967" s="52">
        <f t="shared" si="69"/>
        <v>1</v>
      </c>
      <c r="E967" s="236" t="str">
        <f t="shared" si="70"/>
        <v>KANELAurélien</v>
      </c>
      <c r="F967" s="25" t="str">
        <f t="shared" si="67"/>
        <v>FSGT55596848</v>
      </c>
      <c r="G967" s="88" t="s">
        <v>696</v>
      </c>
      <c r="H967" s="88" t="s">
        <v>274</v>
      </c>
      <c r="I967" s="88" t="s">
        <v>133</v>
      </c>
      <c r="J967" s="89">
        <v>71</v>
      </c>
      <c r="K967" s="88" t="s">
        <v>34</v>
      </c>
      <c r="L967" s="88">
        <v>55596848</v>
      </c>
      <c r="M967" s="90">
        <v>33923</v>
      </c>
      <c r="N967" s="88">
        <v>2</v>
      </c>
      <c r="O967" s="25" t="s">
        <v>95</v>
      </c>
      <c r="P967" s="25">
        <v>43137</v>
      </c>
    </row>
    <row r="968" spans="1:16" x14ac:dyDescent="0.3">
      <c r="A968" s="54" t="str">
        <f t="shared" si="68"/>
        <v>KERHERVE1</v>
      </c>
      <c r="B968" s="52">
        <f t="shared" si="69"/>
        <v>1</v>
      </c>
      <c r="E968" s="236" t="str">
        <f t="shared" si="70"/>
        <v>KERHERVEPierre</v>
      </c>
      <c r="F968" s="25" t="str">
        <f t="shared" si="67"/>
        <v>FSGT55755072</v>
      </c>
      <c r="G968" s="88" t="s">
        <v>697</v>
      </c>
      <c r="H968" s="88" t="s">
        <v>161</v>
      </c>
      <c r="I968" s="88" t="s">
        <v>112</v>
      </c>
      <c r="J968" s="89">
        <v>71</v>
      </c>
      <c r="K968" s="88" t="s">
        <v>34</v>
      </c>
      <c r="L968" s="88">
        <v>55755072</v>
      </c>
      <c r="M968" s="90">
        <v>21420</v>
      </c>
      <c r="N968" s="88">
        <v>6</v>
      </c>
      <c r="O968" s="25" t="s">
        <v>91</v>
      </c>
      <c r="P968" s="25">
        <v>43128</v>
      </c>
    </row>
    <row r="969" spans="1:16" x14ac:dyDescent="0.3">
      <c r="A969" s="54" t="str">
        <f t="shared" si="68"/>
        <v>KOCZANSKI1</v>
      </c>
      <c r="B969" s="52">
        <f t="shared" si="69"/>
        <v>1</v>
      </c>
      <c r="E969" s="236" t="str">
        <f t="shared" si="70"/>
        <v>KOCZANSKIJoseph</v>
      </c>
      <c r="F969" s="25" t="str">
        <f t="shared" si="67"/>
        <v>FSGT230021</v>
      </c>
      <c r="G969" s="88" t="s">
        <v>698</v>
      </c>
      <c r="H969" s="88" t="s">
        <v>436</v>
      </c>
      <c r="I969" s="88" t="s">
        <v>276</v>
      </c>
      <c r="J969" s="89">
        <v>71</v>
      </c>
      <c r="K969" s="88" t="s">
        <v>34</v>
      </c>
      <c r="L969" s="88">
        <v>230021</v>
      </c>
      <c r="M969" s="90">
        <v>15382</v>
      </c>
      <c r="N969" s="88">
        <v>6</v>
      </c>
      <c r="O969" s="25" t="s">
        <v>91</v>
      </c>
      <c r="P969" s="25">
        <v>43257</v>
      </c>
    </row>
    <row r="970" spans="1:16" x14ac:dyDescent="0.3">
      <c r="A970" s="54" t="str">
        <f t="shared" si="68"/>
        <v>KRYSIECKI1</v>
      </c>
      <c r="B970" s="52">
        <f t="shared" si="69"/>
        <v>1</v>
      </c>
      <c r="E970" s="236" t="str">
        <f t="shared" si="70"/>
        <v>KRYSIECKIOlivier</v>
      </c>
      <c r="F970" s="25" t="str">
        <f t="shared" si="67"/>
        <v>FSGT55755063</v>
      </c>
      <c r="G970" s="88" t="s">
        <v>699</v>
      </c>
      <c r="H970" s="88" t="s">
        <v>140</v>
      </c>
      <c r="I970" s="88" t="s">
        <v>263</v>
      </c>
      <c r="J970" s="89">
        <v>71</v>
      </c>
      <c r="K970" s="88" t="s">
        <v>34</v>
      </c>
      <c r="L970" s="88">
        <v>55755063</v>
      </c>
      <c r="M970" s="90">
        <v>26437</v>
      </c>
      <c r="N970" s="88">
        <v>3</v>
      </c>
      <c r="O970" s="25" t="s">
        <v>73</v>
      </c>
      <c r="P970" s="25">
        <v>43138</v>
      </c>
    </row>
    <row r="971" spans="1:16" x14ac:dyDescent="0.3">
      <c r="A971" s="54" t="str">
        <f t="shared" si="68"/>
        <v>LAC1</v>
      </c>
      <c r="B971" s="52">
        <f t="shared" si="69"/>
        <v>1</v>
      </c>
      <c r="E971" s="236" t="str">
        <f t="shared" si="70"/>
        <v>LACStéphane</v>
      </c>
      <c r="F971" s="25" t="str">
        <f t="shared" si="67"/>
        <v>FSGT494548</v>
      </c>
      <c r="G971" s="88" t="s">
        <v>700</v>
      </c>
      <c r="H971" s="88" t="s">
        <v>167</v>
      </c>
      <c r="I971" s="88" t="s">
        <v>130</v>
      </c>
      <c r="J971" s="89">
        <v>71</v>
      </c>
      <c r="K971" s="88" t="s">
        <v>34</v>
      </c>
      <c r="L971" s="88">
        <v>494548</v>
      </c>
      <c r="M971" s="90">
        <v>24631</v>
      </c>
      <c r="N971" s="88">
        <v>2</v>
      </c>
      <c r="O971" s="25" t="s">
        <v>82</v>
      </c>
      <c r="P971" s="25">
        <v>43142</v>
      </c>
    </row>
    <row r="972" spans="1:16" x14ac:dyDescent="0.3">
      <c r="A972" s="54" t="str">
        <f t="shared" si="68"/>
        <v>LAMALLE1</v>
      </c>
      <c r="B972" s="52">
        <f t="shared" si="69"/>
        <v>1</v>
      </c>
      <c r="E972" s="236" t="str">
        <f t="shared" si="70"/>
        <v>LAMALLEPhilippe</v>
      </c>
      <c r="F972" s="25" t="str">
        <f t="shared" si="67"/>
        <v>FSGT229316</v>
      </c>
      <c r="G972" s="88" t="s">
        <v>701</v>
      </c>
      <c r="H972" s="88" t="s">
        <v>123</v>
      </c>
      <c r="I972" s="88" t="s">
        <v>313</v>
      </c>
      <c r="J972" s="89">
        <v>71</v>
      </c>
      <c r="K972" s="88" t="s">
        <v>34</v>
      </c>
      <c r="L972" s="88">
        <v>229316</v>
      </c>
      <c r="M972" s="90">
        <v>23445</v>
      </c>
      <c r="N972" s="88">
        <v>3</v>
      </c>
      <c r="O972" s="25" t="s">
        <v>82</v>
      </c>
      <c r="P972" s="25">
        <v>43204</v>
      </c>
    </row>
    <row r="973" spans="1:16" x14ac:dyDescent="0.3">
      <c r="A973" s="54" t="str">
        <f t="shared" si="68"/>
        <v>LAMETERY1</v>
      </c>
      <c r="B973" s="52">
        <f t="shared" si="69"/>
        <v>1</v>
      </c>
      <c r="E973" s="236" t="str">
        <f t="shared" si="70"/>
        <v>LAMETERYDidier</v>
      </c>
      <c r="F973" s="25" t="str">
        <f t="shared" si="67"/>
        <v>FSGT226810</v>
      </c>
      <c r="G973" s="88" t="s">
        <v>702</v>
      </c>
      <c r="H973" s="88" t="s">
        <v>232</v>
      </c>
      <c r="I973" s="88" t="s">
        <v>196</v>
      </c>
      <c r="J973" s="89">
        <v>71</v>
      </c>
      <c r="K973" s="88" t="s">
        <v>34</v>
      </c>
      <c r="L973" s="88">
        <v>226810</v>
      </c>
      <c r="M973" s="90">
        <v>23267</v>
      </c>
      <c r="N973" s="88">
        <v>2</v>
      </c>
      <c r="O973" s="25" t="s">
        <v>82</v>
      </c>
      <c r="P973" s="25">
        <v>43131</v>
      </c>
    </row>
    <row r="974" spans="1:16" x14ac:dyDescent="0.3">
      <c r="A974" s="54" t="str">
        <f t="shared" si="68"/>
        <v>LANDRE1</v>
      </c>
      <c r="B974" s="52">
        <f t="shared" si="69"/>
        <v>1</v>
      </c>
      <c r="E974" s="236" t="str">
        <f t="shared" si="70"/>
        <v>LANDREAntonin(cadet)</v>
      </c>
      <c r="F974" s="25" t="str">
        <f t="shared" si="67"/>
        <v>FSGT303392</v>
      </c>
      <c r="G974" s="88" t="s">
        <v>703</v>
      </c>
      <c r="H974" s="88" t="s">
        <v>704</v>
      </c>
      <c r="I974" s="88" t="s">
        <v>225</v>
      </c>
      <c r="J974" s="89">
        <v>71</v>
      </c>
      <c r="K974" s="88" t="s">
        <v>34</v>
      </c>
      <c r="L974" s="88">
        <v>303392</v>
      </c>
      <c r="M974" s="90">
        <v>37509</v>
      </c>
      <c r="N974" s="88">
        <v>1</v>
      </c>
      <c r="O974" s="25" t="s">
        <v>170</v>
      </c>
      <c r="P974" s="25">
        <v>43164</v>
      </c>
    </row>
    <row r="975" spans="1:16" x14ac:dyDescent="0.3">
      <c r="A975" s="54" t="str">
        <f t="shared" si="68"/>
        <v>LANDRE2</v>
      </c>
      <c r="B975" s="52">
        <f t="shared" si="69"/>
        <v>2</v>
      </c>
      <c r="E975" s="236" t="str">
        <f t="shared" si="70"/>
        <v>LANDRECatherine</v>
      </c>
      <c r="F975" s="25" t="str">
        <f t="shared" si="67"/>
        <v>FSGT228599</v>
      </c>
      <c r="G975" s="88" t="s">
        <v>703</v>
      </c>
      <c r="H975" s="88" t="s">
        <v>247</v>
      </c>
      <c r="I975" s="88" t="s">
        <v>127</v>
      </c>
      <c r="J975" s="89">
        <v>71</v>
      </c>
      <c r="K975" s="88" t="s">
        <v>34</v>
      </c>
      <c r="L975" s="88">
        <v>228599</v>
      </c>
      <c r="M975" s="90">
        <v>28758</v>
      </c>
      <c r="N975" s="88" t="s">
        <v>81</v>
      </c>
      <c r="O975" s="25" t="s">
        <v>73</v>
      </c>
      <c r="P975" s="25">
        <v>43114</v>
      </c>
    </row>
    <row r="976" spans="1:16" x14ac:dyDescent="0.3">
      <c r="A976" s="54" t="str">
        <f t="shared" si="68"/>
        <v>LANDRE3</v>
      </c>
      <c r="B976" s="52">
        <f t="shared" si="69"/>
        <v>3</v>
      </c>
      <c r="E976" s="236" t="str">
        <f t="shared" si="70"/>
        <v>LANDRESébastien</v>
      </c>
      <c r="F976" s="25" t="str">
        <f t="shared" si="67"/>
        <v>FSGT228600</v>
      </c>
      <c r="G976" s="88" t="s">
        <v>703</v>
      </c>
      <c r="H976" s="88" t="s">
        <v>282</v>
      </c>
      <c r="I976" s="88" t="s">
        <v>127</v>
      </c>
      <c r="J976" s="89">
        <v>71</v>
      </c>
      <c r="K976" s="88" t="s">
        <v>34</v>
      </c>
      <c r="L976" s="88">
        <v>228600</v>
      </c>
      <c r="M976" s="90">
        <v>27713</v>
      </c>
      <c r="N976" s="88">
        <v>1</v>
      </c>
      <c r="O976" s="25" t="s">
        <v>73</v>
      </c>
      <c r="P976" s="25">
        <v>43114</v>
      </c>
    </row>
    <row r="977" spans="1:16" x14ac:dyDescent="0.3">
      <c r="A977" s="54" t="str">
        <f t="shared" si="68"/>
        <v>LANOIX1</v>
      </c>
      <c r="B977" s="52">
        <f t="shared" si="69"/>
        <v>1</v>
      </c>
      <c r="E977" s="236" t="str">
        <f t="shared" si="70"/>
        <v>LANOIXPierre</v>
      </c>
      <c r="F977" s="25" t="str">
        <f t="shared" si="67"/>
        <v>FSGT55608041</v>
      </c>
      <c r="G977" s="88" t="s">
        <v>705</v>
      </c>
      <c r="H977" s="88" t="s">
        <v>161</v>
      </c>
      <c r="I977" s="88" t="s">
        <v>94</v>
      </c>
      <c r="J977" s="89">
        <v>71</v>
      </c>
      <c r="K977" s="88" t="s">
        <v>34</v>
      </c>
      <c r="L977" s="88">
        <v>55608041</v>
      </c>
      <c r="M977" s="90">
        <v>26308</v>
      </c>
      <c r="N977" s="88">
        <v>4</v>
      </c>
      <c r="O977" s="25" t="s">
        <v>73</v>
      </c>
      <c r="P977" s="25">
        <v>43182</v>
      </c>
    </row>
    <row r="978" spans="1:16" x14ac:dyDescent="0.3">
      <c r="A978" s="54" t="str">
        <f t="shared" si="68"/>
        <v>LANORE1</v>
      </c>
      <c r="B978" s="52">
        <f t="shared" si="69"/>
        <v>1</v>
      </c>
      <c r="E978" s="236" t="str">
        <f t="shared" si="70"/>
        <v>LANOREMathieu</v>
      </c>
      <c r="F978" s="25" t="str">
        <f t="shared" si="67"/>
        <v>FSGT241886</v>
      </c>
      <c r="G978" s="88" t="s">
        <v>706</v>
      </c>
      <c r="H978" s="88" t="s">
        <v>285</v>
      </c>
      <c r="I978" s="88" t="s">
        <v>98</v>
      </c>
      <c r="J978" s="89">
        <v>71</v>
      </c>
      <c r="K978" s="88" t="s">
        <v>34</v>
      </c>
      <c r="L978" s="88">
        <v>241886</v>
      </c>
      <c r="M978" s="90">
        <v>30072</v>
      </c>
      <c r="N978" s="88">
        <v>2</v>
      </c>
      <c r="O978" s="25" t="s">
        <v>95</v>
      </c>
      <c r="P978" s="25">
        <v>43228</v>
      </c>
    </row>
    <row r="979" spans="1:16" x14ac:dyDescent="0.3">
      <c r="A979" s="54" t="str">
        <f t="shared" si="68"/>
        <v>LAREURE1</v>
      </c>
      <c r="B979" s="52">
        <f t="shared" si="69"/>
        <v>1</v>
      </c>
      <c r="E979" s="236" t="str">
        <f t="shared" si="70"/>
        <v>LAREUREMarlène</v>
      </c>
      <c r="F979" s="25" t="str">
        <f t="shared" si="67"/>
        <v>FSGT55483048</v>
      </c>
      <c r="G979" s="88" t="s">
        <v>707</v>
      </c>
      <c r="H979" s="88" t="s">
        <v>708</v>
      </c>
      <c r="I979" s="88" t="s">
        <v>133</v>
      </c>
      <c r="J979" s="89">
        <v>71</v>
      </c>
      <c r="K979" s="88" t="s">
        <v>34</v>
      </c>
      <c r="L979" s="88">
        <v>55483048</v>
      </c>
      <c r="M979" s="90">
        <v>32214</v>
      </c>
      <c r="N979" s="88">
        <v>4</v>
      </c>
      <c r="O979" s="25" t="s">
        <v>95</v>
      </c>
      <c r="P979" s="25">
        <v>43219</v>
      </c>
    </row>
    <row r="980" spans="1:16" x14ac:dyDescent="0.3">
      <c r="A980" s="54" t="str">
        <f t="shared" si="68"/>
        <v>LARROZE1</v>
      </c>
      <c r="B980" s="52">
        <f t="shared" si="69"/>
        <v>1</v>
      </c>
      <c r="E980" s="236" t="str">
        <f t="shared" si="70"/>
        <v>LARROZEJordan</v>
      </c>
      <c r="F980" s="25" t="str">
        <f t="shared" si="67"/>
        <v>FSGT55658739</v>
      </c>
      <c r="G980" s="88" t="s">
        <v>709</v>
      </c>
      <c r="H980" s="88" t="s">
        <v>710</v>
      </c>
      <c r="I980" s="88" t="s">
        <v>77</v>
      </c>
      <c r="J980" s="89">
        <v>71</v>
      </c>
      <c r="K980" s="88" t="s">
        <v>34</v>
      </c>
      <c r="L980" s="88">
        <v>55658739</v>
      </c>
      <c r="M980" s="90">
        <v>36058</v>
      </c>
      <c r="N980" s="88">
        <v>4</v>
      </c>
      <c r="O980" s="25" t="s">
        <v>120</v>
      </c>
      <c r="P980" s="25">
        <v>43119</v>
      </c>
    </row>
    <row r="981" spans="1:16" x14ac:dyDescent="0.3">
      <c r="A981" s="54" t="str">
        <f t="shared" si="68"/>
        <v>LARTAUT1</v>
      </c>
      <c r="B981" s="52">
        <f t="shared" si="69"/>
        <v>1</v>
      </c>
      <c r="E981" s="236" t="str">
        <f t="shared" si="70"/>
        <v>LARTAUTPierre</v>
      </c>
      <c r="F981" s="25" t="str">
        <f t="shared" si="67"/>
        <v>FSGT230646</v>
      </c>
      <c r="G981" s="88" t="s">
        <v>711</v>
      </c>
      <c r="H981" s="88" t="s">
        <v>161</v>
      </c>
      <c r="I981" s="88" t="s">
        <v>94</v>
      </c>
      <c r="J981" s="89">
        <v>71</v>
      </c>
      <c r="K981" s="88" t="s">
        <v>34</v>
      </c>
      <c r="L981" s="88">
        <v>230646</v>
      </c>
      <c r="M981" s="90">
        <v>23551</v>
      </c>
      <c r="N981" s="88">
        <v>4</v>
      </c>
      <c r="O981" s="25" t="s">
        <v>82</v>
      </c>
      <c r="P981" s="25">
        <v>43146</v>
      </c>
    </row>
    <row r="982" spans="1:16" x14ac:dyDescent="0.3">
      <c r="A982" s="54" t="str">
        <f t="shared" si="68"/>
        <v>LARUE1</v>
      </c>
      <c r="B982" s="52">
        <f t="shared" si="69"/>
        <v>1</v>
      </c>
      <c r="E982" s="236" t="str">
        <f t="shared" si="70"/>
        <v>LARUEPatrick</v>
      </c>
      <c r="F982" s="25" t="str">
        <f t="shared" si="67"/>
        <v>FSGT238952</v>
      </c>
      <c r="G982" s="88" t="s">
        <v>712</v>
      </c>
      <c r="H982" s="88" t="s">
        <v>152</v>
      </c>
      <c r="I982" s="88" t="s">
        <v>112</v>
      </c>
      <c r="J982" s="89">
        <v>71</v>
      </c>
      <c r="K982" s="88" t="s">
        <v>34</v>
      </c>
      <c r="L982" s="88">
        <v>238952</v>
      </c>
      <c r="M982" s="90">
        <v>20100</v>
      </c>
      <c r="N982" s="88">
        <v>5</v>
      </c>
      <c r="O982" s="25" t="s">
        <v>91</v>
      </c>
      <c r="P982" s="25">
        <v>43142</v>
      </c>
    </row>
    <row r="983" spans="1:16" x14ac:dyDescent="0.3">
      <c r="A983" s="54" t="str">
        <f t="shared" si="68"/>
        <v>LATRECHE1</v>
      </c>
      <c r="B983" s="52">
        <f t="shared" si="69"/>
        <v>1</v>
      </c>
      <c r="E983" s="236" t="str">
        <f t="shared" si="70"/>
        <v>LATRECHEPierre</v>
      </c>
      <c r="F983" s="25" t="str">
        <f t="shared" si="67"/>
        <v>FSGT487597</v>
      </c>
      <c r="G983" s="88" t="s">
        <v>713</v>
      </c>
      <c r="H983" s="88" t="s">
        <v>161</v>
      </c>
      <c r="I983" s="88" t="s">
        <v>94</v>
      </c>
      <c r="J983" s="89">
        <v>71</v>
      </c>
      <c r="K983" s="88" t="s">
        <v>34</v>
      </c>
      <c r="L983" s="88">
        <v>487597</v>
      </c>
      <c r="M983" s="90">
        <v>31158</v>
      </c>
      <c r="N983" s="88">
        <v>2</v>
      </c>
      <c r="O983" s="25" t="s">
        <v>95</v>
      </c>
      <c r="P983" s="25">
        <v>43146</v>
      </c>
    </row>
    <row r="984" spans="1:16" x14ac:dyDescent="0.3">
      <c r="A984" s="54" t="str">
        <f t="shared" si="68"/>
        <v>LAURENTI1</v>
      </c>
      <c r="B984" s="52">
        <f t="shared" si="69"/>
        <v>1</v>
      </c>
      <c r="E984" s="236" t="str">
        <f t="shared" si="70"/>
        <v>LAURENTIVincent</v>
      </c>
      <c r="F984" s="25" t="str">
        <f t="shared" si="67"/>
        <v>FSGT55476685</v>
      </c>
      <c r="G984" s="88" t="s">
        <v>714</v>
      </c>
      <c r="H984" s="88" t="s">
        <v>426</v>
      </c>
      <c r="I984" s="88" t="s">
        <v>127</v>
      </c>
      <c r="J984" s="89">
        <v>71</v>
      </c>
      <c r="K984" s="88" t="s">
        <v>34</v>
      </c>
      <c r="L984" s="88">
        <v>55476685</v>
      </c>
      <c r="M984" s="90">
        <v>23537</v>
      </c>
      <c r="N984" s="88">
        <v>4</v>
      </c>
      <c r="O984" s="25" t="s">
        <v>82</v>
      </c>
      <c r="P984" s="25">
        <v>43114</v>
      </c>
    </row>
    <row r="985" spans="1:16" x14ac:dyDescent="0.3">
      <c r="A985" s="54" t="str">
        <f t="shared" si="68"/>
        <v>LAUTISSIER1</v>
      </c>
      <c r="B985" s="52">
        <f t="shared" si="69"/>
        <v>1</v>
      </c>
      <c r="E985" s="236" t="str">
        <f t="shared" si="70"/>
        <v>LAUTISSIERJean-Luc</v>
      </c>
      <c r="F985" s="25" t="str">
        <f t="shared" si="67"/>
        <v>FSGT375908</v>
      </c>
      <c r="G985" s="88" t="s">
        <v>715</v>
      </c>
      <c r="H985" s="88" t="s">
        <v>99</v>
      </c>
      <c r="I985" s="88" t="s">
        <v>127</v>
      </c>
      <c r="J985" s="89">
        <v>71</v>
      </c>
      <c r="K985" s="88" t="s">
        <v>34</v>
      </c>
      <c r="L985" s="88">
        <v>375908</v>
      </c>
      <c r="M985" s="90">
        <v>23609</v>
      </c>
      <c r="N985" s="88">
        <v>4</v>
      </c>
      <c r="O985" s="25" t="s">
        <v>82</v>
      </c>
      <c r="P985" s="25">
        <v>43164</v>
      </c>
    </row>
    <row r="986" spans="1:16" x14ac:dyDescent="0.3">
      <c r="A986" s="54" t="str">
        <f t="shared" si="68"/>
        <v>LECLERC1</v>
      </c>
      <c r="B986" s="52">
        <f t="shared" si="69"/>
        <v>1</v>
      </c>
      <c r="E986" s="236" t="str">
        <f t="shared" si="70"/>
        <v>LECLERCSébastien</v>
      </c>
      <c r="F986" s="25" t="str">
        <f t="shared" si="67"/>
        <v>FSGT238956</v>
      </c>
      <c r="G986" s="88" t="s">
        <v>716</v>
      </c>
      <c r="H986" s="88" t="s">
        <v>282</v>
      </c>
      <c r="I986" s="88" t="s">
        <v>112</v>
      </c>
      <c r="J986" s="89">
        <v>71</v>
      </c>
      <c r="K986" s="88" t="s">
        <v>34</v>
      </c>
      <c r="L986" s="88">
        <v>238956</v>
      </c>
      <c r="M986" s="90">
        <v>28357</v>
      </c>
      <c r="N986" s="88">
        <v>4</v>
      </c>
      <c r="O986" s="25" t="s">
        <v>73</v>
      </c>
      <c r="P986" s="25">
        <v>43158</v>
      </c>
    </row>
    <row r="987" spans="1:16" x14ac:dyDescent="0.3">
      <c r="A987" s="54" t="str">
        <f t="shared" si="68"/>
        <v>LECUELLE1</v>
      </c>
      <c r="B987" s="52">
        <f t="shared" si="69"/>
        <v>1</v>
      </c>
      <c r="E987" s="236" t="str">
        <f t="shared" si="70"/>
        <v>LECUELLEAlain</v>
      </c>
      <c r="F987" s="25" t="str">
        <f t="shared" si="67"/>
        <v>FSGT55475441</v>
      </c>
      <c r="G987" s="88" t="s">
        <v>717</v>
      </c>
      <c r="H987" s="88" t="s">
        <v>126</v>
      </c>
      <c r="I987" s="88" t="s">
        <v>94</v>
      </c>
      <c r="J987" s="89">
        <v>71</v>
      </c>
      <c r="K987" s="88" t="s">
        <v>34</v>
      </c>
      <c r="L987" s="88">
        <v>55475441</v>
      </c>
      <c r="M987" s="90">
        <v>17387</v>
      </c>
      <c r="N987" s="88">
        <v>6</v>
      </c>
      <c r="O987" s="25" t="s">
        <v>91</v>
      </c>
      <c r="P987" s="25">
        <v>43146</v>
      </c>
    </row>
    <row r="988" spans="1:16" x14ac:dyDescent="0.3">
      <c r="A988" s="54" t="str">
        <f t="shared" si="68"/>
        <v>LECUELLE2</v>
      </c>
      <c r="B988" s="52">
        <f t="shared" si="69"/>
        <v>2</v>
      </c>
      <c r="E988" s="236" t="str">
        <f t="shared" si="70"/>
        <v>LECUELLEPatrick</v>
      </c>
      <c r="F988" s="25" t="str">
        <f t="shared" si="67"/>
        <v>FSGT231210</v>
      </c>
      <c r="G988" s="88" t="s">
        <v>717</v>
      </c>
      <c r="H988" s="88" t="s">
        <v>152</v>
      </c>
      <c r="I988" s="88" t="s">
        <v>118</v>
      </c>
      <c r="J988" s="89">
        <v>71</v>
      </c>
      <c r="K988" s="88" t="s">
        <v>34</v>
      </c>
      <c r="L988" s="88">
        <v>231210</v>
      </c>
      <c r="M988" s="90">
        <v>22587</v>
      </c>
      <c r="N988" s="88">
        <v>4</v>
      </c>
      <c r="O988" s="25" t="s">
        <v>82</v>
      </c>
      <c r="P988" s="25">
        <v>43160</v>
      </c>
    </row>
    <row r="989" spans="1:16" x14ac:dyDescent="0.3">
      <c r="A989" s="54" t="str">
        <f t="shared" si="68"/>
        <v>LEDAIN1</v>
      </c>
      <c r="B989" s="52">
        <f t="shared" si="69"/>
        <v>1</v>
      </c>
      <c r="E989" s="236" t="str">
        <f t="shared" si="70"/>
        <v>LEDAINJean-François</v>
      </c>
      <c r="F989" s="25" t="str">
        <f t="shared" si="67"/>
        <v>FSGT55753348</v>
      </c>
      <c r="G989" s="88" t="s">
        <v>718</v>
      </c>
      <c r="H989" s="88" t="s">
        <v>259</v>
      </c>
      <c r="I989" s="88" t="s">
        <v>364</v>
      </c>
      <c r="J989" s="89">
        <v>71</v>
      </c>
      <c r="K989" s="88" t="s">
        <v>34</v>
      </c>
      <c r="L989" s="88">
        <v>55753348</v>
      </c>
      <c r="M989" s="90">
        <v>18913</v>
      </c>
      <c r="N989" s="88">
        <v>6</v>
      </c>
      <c r="O989" s="25" t="s">
        <v>91</v>
      </c>
      <c r="P989" s="25">
        <v>43138</v>
      </c>
    </row>
    <row r="990" spans="1:16" x14ac:dyDescent="0.3">
      <c r="A990" s="54" t="str">
        <f t="shared" si="68"/>
        <v>LEDUC1</v>
      </c>
      <c r="B990" s="52">
        <f t="shared" si="69"/>
        <v>1</v>
      </c>
      <c r="E990" s="236" t="str">
        <f t="shared" si="70"/>
        <v>LEDUCAlain</v>
      </c>
      <c r="F990" s="25" t="str">
        <f t="shared" si="67"/>
        <v>FSGT236580</v>
      </c>
      <c r="G990" s="88" t="s">
        <v>719</v>
      </c>
      <c r="H990" s="88" t="s">
        <v>126</v>
      </c>
      <c r="I990" s="88" t="s">
        <v>112</v>
      </c>
      <c r="J990" s="89">
        <v>71</v>
      </c>
      <c r="K990" s="88" t="s">
        <v>34</v>
      </c>
      <c r="L990" s="88">
        <v>236580</v>
      </c>
      <c r="M990" s="90">
        <v>18358</v>
      </c>
      <c r="N990" s="88">
        <v>5</v>
      </c>
      <c r="O990" s="25" t="s">
        <v>91</v>
      </c>
      <c r="P990" s="25">
        <v>43114</v>
      </c>
    </row>
    <row r="991" spans="1:16" x14ac:dyDescent="0.3">
      <c r="A991" s="54" t="str">
        <f t="shared" si="68"/>
        <v>LEFEVRE1</v>
      </c>
      <c r="B991" s="52">
        <f t="shared" si="69"/>
        <v>1</v>
      </c>
      <c r="E991" s="236" t="str">
        <f t="shared" si="70"/>
        <v>LEFEVREIsmahen</v>
      </c>
      <c r="F991" s="25" t="str">
        <f t="shared" si="67"/>
        <v>FSGT55761659</v>
      </c>
      <c r="G991" s="88" t="s">
        <v>720</v>
      </c>
      <c r="H991" s="88" t="s">
        <v>721</v>
      </c>
      <c r="I991" s="88" t="s">
        <v>80</v>
      </c>
      <c r="J991" s="89">
        <v>71</v>
      </c>
      <c r="K991" s="88" t="s">
        <v>34</v>
      </c>
      <c r="L991" s="88">
        <v>55761659</v>
      </c>
      <c r="M991" s="90">
        <v>25579</v>
      </c>
      <c r="N991" s="88" t="s">
        <v>81</v>
      </c>
      <c r="O991" s="25" t="s">
        <v>73</v>
      </c>
      <c r="P991" s="25">
        <v>43304</v>
      </c>
    </row>
    <row r="992" spans="1:16" x14ac:dyDescent="0.3">
      <c r="A992" s="54" t="str">
        <f t="shared" si="68"/>
        <v>LEFORT1</v>
      </c>
      <c r="B992" s="52">
        <f t="shared" si="69"/>
        <v>1</v>
      </c>
      <c r="E992" s="236" t="str">
        <f t="shared" si="70"/>
        <v>LEFORTPierre</v>
      </c>
      <c r="F992" s="25" t="str">
        <f t="shared" si="67"/>
        <v>FSGT230036</v>
      </c>
      <c r="G992" s="88" t="s">
        <v>722</v>
      </c>
      <c r="H992" s="88" t="s">
        <v>161</v>
      </c>
      <c r="I992" s="88" t="s">
        <v>98</v>
      </c>
      <c r="J992" s="89">
        <v>71</v>
      </c>
      <c r="K992" s="88" t="s">
        <v>34</v>
      </c>
      <c r="L992" s="88">
        <v>230036</v>
      </c>
      <c r="M992" s="90">
        <v>20539</v>
      </c>
      <c r="N992" s="88">
        <v>6</v>
      </c>
      <c r="O992" s="25" t="s">
        <v>91</v>
      </c>
      <c r="P992" s="25">
        <v>43114</v>
      </c>
    </row>
    <row r="993" spans="1:16" x14ac:dyDescent="0.3">
      <c r="A993" s="54" t="str">
        <f t="shared" si="68"/>
        <v>LEFORT2</v>
      </c>
      <c r="B993" s="52">
        <f t="shared" si="69"/>
        <v>2</v>
      </c>
      <c r="E993" s="236" t="str">
        <f t="shared" si="70"/>
        <v>LEFORTStéphane</v>
      </c>
      <c r="F993" s="25" t="str">
        <f t="shared" si="67"/>
        <v>FSGT230024</v>
      </c>
      <c r="G993" s="88" t="s">
        <v>722</v>
      </c>
      <c r="H993" s="88" t="s">
        <v>167</v>
      </c>
      <c r="I993" s="88" t="s">
        <v>133</v>
      </c>
      <c r="J993" s="89">
        <v>71</v>
      </c>
      <c r="K993" s="88" t="s">
        <v>34</v>
      </c>
      <c r="L993" s="88">
        <v>230024</v>
      </c>
      <c r="M993" s="90">
        <v>28672</v>
      </c>
      <c r="N993" s="88">
        <v>5</v>
      </c>
      <c r="O993" s="25" t="s">
        <v>73</v>
      </c>
      <c r="P993" s="25">
        <v>43137</v>
      </c>
    </row>
    <row r="994" spans="1:16" x14ac:dyDescent="0.3">
      <c r="A994" s="54" t="str">
        <f t="shared" si="68"/>
        <v>LEFRANC1</v>
      </c>
      <c r="B994" s="52">
        <f t="shared" si="69"/>
        <v>1</v>
      </c>
      <c r="E994" s="236" t="str">
        <f t="shared" si="70"/>
        <v>LEFRANCDominique</v>
      </c>
      <c r="F994" s="25" t="str">
        <f t="shared" si="67"/>
        <v>FSGT55714258</v>
      </c>
      <c r="G994" s="88" t="s">
        <v>723</v>
      </c>
      <c r="H994" s="88" t="s">
        <v>190</v>
      </c>
      <c r="I994" s="88" t="s">
        <v>112</v>
      </c>
      <c r="J994" s="89">
        <v>71</v>
      </c>
      <c r="K994" s="88" t="s">
        <v>34</v>
      </c>
      <c r="L994" s="88">
        <v>55714258</v>
      </c>
      <c r="M994" s="90">
        <v>23820</v>
      </c>
      <c r="N994" s="88">
        <v>5</v>
      </c>
      <c r="O994" s="25" t="s">
        <v>82</v>
      </c>
      <c r="P994" s="25">
        <v>43168</v>
      </c>
    </row>
    <row r="995" spans="1:16" x14ac:dyDescent="0.3">
      <c r="A995" s="54" t="str">
        <f t="shared" si="68"/>
        <v>LEGER1</v>
      </c>
      <c r="B995" s="52">
        <f t="shared" si="69"/>
        <v>1</v>
      </c>
      <c r="E995" s="236" t="str">
        <f t="shared" si="70"/>
        <v>LEGERClément</v>
      </c>
      <c r="F995" s="25" t="str">
        <f t="shared" si="67"/>
        <v>FSGT498263</v>
      </c>
      <c r="G995" s="88" t="s">
        <v>724</v>
      </c>
      <c r="H995" s="88" t="s">
        <v>369</v>
      </c>
      <c r="I995" s="88" t="s">
        <v>118</v>
      </c>
      <c r="J995" s="89">
        <v>71</v>
      </c>
      <c r="K995" s="88" t="s">
        <v>34</v>
      </c>
      <c r="L995" s="88">
        <v>498263</v>
      </c>
      <c r="M995" s="90">
        <v>36108</v>
      </c>
      <c r="N995" s="88">
        <v>3</v>
      </c>
      <c r="O995" s="25" t="s">
        <v>120</v>
      </c>
      <c r="P995" s="25">
        <v>43160</v>
      </c>
    </row>
    <row r="996" spans="1:16" x14ac:dyDescent="0.3">
      <c r="A996" s="54" t="str">
        <f t="shared" si="68"/>
        <v>LEGER2</v>
      </c>
      <c r="B996" s="52">
        <f t="shared" si="69"/>
        <v>2</v>
      </c>
      <c r="E996" s="236" t="str">
        <f t="shared" si="70"/>
        <v>LEGERThomas-Pierre</v>
      </c>
      <c r="F996" s="25" t="str">
        <f t="shared" si="67"/>
        <v>FSGT55542386</v>
      </c>
      <c r="G996" s="88" t="s">
        <v>724</v>
      </c>
      <c r="H996" s="88" t="s">
        <v>725</v>
      </c>
      <c r="I996" s="88" t="s">
        <v>143</v>
      </c>
      <c r="J996" s="89">
        <v>71</v>
      </c>
      <c r="K996" s="88" t="s">
        <v>34</v>
      </c>
      <c r="L996" s="88">
        <v>55542386</v>
      </c>
      <c r="M996" s="90">
        <v>34968</v>
      </c>
      <c r="N996" s="88">
        <v>5</v>
      </c>
      <c r="O996" s="25" t="s">
        <v>95</v>
      </c>
      <c r="P996" s="25">
        <v>43120</v>
      </c>
    </row>
    <row r="997" spans="1:16" x14ac:dyDescent="0.3">
      <c r="A997" s="54" t="str">
        <f t="shared" si="68"/>
        <v>LEGER3</v>
      </c>
      <c r="B997" s="52">
        <f t="shared" si="69"/>
        <v>3</v>
      </c>
      <c r="E997" s="236" t="str">
        <f t="shared" si="70"/>
        <v>LEGERDavid</v>
      </c>
      <c r="F997" s="25" t="str">
        <f t="shared" si="67"/>
        <v>FSGT55659153</v>
      </c>
      <c r="G997" s="88" t="s">
        <v>724</v>
      </c>
      <c r="H997" s="88" t="s">
        <v>205</v>
      </c>
      <c r="I997" s="88" t="s">
        <v>112</v>
      </c>
      <c r="J997" s="89">
        <v>71</v>
      </c>
      <c r="K997" s="88" t="s">
        <v>34</v>
      </c>
      <c r="L997" s="88">
        <v>55659153</v>
      </c>
      <c r="M997" s="90">
        <v>24263</v>
      </c>
      <c r="N997" s="88">
        <v>5</v>
      </c>
      <c r="O997" s="25" t="s">
        <v>82</v>
      </c>
      <c r="P997" s="25">
        <v>43193</v>
      </c>
    </row>
    <row r="998" spans="1:16" x14ac:dyDescent="0.3">
      <c r="A998" s="54" t="str">
        <f t="shared" si="68"/>
        <v>LEGROS1</v>
      </c>
      <c r="B998" s="52">
        <f t="shared" si="69"/>
        <v>1</v>
      </c>
      <c r="E998" s="236" t="str">
        <f t="shared" si="70"/>
        <v>LEGROSDominique</v>
      </c>
      <c r="F998" s="25" t="str">
        <f t="shared" si="67"/>
        <v>FSGT230025</v>
      </c>
      <c r="G998" s="88" t="s">
        <v>726</v>
      </c>
      <c r="H998" s="88" t="s">
        <v>190</v>
      </c>
      <c r="I998" s="88" t="s">
        <v>276</v>
      </c>
      <c r="J998" s="89">
        <v>71</v>
      </c>
      <c r="K998" s="88" t="s">
        <v>34</v>
      </c>
      <c r="L998" s="88">
        <v>230025</v>
      </c>
      <c r="M998" s="90">
        <v>20217</v>
      </c>
      <c r="N998" s="88">
        <v>5</v>
      </c>
      <c r="O998" s="25" t="s">
        <v>91</v>
      </c>
      <c r="P998" s="25">
        <v>43128</v>
      </c>
    </row>
    <row r="999" spans="1:16" x14ac:dyDescent="0.3">
      <c r="A999" s="54" t="str">
        <f t="shared" si="68"/>
        <v>LEMAITRE1</v>
      </c>
      <c r="B999" s="52">
        <f t="shared" si="69"/>
        <v>1</v>
      </c>
      <c r="E999" s="236" t="str">
        <f t="shared" si="70"/>
        <v>LEMAITRECédric</v>
      </c>
      <c r="F999" s="25" t="str">
        <f t="shared" si="67"/>
        <v>FSGT302405</v>
      </c>
      <c r="G999" s="88" t="s">
        <v>727</v>
      </c>
      <c r="H999" s="88" t="s">
        <v>690</v>
      </c>
      <c r="I999" s="88" t="s">
        <v>313</v>
      </c>
      <c r="J999" s="89">
        <v>71</v>
      </c>
      <c r="K999" s="88" t="s">
        <v>34</v>
      </c>
      <c r="L999" s="88">
        <v>302405</v>
      </c>
      <c r="M999" s="90">
        <v>30140</v>
      </c>
      <c r="N999" s="88">
        <v>3</v>
      </c>
      <c r="O999" s="25" t="s">
        <v>95</v>
      </c>
      <c r="P999" s="25">
        <v>43164</v>
      </c>
    </row>
    <row r="1000" spans="1:16" x14ac:dyDescent="0.3">
      <c r="A1000" s="54" t="str">
        <f t="shared" si="68"/>
        <v>LEMAITRE2</v>
      </c>
      <c r="B1000" s="52">
        <f t="shared" si="69"/>
        <v>2</v>
      </c>
      <c r="E1000" s="236" t="str">
        <f t="shared" si="70"/>
        <v>LEMAITREJean-Jacques</v>
      </c>
      <c r="F1000" s="25" t="str">
        <f t="shared" si="67"/>
        <v>FSGT228602</v>
      </c>
      <c r="G1000" s="88" t="s">
        <v>727</v>
      </c>
      <c r="H1000" s="88" t="s">
        <v>728</v>
      </c>
      <c r="I1000" s="88" t="s">
        <v>127</v>
      </c>
      <c r="J1000" s="89">
        <v>71</v>
      </c>
      <c r="K1000" s="88" t="s">
        <v>34</v>
      </c>
      <c r="L1000" s="88">
        <v>228602</v>
      </c>
      <c r="M1000" s="90">
        <v>18706</v>
      </c>
      <c r="N1000" s="88">
        <v>6</v>
      </c>
      <c r="O1000" s="25" t="s">
        <v>91</v>
      </c>
      <c r="P1000" s="25">
        <v>43301</v>
      </c>
    </row>
    <row r="1001" spans="1:16" x14ac:dyDescent="0.3">
      <c r="A1001" s="54" t="str">
        <f t="shared" si="68"/>
        <v>LESAGE1</v>
      </c>
      <c r="B1001" s="52">
        <f t="shared" si="69"/>
        <v>1</v>
      </c>
      <c r="E1001" s="236" t="str">
        <f t="shared" si="70"/>
        <v>LESAGESébastien</v>
      </c>
      <c r="F1001" s="25" t="str">
        <f t="shared" si="67"/>
        <v>FSGT55708604</v>
      </c>
      <c r="G1001" s="88" t="s">
        <v>729</v>
      </c>
      <c r="H1001" s="88" t="s">
        <v>282</v>
      </c>
      <c r="I1001" s="88" t="s">
        <v>168</v>
      </c>
      <c r="J1001" s="89">
        <v>71</v>
      </c>
      <c r="K1001" s="88" t="s">
        <v>34</v>
      </c>
      <c r="L1001" s="88">
        <v>55708604</v>
      </c>
      <c r="M1001" s="90">
        <v>26432</v>
      </c>
      <c r="N1001" s="88" t="s">
        <v>101</v>
      </c>
      <c r="O1001" s="25" t="s">
        <v>73</v>
      </c>
      <c r="P1001" s="25">
        <v>43122</v>
      </c>
    </row>
    <row r="1002" spans="1:16" x14ac:dyDescent="0.3">
      <c r="A1002" s="54" t="str">
        <f t="shared" si="68"/>
        <v>LESAGE2</v>
      </c>
      <c r="B1002" s="52">
        <f t="shared" si="69"/>
        <v>2</v>
      </c>
      <c r="E1002" s="236" t="str">
        <f t="shared" si="70"/>
        <v>LESAGEWilliam</v>
      </c>
      <c r="F1002" s="25" t="str">
        <f t="shared" si="67"/>
        <v>FSGT55661396</v>
      </c>
      <c r="G1002" s="88" t="s">
        <v>729</v>
      </c>
      <c r="H1002" s="88" t="s">
        <v>76</v>
      </c>
      <c r="I1002" s="88" t="s">
        <v>168</v>
      </c>
      <c r="J1002" s="89">
        <v>71</v>
      </c>
      <c r="K1002" s="88" t="s">
        <v>34</v>
      </c>
      <c r="L1002" s="88">
        <v>55661396</v>
      </c>
      <c r="M1002" s="90">
        <v>38591</v>
      </c>
      <c r="N1002" s="88" t="s">
        <v>175</v>
      </c>
      <c r="O1002" s="25" t="s">
        <v>87</v>
      </c>
      <c r="P1002" s="25">
        <v>43126</v>
      </c>
    </row>
    <row r="1003" spans="1:16" x14ac:dyDescent="0.3">
      <c r="A1003" s="54" t="str">
        <f t="shared" si="68"/>
        <v>LESNE1</v>
      </c>
      <c r="B1003" s="52">
        <f t="shared" si="69"/>
        <v>1</v>
      </c>
      <c r="E1003" s="236" t="str">
        <f t="shared" si="70"/>
        <v>LESNEDelphine</v>
      </c>
      <c r="F1003" s="25" t="str">
        <f t="shared" si="67"/>
        <v>FSGT55759445</v>
      </c>
      <c r="G1003" s="88" t="s">
        <v>730</v>
      </c>
      <c r="H1003" s="88" t="s">
        <v>731</v>
      </c>
      <c r="I1003" s="88" t="s">
        <v>136</v>
      </c>
      <c r="J1003" s="89">
        <v>71</v>
      </c>
      <c r="K1003" s="88" t="s">
        <v>34</v>
      </c>
      <c r="L1003" s="88">
        <v>55759445</v>
      </c>
      <c r="M1003" s="90">
        <v>29007</v>
      </c>
      <c r="N1003" s="88" t="s">
        <v>101</v>
      </c>
      <c r="O1003" s="25" t="s">
        <v>95</v>
      </c>
      <c r="P1003" s="25">
        <v>43212</v>
      </c>
    </row>
    <row r="1004" spans="1:16" x14ac:dyDescent="0.3">
      <c r="A1004" s="54" t="str">
        <f t="shared" si="68"/>
        <v>LETIENNE1</v>
      </c>
      <c r="B1004" s="52">
        <f t="shared" si="69"/>
        <v>1</v>
      </c>
      <c r="E1004" s="236" t="str">
        <f t="shared" si="70"/>
        <v>LETIENNEArnaud</v>
      </c>
      <c r="F1004" s="25" t="str">
        <f t="shared" si="67"/>
        <v>FSGT55477427</v>
      </c>
      <c r="G1004" s="88" t="s">
        <v>732</v>
      </c>
      <c r="H1004" s="88" t="s">
        <v>350</v>
      </c>
      <c r="I1004" s="88" t="s">
        <v>133</v>
      </c>
      <c r="J1004" s="89">
        <v>71</v>
      </c>
      <c r="K1004" s="88" t="s">
        <v>34</v>
      </c>
      <c r="L1004" s="88">
        <v>55477427</v>
      </c>
      <c r="M1004" s="90">
        <v>29000</v>
      </c>
      <c r="N1004" s="88">
        <v>1</v>
      </c>
      <c r="O1004" s="25" t="s">
        <v>95</v>
      </c>
      <c r="P1004" s="25">
        <v>43137</v>
      </c>
    </row>
    <row r="1005" spans="1:16" x14ac:dyDescent="0.3">
      <c r="A1005" s="54" t="str">
        <f t="shared" si="68"/>
        <v>LEVET1</v>
      </c>
      <c r="B1005" s="52">
        <f t="shared" si="69"/>
        <v>1</v>
      </c>
      <c r="E1005" s="236" t="str">
        <f t="shared" si="70"/>
        <v>LEVETPhilippe</v>
      </c>
      <c r="F1005" s="25" t="str">
        <f t="shared" si="67"/>
        <v>FSGT228601</v>
      </c>
      <c r="G1005" s="88" t="s">
        <v>733</v>
      </c>
      <c r="H1005" s="88" t="s">
        <v>123</v>
      </c>
      <c r="I1005" s="88" t="s">
        <v>127</v>
      </c>
      <c r="J1005" s="89">
        <v>71</v>
      </c>
      <c r="K1005" s="88" t="s">
        <v>34</v>
      </c>
      <c r="L1005" s="88">
        <v>228601</v>
      </c>
      <c r="M1005" s="90">
        <v>23624</v>
      </c>
      <c r="N1005" s="88">
        <v>4</v>
      </c>
      <c r="O1005" s="25" t="s">
        <v>82</v>
      </c>
      <c r="P1005" s="25">
        <v>43114</v>
      </c>
    </row>
    <row r="1006" spans="1:16" x14ac:dyDescent="0.3">
      <c r="A1006" s="54" t="str">
        <f t="shared" si="68"/>
        <v>LIEVRE1</v>
      </c>
      <c r="B1006" s="52">
        <f t="shared" si="69"/>
        <v>1</v>
      </c>
      <c r="E1006" s="236" t="str">
        <f t="shared" si="70"/>
        <v>LIEVREGuillaume</v>
      </c>
      <c r="F1006" s="25" t="str">
        <f t="shared" si="67"/>
        <v>FSGT55611707</v>
      </c>
      <c r="G1006" s="88" t="s">
        <v>734</v>
      </c>
      <c r="H1006" s="88" t="s">
        <v>441</v>
      </c>
      <c r="I1006" s="88" t="s">
        <v>196</v>
      </c>
      <c r="J1006" s="89">
        <v>71</v>
      </c>
      <c r="K1006" s="88" t="s">
        <v>34</v>
      </c>
      <c r="L1006" s="88">
        <v>55611707</v>
      </c>
      <c r="M1006" s="90">
        <v>36135</v>
      </c>
      <c r="N1006" s="88">
        <v>4</v>
      </c>
      <c r="O1006" s="25" t="s">
        <v>120</v>
      </c>
      <c r="P1006" s="25">
        <v>43172</v>
      </c>
    </row>
    <row r="1007" spans="1:16" x14ac:dyDescent="0.3">
      <c r="A1007" s="54" t="str">
        <f t="shared" si="68"/>
        <v>LIMOGE1</v>
      </c>
      <c r="B1007" s="52">
        <f t="shared" si="69"/>
        <v>1</v>
      </c>
      <c r="E1007" s="236" t="str">
        <f t="shared" si="70"/>
        <v>LIMOGEChristian</v>
      </c>
      <c r="F1007" s="25" t="str">
        <f t="shared" si="67"/>
        <v>FSGT230026</v>
      </c>
      <c r="G1007" s="88" t="s">
        <v>735</v>
      </c>
      <c r="H1007" s="88" t="s">
        <v>97</v>
      </c>
      <c r="I1007" s="88" t="s">
        <v>112</v>
      </c>
      <c r="J1007" s="89">
        <v>71</v>
      </c>
      <c r="K1007" s="88" t="s">
        <v>34</v>
      </c>
      <c r="L1007" s="88">
        <v>230026</v>
      </c>
      <c r="M1007" s="90">
        <v>18032</v>
      </c>
      <c r="N1007" s="88">
        <v>6</v>
      </c>
      <c r="O1007" s="25" t="s">
        <v>91</v>
      </c>
      <c r="P1007" s="25">
        <v>43111</v>
      </c>
    </row>
    <row r="1008" spans="1:16" x14ac:dyDescent="0.3">
      <c r="A1008" s="54" t="str">
        <f t="shared" si="68"/>
        <v>LINARES1</v>
      </c>
      <c r="B1008" s="52">
        <f t="shared" si="69"/>
        <v>1</v>
      </c>
      <c r="E1008" s="236" t="str">
        <f t="shared" si="70"/>
        <v>LINARESRobert</v>
      </c>
      <c r="F1008" s="25" t="str">
        <f t="shared" si="67"/>
        <v>FSGT55714191</v>
      </c>
      <c r="G1008" s="88" t="s">
        <v>736</v>
      </c>
      <c r="H1008" s="88" t="s">
        <v>317</v>
      </c>
      <c r="I1008" s="88" t="s">
        <v>118</v>
      </c>
      <c r="J1008" s="89">
        <v>71</v>
      </c>
      <c r="K1008" s="88" t="s">
        <v>34</v>
      </c>
      <c r="L1008" s="88">
        <v>55714191</v>
      </c>
      <c r="M1008" s="90">
        <v>26229</v>
      </c>
      <c r="N1008" s="88">
        <v>4</v>
      </c>
      <c r="O1008" s="25" t="s">
        <v>73</v>
      </c>
      <c r="P1008" s="25">
        <v>43164</v>
      </c>
    </row>
    <row r="1009" spans="1:16" x14ac:dyDescent="0.3">
      <c r="A1009" s="54" t="str">
        <f t="shared" si="68"/>
        <v>LOGEROT1</v>
      </c>
      <c r="B1009" s="52">
        <f t="shared" si="69"/>
        <v>1</v>
      </c>
      <c r="E1009" s="236" t="str">
        <f t="shared" si="70"/>
        <v>LOGEROTVincent</v>
      </c>
      <c r="F1009" s="25" t="str">
        <f t="shared" si="67"/>
        <v>FSGT55543103</v>
      </c>
      <c r="G1009" s="88" t="s">
        <v>737</v>
      </c>
      <c r="H1009" s="88" t="s">
        <v>426</v>
      </c>
      <c r="I1009" s="88" t="s">
        <v>130</v>
      </c>
      <c r="J1009" s="89">
        <v>71</v>
      </c>
      <c r="K1009" s="88" t="s">
        <v>34</v>
      </c>
      <c r="L1009" s="88">
        <v>55543103</v>
      </c>
      <c r="M1009" s="90">
        <v>23005</v>
      </c>
      <c r="N1009" s="88">
        <v>4</v>
      </c>
      <c r="O1009" s="25" t="s">
        <v>82</v>
      </c>
      <c r="P1009" s="25">
        <v>43142</v>
      </c>
    </row>
    <row r="1010" spans="1:16" x14ac:dyDescent="0.3">
      <c r="A1010" s="54" t="str">
        <f t="shared" si="68"/>
        <v>LOMBARD1</v>
      </c>
      <c r="B1010" s="52">
        <f t="shared" si="69"/>
        <v>1</v>
      </c>
      <c r="E1010" s="236" t="str">
        <f t="shared" si="70"/>
        <v>LOMBARDYves</v>
      </c>
      <c r="F1010" s="25" t="str">
        <f t="shared" si="67"/>
        <v>FSGT230699</v>
      </c>
      <c r="G1010" s="88" t="s">
        <v>738</v>
      </c>
      <c r="H1010" s="88" t="s">
        <v>469</v>
      </c>
      <c r="I1010" s="88" t="s">
        <v>80</v>
      </c>
      <c r="J1010" s="89">
        <v>71</v>
      </c>
      <c r="K1010" s="88" t="s">
        <v>34</v>
      </c>
      <c r="L1010" s="88">
        <v>230699</v>
      </c>
      <c r="M1010" s="90">
        <v>20228</v>
      </c>
      <c r="N1010" s="88">
        <v>6</v>
      </c>
      <c r="O1010" s="25" t="s">
        <v>91</v>
      </c>
      <c r="P1010" s="25">
        <v>43111</v>
      </c>
    </row>
    <row r="1011" spans="1:16" x14ac:dyDescent="0.3">
      <c r="A1011" s="54" t="str">
        <f t="shared" si="68"/>
        <v>LONJARET1</v>
      </c>
      <c r="B1011" s="52">
        <f t="shared" si="69"/>
        <v>1</v>
      </c>
      <c r="E1011" s="236" t="str">
        <f t="shared" si="70"/>
        <v>LONJARETChristine(F)</v>
      </c>
      <c r="F1011" s="25" t="str">
        <f t="shared" si="67"/>
        <v>FSGT236028</v>
      </c>
      <c r="G1011" s="88" t="s">
        <v>739</v>
      </c>
      <c r="H1011" s="88" t="s">
        <v>740</v>
      </c>
      <c r="I1011" s="88" t="s">
        <v>149</v>
      </c>
      <c r="J1011" s="89">
        <v>71</v>
      </c>
      <c r="K1011" s="88" t="s">
        <v>34</v>
      </c>
      <c r="L1011" s="88">
        <v>236028</v>
      </c>
      <c r="M1011" s="90">
        <v>23011</v>
      </c>
      <c r="N1011" s="88">
        <v>6</v>
      </c>
      <c r="O1011" s="25" t="s">
        <v>82</v>
      </c>
      <c r="P1011" s="25">
        <v>43128</v>
      </c>
    </row>
    <row r="1012" spans="1:16" x14ac:dyDescent="0.3">
      <c r="A1012" s="54" t="str">
        <f t="shared" si="68"/>
        <v>LONJARET2</v>
      </c>
      <c r="B1012" s="52">
        <f t="shared" si="69"/>
        <v>2</v>
      </c>
      <c r="E1012" s="236" t="str">
        <f t="shared" si="70"/>
        <v>LONJARETJean-Yves</v>
      </c>
      <c r="F1012" s="25" t="str">
        <f t="shared" ref="F1012:F1075" si="71">CONCATENATE(K1012,L1012)</f>
        <v>FSGT232197</v>
      </c>
      <c r="G1012" s="88" t="s">
        <v>739</v>
      </c>
      <c r="H1012" s="88" t="s">
        <v>741</v>
      </c>
      <c r="I1012" s="88" t="s">
        <v>263</v>
      </c>
      <c r="J1012" s="89">
        <v>71</v>
      </c>
      <c r="K1012" s="88" t="s">
        <v>34</v>
      </c>
      <c r="L1012" s="88">
        <v>232197</v>
      </c>
      <c r="M1012" s="90">
        <v>25920</v>
      </c>
      <c r="N1012" s="88">
        <v>4</v>
      </c>
      <c r="O1012" s="25" t="s">
        <v>73</v>
      </c>
      <c r="P1012" s="25">
        <v>43138</v>
      </c>
    </row>
    <row r="1013" spans="1:16" x14ac:dyDescent="0.3">
      <c r="A1013" s="54" t="str">
        <f t="shared" ref="A1013:A1076" si="72">CONCATENATE(G1013,B1013)</f>
        <v>LOPEZ1</v>
      </c>
      <c r="B1013" s="52">
        <f t="shared" ref="B1013:B1076" si="73">IF(G1013&lt;&gt;G1012,1,(B1012+1))</f>
        <v>1</v>
      </c>
      <c r="E1013" s="236" t="str">
        <f t="shared" si="70"/>
        <v>LOPEZFrançois</v>
      </c>
      <c r="F1013" s="25" t="str">
        <f t="shared" si="71"/>
        <v>FSGT239607</v>
      </c>
      <c r="G1013" s="88" t="s">
        <v>742</v>
      </c>
      <c r="H1013" s="88" t="s">
        <v>109</v>
      </c>
      <c r="I1013" s="88" t="s">
        <v>127</v>
      </c>
      <c r="J1013" s="89">
        <v>71</v>
      </c>
      <c r="K1013" s="88" t="s">
        <v>34</v>
      </c>
      <c r="L1013" s="88">
        <v>239607</v>
      </c>
      <c r="M1013" s="90">
        <v>20225</v>
      </c>
      <c r="N1013" s="88">
        <v>6</v>
      </c>
      <c r="O1013" s="25" t="s">
        <v>91</v>
      </c>
      <c r="P1013" s="25">
        <v>43114</v>
      </c>
    </row>
    <row r="1014" spans="1:16" x14ac:dyDescent="0.3">
      <c r="A1014" s="54" t="str">
        <f t="shared" si="72"/>
        <v>LORENZON1</v>
      </c>
      <c r="B1014" s="52">
        <f t="shared" si="73"/>
        <v>1</v>
      </c>
      <c r="E1014" s="236" t="str">
        <f t="shared" si="70"/>
        <v>LORENZONBruno</v>
      </c>
      <c r="F1014" s="25" t="str">
        <f t="shared" si="71"/>
        <v>FSGT240727</v>
      </c>
      <c r="G1014" s="88" t="s">
        <v>743</v>
      </c>
      <c r="H1014" s="88" t="s">
        <v>335</v>
      </c>
      <c r="I1014" s="88" t="s">
        <v>74</v>
      </c>
      <c r="J1014" s="89">
        <v>71</v>
      </c>
      <c r="K1014" s="88" t="s">
        <v>34</v>
      </c>
      <c r="L1014" s="88">
        <v>240727</v>
      </c>
      <c r="M1014" s="90">
        <v>24094</v>
      </c>
      <c r="N1014" s="88">
        <v>4</v>
      </c>
      <c r="O1014" s="25" t="s">
        <v>82</v>
      </c>
      <c r="P1014" s="25">
        <v>43147</v>
      </c>
    </row>
    <row r="1015" spans="1:16" x14ac:dyDescent="0.3">
      <c r="A1015" s="54" t="str">
        <f t="shared" si="72"/>
        <v>LORENZON2</v>
      </c>
      <c r="B1015" s="52">
        <f t="shared" si="73"/>
        <v>2</v>
      </c>
      <c r="E1015" s="236" t="str">
        <f t="shared" si="70"/>
        <v>LORENZONGauthier</v>
      </c>
      <c r="F1015" s="25" t="str">
        <f t="shared" si="71"/>
        <v>FSGT244738</v>
      </c>
      <c r="G1015" s="88" t="s">
        <v>743</v>
      </c>
      <c r="H1015" s="88" t="s">
        <v>744</v>
      </c>
      <c r="I1015" s="88" t="s">
        <v>74</v>
      </c>
      <c r="J1015" s="89">
        <v>71</v>
      </c>
      <c r="K1015" s="88" t="s">
        <v>34</v>
      </c>
      <c r="L1015" s="88">
        <v>244738</v>
      </c>
      <c r="M1015" s="90">
        <v>36792</v>
      </c>
      <c r="N1015" s="88">
        <v>4</v>
      </c>
      <c r="O1015" s="25" t="s">
        <v>122</v>
      </c>
      <c r="P1015" s="25">
        <v>43147</v>
      </c>
    </row>
    <row r="1016" spans="1:16" x14ac:dyDescent="0.3">
      <c r="A1016" s="54" t="str">
        <f t="shared" si="72"/>
        <v>LOUIS1</v>
      </c>
      <c r="B1016" s="52">
        <f t="shared" si="73"/>
        <v>1</v>
      </c>
      <c r="E1016" s="236" t="str">
        <f t="shared" si="70"/>
        <v>LOUISFabrice</v>
      </c>
      <c r="F1016" s="25" t="str">
        <f t="shared" si="71"/>
        <v>FSGT55760642</v>
      </c>
      <c r="G1016" s="88" t="s">
        <v>745</v>
      </c>
      <c r="H1016" s="88" t="s">
        <v>389</v>
      </c>
      <c r="I1016" s="88" t="s">
        <v>85</v>
      </c>
      <c r="J1016" s="89">
        <v>71</v>
      </c>
      <c r="K1016" s="88" t="s">
        <v>34</v>
      </c>
      <c r="L1016" s="88">
        <v>55760642</v>
      </c>
      <c r="M1016" s="90">
        <v>26218</v>
      </c>
      <c r="N1016" s="88">
        <v>4</v>
      </c>
      <c r="O1016" s="25" t="s">
        <v>73</v>
      </c>
      <c r="P1016" s="25">
        <v>43229</v>
      </c>
    </row>
    <row r="1017" spans="1:16" x14ac:dyDescent="0.3">
      <c r="A1017" s="54" t="str">
        <f t="shared" si="72"/>
        <v>LUSSIER1</v>
      </c>
      <c r="B1017" s="52">
        <f t="shared" si="73"/>
        <v>1</v>
      </c>
      <c r="E1017" s="236" t="str">
        <f t="shared" si="70"/>
        <v>LUSSIERLudovic</v>
      </c>
      <c r="F1017" s="25" t="str">
        <f t="shared" si="71"/>
        <v>FSGT55755537</v>
      </c>
      <c r="G1017" s="88" t="s">
        <v>746</v>
      </c>
      <c r="H1017" s="88" t="s">
        <v>493</v>
      </c>
      <c r="I1017" s="88" t="s">
        <v>85</v>
      </c>
      <c r="J1017" s="89">
        <v>71</v>
      </c>
      <c r="K1017" s="88" t="s">
        <v>34</v>
      </c>
      <c r="L1017" s="88">
        <v>55755537</v>
      </c>
      <c r="M1017" s="90">
        <v>34392</v>
      </c>
      <c r="N1017" s="88">
        <v>4</v>
      </c>
      <c r="O1017" s="25" t="s">
        <v>95</v>
      </c>
      <c r="P1017" s="25">
        <v>43164</v>
      </c>
    </row>
    <row r="1018" spans="1:16" x14ac:dyDescent="0.3">
      <c r="A1018" s="54" t="str">
        <f t="shared" si="72"/>
        <v>MABILLOT1</v>
      </c>
      <c r="B1018" s="52">
        <f t="shared" si="73"/>
        <v>1</v>
      </c>
      <c r="E1018" s="236" t="str">
        <f t="shared" si="70"/>
        <v>MABILLOTGrégory</v>
      </c>
      <c r="F1018" s="25" t="str">
        <f t="shared" si="71"/>
        <v>FSGT55539425</v>
      </c>
      <c r="G1018" s="88" t="s">
        <v>747</v>
      </c>
      <c r="H1018" s="88" t="s">
        <v>159</v>
      </c>
      <c r="I1018" s="88" t="s">
        <v>244</v>
      </c>
      <c r="J1018" s="89">
        <v>71</v>
      </c>
      <c r="K1018" s="88" t="s">
        <v>34</v>
      </c>
      <c r="L1018" s="88">
        <v>55539425</v>
      </c>
      <c r="M1018" s="90">
        <v>34757</v>
      </c>
      <c r="N1018" s="88">
        <v>2</v>
      </c>
      <c r="O1018" s="25" t="s">
        <v>95</v>
      </c>
      <c r="P1018" s="25">
        <v>43131</v>
      </c>
    </row>
    <row r="1019" spans="1:16" x14ac:dyDescent="0.3">
      <c r="A1019" s="54" t="str">
        <f t="shared" si="72"/>
        <v>MACHURET1</v>
      </c>
      <c r="B1019" s="52">
        <f t="shared" si="73"/>
        <v>1</v>
      </c>
      <c r="E1019" s="236" t="str">
        <f t="shared" si="70"/>
        <v>MACHURETPascal</v>
      </c>
      <c r="F1019" s="25" t="str">
        <f t="shared" si="71"/>
        <v>FSGT234962</v>
      </c>
      <c r="G1019" s="88" t="s">
        <v>748</v>
      </c>
      <c r="H1019" s="88" t="s">
        <v>105</v>
      </c>
      <c r="I1019" s="88" t="s">
        <v>136</v>
      </c>
      <c r="J1019" s="89">
        <v>71</v>
      </c>
      <c r="K1019" s="88" t="s">
        <v>34</v>
      </c>
      <c r="L1019" s="88">
        <v>234962</v>
      </c>
      <c r="M1019" s="90">
        <v>23180</v>
      </c>
      <c r="N1019" s="88">
        <v>4</v>
      </c>
      <c r="O1019" s="25" t="s">
        <v>82</v>
      </c>
      <c r="P1019" s="25">
        <v>43133</v>
      </c>
    </row>
    <row r="1020" spans="1:16" x14ac:dyDescent="0.3">
      <c r="A1020" s="54" t="str">
        <f t="shared" si="72"/>
        <v>MACIASZEK1</v>
      </c>
      <c r="B1020" s="52">
        <f t="shared" si="73"/>
        <v>1</v>
      </c>
      <c r="E1020" s="236" t="str">
        <f t="shared" si="70"/>
        <v>MACIASZEKDavid</v>
      </c>
      <c r="F1020" s="25" t="str">
        <f t="shared" si="71"/>
        <v>FSGT227505</v>
      </c>
      <c r="G1020" s="88" t="s">
        <v>749</v>
      </c>
      <c r="H1020" s="88" t="s">
        <v>205</v>
      </c>
      <c r="I1020" s="88" t="s">
        <v>313</v>
      </c>
      <c r="J1020" s="89">
        <v>71</v>
      </c>
      <c r="K1020" s="88" t="s">
        <v>34</v>
      </c>
      <c r="L1020" s="88">
        <v>227505</v>
      </c>
      <c r="M1020" s="90">
        <v>27534</v>
      </c>
      <c r="N1020" s="88">
        <v>5</v>
      </c>
      <c r="O1020" s="25" t="s">
        <v>73</v>
      </c>
      <c r="P1020" s="25">
        <v>43125</v>
      </c>
    </row>
    <row r="1021" spans="1:16" x14ac:dyDescent="0.3">
      <c r="A1021" s="54" t="str">
        <f t="shared" si="72"/>
        <v>MACIASZEK2</v>
      </c>
      <c r="B1021" s="52">
        <f t="shared" si="73"/>
        <v>2</v>
      </c>
      <c r="E1021" s="236" t="str">
        <f t="shared" si="70"/>
        <v>MACIASZEKGuillaume(cadet)</v>
      </c>
      <c r="F1021" s="25" t="str">
        <f t="shared" si="71"/>
        <v>FSGT55481349</v>
      </c>
      <c r="G1021" s="88" t="s">
        <v>749</v>
      </c>
      <c r="H1021" s="88" t="s">
        <v>199</v>
      </c>
      <c r="I1021" s="88" t="s">
        <v>313</v>
      </c>
      <c r="J1021" s="89">
        <v>71</v>
      </c>
      <c r="K1021" s="88" t="s">
        <v>34</v>
      </c>
      <c r="L1021" s="88">
        <v>55481349</v>
      </c>
      <c r="M1021" s="90">
        <v>37319</v>
      </c>
      <c r="N1021" s="88">
        <v>5</v>
      </c>
      <c r="O1021" s="25" t="s">
        <v>170</v>
      </c>
      <c r="P1021" s="25">
        <v>43125</v>
      </c>
    </row>
    <row r="1022" spans="1:16" x14ac:dyDescent="0.3">
      <c r="A1022" s="54" t="str">
        <f t="shared" si="72"/>
        <v>MAGNIEN1</v>
      </c>
      <c r="B1022" s="52">
        <f t="shared" si="73"/>
        <v>1</v>
      </c>
      <c r="E1022" s="236" t="str">
        <f t="shared" si="70"/>
        <v>MAGNIENLaurent</v>
      </c>
      <c r="F1022" s="25" t="str">
        <f t="shared" si="71"/>
        <v>FSGT66640</v>
      </c>
      <c r="G1022" s="88" t="s">
        <v>750</v>
      </c>
      <c r="H1022" s="88" t="s">
        <v>192</v>
      </c>
      <c r="I1022" s="88" t="s">
        <v>193</v>
      </c>
      <c r="J1022" s="89">
        <v>71</v>
      </c>
      <c r="K1022" s="88" t="s">
        <v>34</v>
      </c>
      <c r="L1022" s="88">
        <v>66640</v>
      </c>
      <c r="M1022" s="90">
        <v>28282</v>
      </c>
      <c r="N1022" s="88">
        <v>2</v>
      </c>
      <c r="O1022" s="25" t="s">
        <v>73</v>
      </c>
      <c r="P1022" s="25">
        <v>43143</v>
      </c>
    </row>
    <row r="1023" spans="1:16" x14ac:dyDescent="0.3">
      <c r="A1023" s="54" t="str">
        <f t="shared" si="72"/>
        <v>MAIKHAF1</v>
      </c>
      <c r="B1023" s="52">
        <f t="shared" si="73"/>
        <v>1</v>
      </c>
      <c r="E1023" s="236" t="str">
        <f t="shared" si="70"/>
        <v>MAIKHAFAhmed</v>
      </c>
      <c r="F1023" s="25" t="str">
        <f t="shared" si="71"/>
        <v>FSGT55607515</v>
      </c>
      <c r="G1023" s="88" t="s">
        <v>751</v>
      </c>
      <c r="H1023" s="88" t="s">
        <v>752</v>
      </c>
      <c r="I1023" s="88" t="s">
        <v>127</v>
      </c>
      <c r="J1023" s="89">
        <v>71</v>
      </c>
      <c r="K1023" s="88" t="s">
        <v>34</v>
      </c>
      <c r="L1023" s="88">
        <v>55607515</v>
      </c>
      <c r="M1023" s="90">
        <v>23646</v>
      </c>
      <c r="N1023" s="88">
        <v>4</v>
      </c>
      <c r="O1023" s="25" t="s">
        <v>82</v>
      </c>
      <c r="P1023" s="25">
        <v>43164</v>
      </c>
    </row>
    <row r="1024" spans="1:16" x14ac:dyDescent="0.3">
      <c r="A1024" s="54" t="str">
        <f t="shared" si="72"/>
        <v>MAILLOT1</v>
      </c>
      <c r="B1024" s="52">
        <f t="shared" si="73"/>
        <v>1</v>
      </c>
      <c r="E1024" s="236" t="str">
        <f t="shared" si="70"/>
        <v>MAILLOTCorinne</v>
      </c>
      <c r="F1024" s="25" t="str">
        <f t="shared" si="71"/>
        <v>FSGT363589</v>
      </c>
      <c r="G1024" s="88" t="s">
        <v>753</v>
      </c>
      <c r="H1024" s="88" t="s">
        <v>754</v>
      </c>
      <c r="I1024" s="88" t="s">
        <v>118</v>
      </c>
      <c r="J1024" s="89">
        <v>71</v>
      </c>
      <c r="K1024" s="88" t="s">
        <v>34</v>
      </c>
      <c r="L1024" s="88">
        <v>363589</v>
      </c>
      <c r="M1024" s="90">
        <v>24749</v>
      </c>
      <c r="N1024" s="88" t="s">
        <v>81</v>
      </c>
      <c r="O1024" s="25" t="s">
        <v>82</v>
      </c>
      <c r="P1024" s="25">
        <v>43106</v>
      </c>
    </row>
    <row r="1025" spans="1:16" x14ac:dyDescent="0.3">
      <c r="A1025" s="54" t="str">
        <f t="shared" si="72"/>
        <v>MAILLOT2</v>
      </c>
      <c r="B1025" s="52">
        <f t="shared" si="73"/>
        <v>2</v>
      </c>
      <c r="E1025" s="236" t="str">
        <f t="shared" si="70"/>
        <v>MAILLOTMarc</v>
      </c>
      <c r="F1025" s="25" t="str">
        <f t="shared" si="71"/>
        <v>FSGT227506</v>
      </c>
      <c r="G1025" s="88" t="s">
        <v>753</v>
      </c>
      <c r="H1025" s="88" t="s">
        <v>410</v>
      </c>
      <c r="I1025" s="88" t="s">
        <v>127</v>
      </c>
      <c r="J1025" s="89">
        <v>71</v>
      </c>
      <c r="K1025" s="88" t="s">
        <v>34</v>
      </c>
      <c r="L1025" s="88">
        <v>227506</v>
      </c>
      <c r="M1025" s="90">
        <v>20049</v>
      </c>
      <c r="N1025" s="88">
        <v>6</v>
      </c>
      <c r="O1025" s="25" t="s">
        <v>91</v>
      </c>
      <c r="P1025" s="25">
        <v>43114</v>
      </c>
    </row>
    <row r="1026" spans="1:16" x14ac:dyDescent="0.3">
      <c r="A1026" s="54" t="str">
        <f t="shared" si="72"/>
        <v>MAILLOT3</v>
      </c>
      <c r="B1026" s="52">
        <f t="shared" si="73"/>
        <v>3</v>
      </c>
      <c r="E1026" s="236" t="str">
        <f t="shared" si="70"/>
        <v>MAILLOTPierre</v>
      </c>
      <c r="F1026" s="25" t="str">
        <f t="shared" si="71"/>
        <v>FSGT228947</v>
      </c>
      <c r="G1026" s="88" t="s">
        <v>753</v>
      </c>
      <c r="H1026" s="88" t="s">
        <v>161</v>
      </c>
      <c r="I1026" s="88" t="s">
        <v>187</v>
      </c>
      <c r="J1026" s="89">
        <v>71</v>
      </c>
      <c r="K1026" s="88" t="s">
        <v>34</v>
      </c>
      <c r="L1026" s="88">
        <v>228947</v>
      </c>
      <c r="M1026" s="90">
        <v>22485</v>
      </c>
      <c r="N1026" s="88">
        <v>3</v>
      </c>
      <c r="O1026" s="25" t="s">
        <v>82</v>
      </c>
      <c r="P1026" s="25">
        <v>43139</v>
      </c>
    </row>
    <row r="1027" spans="1:16" x14ac:dyDescent="0.3">
      <c r="A1027" s="54" t="str">
        <f t="shared" si="72"/>
        <v>MAJEWSKI1</v>
      </c>
      <c r="B1027" s="52">
        <f t="shared" si="73"/>
        <v>1</v>
      </c>
      <c r="E1027" s="236" t="str">
        <f t="shared" si="70"/>
        <v>MAJEWSKIMichal</v>
      </c>
      <c r="F1027" s="25" t="str">
        <f t="shared" si="71"/>
        <v>FSGT498518</v>
      </c>
      <c r="G1027" s="88" t="s">
        <v>755</v>
      </c>
      <c r="H1027" s="88" t="s">
        <v>756</v>
      </c>
      <c r="I1027" s="88" t="s">
        <v>112</v>
      </c>
      <c r="J1027" s="89">
        <v>71</v>
      </c>
      <c r="K1027" s="88" t="s">
        <v>34</v>
      </c>
      <c r="L1027" s="88">
        <v>498518</v>
      </c>
      <c r="M1027" s="90">
        <v>31166</v>
      </c>
      <c r="N1027" s="88">
        <v>4</v>
      </c>
      <c r="O1027" s="25" t="s">
        <v>95</v>
      </c>
      <c r="P1027" s="25">
        <v>43128</v>
      </c>
    </row>
    <row r="1028" spans="1:16" x14ac:dyDescent="0.3">
      <c r="A1028" s="54" t="str">
        <f t="shared" si="72"/>
        <v>MANGEMATIN1</v>
      </c>
      <c r="B1028" s="52">
        <f t="shared" si="73"/>
        <v>1</v>
      </c>
      <c r="E1028" s="236" t="str">
        <f t="shared" ref="E1028:E1091" si="74">CONCATENATE(G1028,H1028)</f>
        <v>MANGEMATINPierre</v>
      </c>
      <c r="F1028" s="25" t="str">
        <f t="shared" si="71"/>
        <v>FSGT232340</v>
      </c>
      <c r="G1028" s="88" t="s">
        <v>757</v>
      </c>
      <c r="H1028" s="88" t="s">
        <v>161</v>
      </c>
      <c r="I1028" s="88" t="s">
        <v>112</v>
      </c>
      <c r="J1028" s="89">
        <v>71</v>
      </c>
      <c r="K1028" s="88" t="s">
        <v>34</v>
      </c>
      <c r="L1028" s="88">
        <v>232340</v>
      </c>
      <c r="M1028" s="90">
        <v>17033</v>
      </c>
      <c r="N1028" s="88">
        <v>6</v>
      </c>
      <c r="O1028" s="25" t="s">
        <v>91</v>
      </c>
      <c r="P1028" s="25">
        <v>43114</v>
      </c>
    </row>
    <row r="1029" spans="1:16" x14ac:dyDescent="0.3">
      <c r="A1029" s="54" t="str">
        <f t="shared" si="72"/>
        <v>MANIÈRE1</v>
      </c>
      <c r="B1029" s="52">
        <f t="shared" si="73"/>
        <v>1</v>
      </c>
      <c r="E1029" s="236" t="str">
        <f t="shared" si="74"/>
        <v>MANIÈREFlorant</v>
      </c>
      <c r="F1029" s="25" t="str">
        <f t="shared" si="71"/>
        <v>FSGT55542630</v>
      </c>
      <c r="G1029" s="88" t="s">
        <v>758</v>
      </c>
      <c r="H1029" s="88" t="s">
        <v>759</v>
      </c>
      <c r="I1029" s="88" t="s">
        <v>149</v>
      </c>
      <c r="J1029" s="89">
        <v>71</v>
      </c>
      <c r="K1029" s="88" t="s">
        <v>34</v>
      </c>
      <c r="L1029" s="88">
        <v>55542630</v>
      </c>
      <c r="M1029" s="90">
        <v>29655</v>
      </c>
      <c r="N1029" s="88">
        <v>4</v>
      </c>
      <c r="O1029" s="25" t="s">
        <v>95</v>
      </c>
      <c r="P1029" s="25">
        <v>43177</v>
      </c>
    </row>
    <row r="1030" spans="1:16" x14ac:dyDescent="0.3">
      <c r="A1030" s="54" t="str">
        <f t="shared" si="72"/>
        <v>MARCHETTI1</v>
      </c>
      <c r="B1030" s="52">
        <f t="shared" si="73"/>
        <v>1</v>
      </c>
      <c r="E1030" s="236" t="str">
        <f t="shared" si="74"/>
        <v>MARCHETTIMario</v>
      </c>
      <c r="F1030" s="25" t="str">
        <f t="shared" si="71"/>
        <v>FSGT227143</v>
      </c>
      <c r="G1030" s="88" t="s">
        <v>760</v>
      </c>
      <c r="H1030" s="88" t="s">
        <v>761</v>
      </c>
      <c r="I1030" s="88" t="s">
        <v>313</v>
      </c>
      <c r="J1030" s="89">
        <v>71</v>
      </c>
      <c r="K1030" s="88" t="s">
        <v>34</v>
      </c>
      <c r="L1030" s="88">
        <v>227143</v>
      </c>
      <c r="M1030" s="90">
        <v>16757</v>
      </c>
      <c r="N1030" s="88">
        <v>6</v>
      </c>
      <c r="O1030" s="25" t="s">
        <v>91</v>
      </c>
      <c r="P1030" s="25">
        <v>43164</v>
      </c>
    </row>
    <row r="1031" spans="1:16" x14ac:dyDescent="0.3">
      <c r="A1031" s="54" t="str">
        <f t="shared" si="72"/>
        <v>MARECHAL1</v>
      </c>
      <c r="B1031" s="52">
        <f t="shared" si="73"/>
        <v>1</v>
      </c>
      <c r="E1031" s="236" t="str">
        <f t="shared" si="74"/>
        <v>MARECHALEric</v>
      </c>
      <c r="F1031" s="25" t="str">
        <f t="shared" si="71"/>
        <v>FSGT434205</v>
      </c>
      <c r="G1031" s="88" t="s">
        <v>762</v>
      </c>
      <c r="H1031" s="88" t="s">
        <v>309</v>
      </c>
      <c r="I1031" s="88" t="s">
        <v>94</v>
      </c>
      <c r="J1031" s="89">
        <v>71</v>
      </c>
      <c r="K1031" s="88" t="s">
        <v>34</v>
      </c>
      <c r="L1031" s="88">
        <v>434205</v>
      </c>
      <c r="M1031" s="90">
        <v>21317</v>
      </c>
      <c r="N1031" s="88">
        <v>5</v>
      </c>
      <c r="O1031" s="25" t="s">
        <v>91</v>
      </c>
      <c r="P1031" s="25">
        <v>43128</v>
      </c>
    </row>
    <row r="1032" spans="1:16" x14ac:dyDescent="0.3">
      <c r="A1032" s="54" t="str">
        <f t="shared" si="72"/>
        <v>MARET1</v>
      </c>
      <c r="B1032" s="52">
        <f t="shared" si="73"/>
        <v>1</v>
      </c>
      <c r="E1032" s="236" t="str">
        <f t="shared" si="74"/>
        <v>MARETPascal</v>
      </c>
      <c r="F1032" s="25" t="str">
        <f t="shared" si="71"/>
        <v>FSGT247670</v>
      </c>
      <c r="G1032" s="88" t="s">
        <v>763</v>
      </c>
      <c r="H1032" s="88" t="s">
        <v>105</v>
      </c>
      <c r="I1032" s="88" t="s">
        <v>112</v>
      </c>
      <c r="J1032" s="89">
        <v>71</v>
      </c>
      <c r="K1032" s="88" t="s">
        <v>34</v>
      </c>
      <c r="L1032" s="88">
        <v>247670</v>
      </c>
      <c r="M1032" s="90">
        <v>20079</v>
      </c>
      <c r="N1032" s="88">
        <v>4</v>
      </c>
      <c r="O1032" s="25" t="s">
        <v>91</v>
      </c>
      <c r="P1032" s="25">
        <v>43158</v>
      </c>
    </row>
    <row r="1033" spans="1:16" x14ac:dyDescent="0.3">
      <c r="A1033" s="54" t="str">
        <f t="shared" si="72"/>
        <v>MARICHY1</v>
      </c>
      <c r="B1033" s="52">
        <f t="shared" si="73"/>
        <v>1</v>
      </c>
      <c r="E1033" s="236" t="str">
        <f t="shared" si="74"/>
        <v>MARICHYValérie</v>
      </c>
      <c r="F1033" s="25" t="str">
        <f t="shared" si="71"/>
        <v>FSGT377019</v>
      </c>
      <c r="G1033" s="88" t="s">
        <v>764</v>
      </c>
      <c r="H1033" s="88" t="s">
        <v>765</v>
      </c>
      <c r="I1033" s="88" t="s">
        <v>98</v>
      </c>
      <c r="J1033" s="89">
        <v>71</v>
      </c>
      <c r="K1033" s="88" t="s">
        <v>34</v>
      </c>
      <c r="L1033" s="88">
        <v>377019</v>
      </c>
      <c r="M1033" s="90">
        <v>25387</v>
      </c>
      <c r="N1033" s="88">
        <v>6</v>
      </c>
      <c r="O1033" s="25" t="s">
        <v>73</v>
      </c>
      <c r="P1033" s="25">
        <v>43114</v>
      </c>
    </row>
    <row r="1034" spans="1:16" x14ac:dyDescent="0.3">
      <c r="A1034" s="54" t="str">
        <f t="shared" si="72"/>
        <v>MARQUIS1</v>
      </c>
      <c r="B1034" s="52">
        <f t="shared" si="73"/>
        <v>1</v>
      </c>
      <c r="E1034" s="236" t="str">
        <f t="shared" si="74"/>
        <v>MARQUISLaurent</v>
      </c>
      <c r="F1034" s="25" t="str">
        <f t="shared" si="71"/>
        <v>FSGT55597700</v>
      </c>
      <c r="G1034" s="88" t="s">
        <v>766</v>
      </c>
      <c r="H1034" s="88" t="s">
        <v>192</v>
      </c>
      <c r="I1034" s="88" t="s">
        <v>77</v>
      </c>
      <c r="J1034" s="89">
        <v>71</v>
      </c>
      <c r="K1034" s="88" t="s">
        <v>34</v>
      </c>
      <c r="L1034" s="88">
        <v>55597700</v>
      </c>
      <c r="M1034" s="90">
        <v>27432</v>
      </c>
      <c r="N1034" s="88">
        <v>4</v>
      </c>
      <c r="O1034" s="25" t="s">
        <v>73</v>
      </c>
      <c r="P1034" s="25">
        <v>43119</v>
      </c>
    </row>
    <row r="1035" spans="1:16" x14ac:dyDescent="0.3">
      <c r="A1035" s="54" t="str">
        <f t="shared" si="72"/>
        <v>MARTINAT1</v>
      </c>
      <c r="B1035" s="52">
        <f t="shared" si="73"/>
        <v>1</v>
      </c>
      <c r="E1035" s="236" t="str">
        <f t="shared" si="74"/>
        <v>MARTINATRichard</v>
      </c>
      <c r="F1035" s="25" t="str">
        <f t="shared" si="71"/>
        <v>FSGT55760737</v>
      </c>
      <c r="G1035" s="88" t="s">
        <v>767</v>
      </c>
      <c r="H1035" s="88" t="s">
        <v>264</v>
      </c>
      <c r="I1035" s="88" t="s">
        <v>80</v>
      </c>
      <c r="J1035" s="89">
        <v>71</v>
      </c>
      <c r="K1035" s="88" t="s">
        <v>34</v>
      </c>
      <c r="L1035" s="88">
        <v>55760737</v>
      </c>
      <c r="M1035" s="90">
        <v>26759</v>
      </c>
      <c r="N1035" s="88">
        <v>4</v>
      </c>
      <c r="O1035" s="25" t="s">
        <v>73</v>
      </c>
      <c r="P1035" s="25">
        <v>43234</v>
      </c>
    </row>
    <row r="1036" spans="1:16" x14ac:dyDescent="0.3">
      <c r="A1036" s="54" t="str">
        <f t="shared" si="72"/>
        <v>MARTINS1</v>
      </c>
      <c r="B1036" s="52">
        <f t="shared" si="73"/>
        <v>1</v>
      </c>
      <c r="E1036" s="236" t="str">
        <f t="shared" si="74"/>
        <v>MARTINSJosé</v>
      </c>
      <c r="F1036" s="25" t="str">
        <f t="shared" si="71"/>
        <v>FSGT55652298</v>
      </c>
      <c r="G1036" s="88" t="s">
        <v>768</v>
      </c>
      <c r="H1036" s="88" t="s">
        <v>769</v>
      </c>
      <c r="I1036" s="88" t="s">
        <v>94</v>
      </c>
      <c r="J1036" s="89">
        <v>71</v>
      </c>
      <c r="K1036" s="88" t="s">
        <v>34</v>
      </c>
      <c r="L1036" s="88">
        <v>55652298</v>
      </c>
      <c r="M1036" s="90">
        <v>24655</v>
      </c>
      <c r="N1036" s="88">
        <v>3</v>
      </c>
      <c r="O1036" s="25" t="s">
        <v>82</v>
      </c>
      <c r="P1036" s="25">
        <v>43128</v>
      </c>
    </row>
    <row r="1037" spans="1:16" x14ac:dyDescent="0.3">
      <c r="A1037" s="54" t="str">
        <f t="shared" si="72"/>
        <v>MASA1</v>
      </c>
      <c r="B1037" s="52">
        <f t="shared" si="73"/>
        <v>1</v>
      </c>
      <c r="E1037" s="236" t="str">
        <f t="shared" si="74"/>
        <v>MASAElliot</v>
      </c>
      <c r="F1037" s="25" t="str">
        <f t="shared" si="71"/>
        <v>FSGT55484227</v>
      </c>
      <c r="G1037" s="88" t="s">
        <v>770</v>
      </c>
      <c r="H1037" s="88" t="s">
        <v>771</v>
      </c>
      <c r="I1037" s="88" t="s">
        <v>77</v>
      </c>
      <c r="J1037" s="89">
        <v>71</v>
      </c>
      <c r="K1037" s="88" t="s">
        <v>34</v>
      </c>
      <c r="L1037" s="88">
        <v>55484227</v>
      </c>
      <c r="M1037" s="90">
        <v>35782</v>
      </c>
      <c r="N1037" s="88">
        <v>2</v>
      </c>
      <c r="O1037" s="25" t="s">
        <v>120</v>
      </c>
      <c r="P1037" s="25">
        <v>43119</v>
      </c>
    </row>
    <row r="1038" spans="1:16" x14ac:dyDescent="0.3">
      <c r="A1038" s="54" t="str">
        <f t="shared" si="72"/>
        <v>MASA2</v>
      </c>
      <c r="B1038" s="52">
        <f t="shared" si="73"/>
        <v>2</v>
      </c>
      <c r="E1038" s="236" t="str">
        <f t="shared" si="74"/>
        <v>MASASylvain</v>
      </c>
      <c r="F1038" s="25" t="str">
        <f t="shared" si="71"/>
        <v>FSGT55484226</v>
      </c>
      <c r="G1038" s="88" t="s">
        <v>770</v>
      </c>
      <c r="H1038" s="88" t="s">
        <v>772</v>
      </c>
      <c r="I1038" s="88" t="s">
        <v>77</v>
      </c>
      <c r="J1038" s="89">
        <v>71</v>
      </c>
      <c r="K1038" s="88" t="s">
        <v>34</v>
      </c>
      <c r="L1038" s="88">
        <v>55484226</v>
      </c>
      <c r="M1038" s="90">
        <v>25332</v>
      </c>
      <c r="N1038" s="88">
        <v>3</v>
      </c>
      <c r="O1038" s="25" t="s">
        <v>73</v>
      </c>
      <c r="P1038" s="25">
        <v>43119</v>
      </c>
    </row>
    <row r="1039" spans="1:16" x14ac:dyDescent="0.3">
      <c r="A1039" s="54" t="str">
        <f t="shared" si="72"/>
        <v>MASSON1</v>
      </c>
      <c r="B1039" s="52">
        <f t="shared" si="73"/>
        <v>1</v>
      </c>
      <c r="E1039" s="236" t="str">
        <f t="shared" si="74"/>
        <v>MASSONAlix</v>
      </c>
      <c r="F1039" s="25" t="str">
        <f t="shared" si="71"/>
        <v>FSGT55711291</v>
      </c>
      <c r="G1039" s="88" t="s">
        <v>773</v>
      </c>
      <c r="H1039" s="88" t="s">
        <v>774</v>
      </c>
      <c r="I1039" s="88" t="s">
        <v>74</v>
      </c>
      <c r="J1039" s="89">
        <v>71</v>
      </c>
      <c r="K1039" s="88" t="s">
        <v>34</v>
      </c>
      <c r="L1039" s="88">
        <v>55711291</v>
      </c>
      <c r="M1039" s="90">
        <v>36219</v>
      </c>
      <c r="N1039" s="88">
        <v>2</v>
      </c>
      <c r="O1039" s="25" t="s">
        <v>120</v>
      </c>
      <c r="P1039" s="25">
        <v>43119</v>
      </c>
    </row>
    <row r="1040" spans="1:16" x14ac:dyDescent="0.3">
      <c r="A1040" s="54" t="str">
        <f t="shared" si="72"/>
        <v>MAZOYER1</v>
      </c>
      <c r="B1040" s="52">
        <f t="shared" si="73"/>
        <v>1</v>
      </c>
      <c r="E1040" s="236" t="str">
        <f t="shared" si="74"/>
        <v>MAZOYERBernard</v>
      </c>
      <c r="F1040" s="25" t="str">
        <f t="shared" si="71"/>
        <v>FSGT232336</v>
      </c>
      <c r="G1040" s="88" t="s">
        <v>775</v>
      </c>
      <c r="H1040" s="88" t="s">
        <v>327</v>
      </c>
      <c r="I1040" s="88" t="s">
        <v>112</v>
      </c>
      <c r="J1040" s="89">
        <v>71</v>
      </c>
      <c r="K1040" s="88" t="s">
        <v>34</v>
      </c>
      <c r="L1040" s="88">
        <v>232336</v>
      </c>
      <c r="M1040" s="90">
        <v>17189</v>
      </c>
      <c r="N1040" s="88">
        <v>6</v>
      </c>
      <c r="O1040" s="25" t="s">
        <v>91</v>
      </c>
      <c r="P1040" s="25">
        <v>43111</v>
      </c>
    </row>
    <row r="1041" spans="1:16" x14ac:dyDescent="0.3">
      <c r="A1041" s="54" t="str">
        <f t="shared" si="72"/>
        <v>MAZOYER2</v>
      </c>
      <c r="B1041" s="52">
        <f t="shared" si="73"/>
        <v>2</v>
      </c>
      <c r="E1041" s="236" t="str">
        <f t="shared" si="74"/>
        <v>MAZOYERChristophe</v>
      </c>
      <c r="F1041" s="25" t="str">
        <f t="shared" si="71"/>
        <v>FSGT496078</v>
      </c>
      <c r="G1041" s="88" t="s">
        <v>775</v>
      </c>
      <c r="H1041" s="88" t="s">
        <v>135</v>
      </c>
      <c r="I1041" s="88" t="s">
        <v>74</v>
      </c>
      <c r="J1041" s="89">
        <v>71</v>
      </c>
      <c r="K1041" s="88" t="s">
        <v>34</v>
      </c>
      <c r="L1041" s="88">
        <v>496078</v>
      </c>
      <c r="M1041" s="90">
        <v>25134</v>
      </c>
      <c r="N1041" s="88">
        <v>4</v>
      </c>
      <c r="O1041" s="25" t="s">
        <v>82</v>
      </c>
      <c r="P1041" s="25">
        <v>43213</v>
      </c>
    </row>
    <row r="1042" spans="1:16" x14ac:dyDescent="0.3">
      <c r="A1042" s="54" t="str">
        <f t="shared" si="72"/>
        <v>MAZOYER-CASARTELLI1</v>
      </c>
      <c r="B1042" s="52">
        <f t="shared" si="73"/>
        <v>1</v>
      </c>
      <c r="E1042" s="236" t="str">
        <f t="shared" si="74"/>
        <v>MAZOYER-CASARTELLIBrigitte</v>
      </c>
      <c r="F1042" s="25" t="str">
        <f t="shared" si="71"/>
        <v>FSGT55656344</v>
      </c>
      <c r="G1042" s="88" t="s">
        <v>776</v>
      </c>
      <c r="H1042" s="88" t="s">
        <v>777</v>
      </c>
      <c r="I1042" s="88" t="s">
        <v>112</v>
      </c>
      <c r="J1042" s="89">
        <v>71</v>
      </c>
      <c r="K1042" s="88" t="s">
        <v>34</v>
      </c>
      <c r="L1042" s="88">
        <v>55656344</v>
      </c>
      <c r="M1042" s="90">
        <v>19620</v>
      </c>
      <c r="N1042" s="88" t="s">
        <v>81</v>
      </c>
      <c r="O1042" s="25" t="s">
        <v>91</v>
      </c>
      <c r="P1042" s="25">
        <v>43111</v>
      </c>
    </row>
    <row r="1043" spans="1:16" x14ac:dyDescent="0.3">
      <c r="A1043" s="54" t="str">
        <f t="shared" si="72"/>
        <v>MAZUE1</v>
      </c>
      <c r="B1043" s="52">
        <f t="shared" si="73"/>
        <v>1</v>
      </c>
      <c r="E1043" s="236" t="str">
        <f t="shared" si="74"/>
        <v>MAZUELaurent</v>
      </c>
      <c r="F1043" s="25" t="str">
        <f t="shared" si="71"/>
        <v>FSGT55477959</v>
      </c>
      <c r="G1043" s="88" t="s">
        <v>778</v>
      </c>
      <c r="H1043" s="88" t="s">
        <v>192</v>
      </c>
      <c r="I1043" s="88" t="s">
        <v>118</v>
      </c>
      <c r="J1043" s="89">
        <v>71</v>
      </c>
      <c r="K1043" s="88" t="s">
        <v>34</v>
      </c>
      <c r="L1043" s="88">
        <v>55477959</v>
      </c>
      <c r="M1043" s="90">
        <v>25833</v>
      </c>
      <c r="N1043" s="88">
        <v>5</v>
      </c>
      <c r="O1043" s="25" t="s">
        <v>73</v>
      </c>
      <c r="P1043" s="25">
        <v>43106</v>
      </c>
    </row>
    <row r="1044" spans="1:16" x14ac:dyDescent="0.3">
      <c r="A1044" s="54" t="str">
        <f t="shared" si="72"/>
        <v>MELONI1</v>
      </c>
      <c r="B1044" s="52">
        <f t="shared" si="73"/>
        <v>1</v>
      </c>
      <c r="E1044" s="236" t="str">
        <f t="shared" si="74"/>
        <v>MELONIGiovanni</v>
      </c>
      <c r="F1044" s="25" t="str">
        <f t="shared" si="71"/>
        <v>FSGT229922</v>
      </c>
      <c r="G1044" s="88" t="s">
        <v>779</v>
      </c>
      <c r="H1044" s="88" t="s">
        <v>780</v>
      </c>
      <c r="I1044" s="88" t="s">
        <v>313</v>
      </c>
      <c r="J1044" s="89">
        <v>71</v>
      </c>
      <c r="K1044" s="88" t="s">
        <v>34</v>
      </c>
      <c r="L1044" s="88">
        <v>229922</v>
      </c>
      <c r="M1044" s="90">
        <v>22028</v>
      </c>
      <c r="N1044" s="88">
        <v>4</v>
      </c>
      <c r="O1044" s="25" t="s">
        <v>82</v>
      </c>
      <c r="P1044" s="25">
        <v>43125</v>
      </c>
    </row>
    <row r="1045" spans="1:16" x14ac:dyDescent="0.3">
      <c r="A1045" s="54" t="str">
        <f t="shared" si="72"/>
        <v>MENAND1</v>
      </c>
      <c r="B1045" s="52">
        <f t="shared" si="73"/>
        <v>1</v>
      </c>
      <c r="E1045" s="236" t="str">
        <f t="shared" si="74"/>
        <v>MENANDArthur</v>
      </c>
      <c r="F1045" s="25" t="str">
        <f t="shared" si="71"/>
        <v>FSGT373999</v>
      </c>
      <c r="G1045" s="88" t="s">
        <v>781</v>
      </c>
      <c r="H1045" s="88" t="s">
        <v>639</v>
      </c>
      <c r="I1045" s="88" t="s">
        <v>136</v>
      </c>
      <c r="J1045" s="89">
        <v>71</v>
      </c>
      <c r="K1045" s="88" t="s">
        <v>34</v>
      </c>
      <c r="L1045" s="88">
        <v>373999</v>
      </c>
      <c r="M1045" s="90">
        <v>36297</v>
      </c>
      <c r="N1045" s="88">
        <v>1</v>
      </c>
      <c r="O1045" s="25" t="s">
        <v>120</v>
      </c>
      <c r="P1045" s="25">
        <v>43103</v>
      </c>
    </row>
    <row r="1046" spans="1:16" x14ac:dyDescent="0.3">
      <c r="A1046" s="54" t="str">
        <f t="shared" si="72"/>
        <v>MENAND2</v>
      </c>
      <c r="B1046" s="52">
        <f t="shared" si="73"/>
        <v>2</v>
      </c>
      <c r="E1046" s="236" t="str">
        <f t="shared" si="74"/>
        <v>MENANDFabienne</v>
      </c>
      <c r="F1046" s="25" t="str">
        <f t="shared" si="71"/>
        <v>FSGT483986</v>
      </c>
      <c r="G1046" s="88" t="s">
        <v>781</v>
      </c>
      <c r="H1046" s="88" t="s">
        <v>456</v>
      </c>
      <c r="I1046" s="88" t="s">
        <v>136</v>
      </c>
      <c r="J1046" s="89">
        <v>71</v>
      </c>
      <c r="K1046" s="88" t="s">
        <v>34</v>
      </c>
      <c r="L1046" s="88">
        <v>483986</v>
      </c>
      <c r="M1046" s="90">
        <v>24262</v>
      </c>
      <c r="N1046" s="88" t="s">
        <v>101</v>
      </c>
      <c r="O1046" s="25" t="s">
        <v>82</v>
      </c>
      <c r="P1046" s="25">
        <v>43103</v>
      </c>
    </row>
    <row r="1047" spans="1:16" x14ac:dyDescent="0.3">
      <c r="A1047" s="54" t="str">
        <f t="shared" si="72"/>
        <v>MENAND3</v>
      </c>
      <c r="B1047" s="52">
        <f t="shared" si="73"/>
        <v>3</v>
      </c>
      <c r="E1047" s="236" t="str">
        <f t="shared" si="74"/>
        <v>MENANDLouis</v>
      </c>
      <c r="F1047" s="25" t="str">
        <f t="shared" si="71"/>
        <v>FSGT369756</v>
      </c>
      <c r="G1047" s="88" t="s">
        <v>781</v>
      </c>
      <c r="H1047" s="88" t="s">
        <v>568</v>
      </c>
      <c r="I1047" s="88" t="s">
        <v>136</v>
      </c>
      <c r="J1047" s="89">
        <v>71</v>
      </c>
      <c r="K1047" s="88" t="s">
        <v>34</v>
      </c>
      <c r="L1047" s="88">
        <v>369756</v>
      </c>
      <c r="M1047" s="90">
        <v>35217</v>
      </c>
      <c r="N1047" s="88">
        <v>6</v>
      </c>
      <c r="O1047" s="25" t="s">
        <v>120</v>
      </c>
      <c r="P1047" s="25">
        <v>43103</v>
      </c>
    </row>
    <row r="1048" spans="1:16" x14ac:dyDescent="0.3">
      <c r="A1048" s="54" t="str">
        <f t="shared" si="72"/>
        <v>MENAND4</v>
      </c>
      <c r="B1048" s="52">
        <f t="shared" si="73"/>
        <v>4</v>
      </c>
      <c r="E1048" s="236" t="str">
        <f t="shared" si="74"/>
        <v>MENANDPhilippe</v>
      </c>
      <c r="F1048" s="25" t="str">
        <f t="shared" si="71"/>
        <v>FSGT237763</v>
      </c>
      <c r="G1048" s="88" t="s">
        <v>781</v>
      </c>
      <c r="H1048" s="88" t="s">
        <v>123</v>
      </c>
      <c r="I1048" s="88" t="s">
        <v>136</v>
      </c>
      <c r="J1048" s="89">
        <v>71</v>
      </c>
      <c r="K1048" s="88" t="s">
        <v>34</v>
      </c>
      <c r="L1048" s="88">
        <v>237763</v>
      </c>
      <c r="M1048" s="90">
        <v>24232</v>
      </c>
      <c r="N1048" s="88">
        <v>4</v>
      </c>
      <c r="O1048" s="25" t="s">
        <v>82</v>
      </c>
      <c r="P1048" s="25">
        <v>43103</v>
      </c>
    </row>
    <row r="1049" spans="1:16" x14ac:dyDescent="0.3">
      <c r="A1049" s="54" t="str">
        <f t="shared" si="72"/>
        <v>MENAND5</v>
      </c>
      <c r="B1049" s="52">
        <f t="shared" si="73"/>
        <v>5</v>
      </c>
      <c r="E1049" s="236" t="str">
        <f t="shared" si="74"/>
        <v>MENANDMarie(cadette)</v>
      </c>
      <c r="F1049" s="25" t="str">
        <f t="shared" si="71"/>
        <v>FSGT434201</v>
      </c>
      <c r="G1049" s="88" t="s">
        <v>781</v>
      </c>
      <c r="H1049" s="88" t="s">
        <v>782</v>
      </c>
      <c r="I1049" s="88" t="s">
        <v>136</v>
      </c>
      <c r="J1049" s="89">
        <v>71</v>
      </c>
      <c r="K1049" s="88" t="s">
        <v>34</v>
      </c>
      <c r="L1049" s="88">
        <v>434201</v>
      </c>
      <c r="M1049" s="90">
        <v>37481</v>
      </c>
      <c r="N1049" s="88" t="s">
        <v>81</v>
      </c>
      <c r="O1049" s="25" t="s">
        <v>170</v>
      </c>
      <c r="P1049" s="25">
        <v>43103</v>
      </c>
    </row>
    <row r="1050" spans="1:16" x14ac:dyDescent="0.3">
      <c r="A1050" s="54" t="str">
        <f t="shared" si="72"/>
        <v>MERLE1</v>
      </c>
      <c r="B1050" s="52">
        <f t="shared" si="73"/>
        <v>1</v>
      </c>
      <c r="E1050" s="236" t="str">
        <f t="shared" si="74"/>
        <v>MERLEJoëlle</v>
      </c>
      <c r="F1050" s="25" t="str">
        <f t="shared" si="71"/>
        <v>FSGT227344</v>
      </c>
      <c r="G1050" s="88" t="s">
        <v>783</v>
      </c>
      <c r="H1050" s="88" t="s">
        <v>784</v>
      </c>
      <c r="I1050" s="88" t="s">
        <v>143</v>
      </c>
      <c r="J1050" s="89">
        <v>71</v>
      </c>
      <c r="K1050" s="88" t="s">
        <v>34</v>
      </c>
      <c r="L1050" s="88">
        <v>227344</v>
      </c>
      <c r="M1050" s="90">
        <v>27605</v>
      </c>
      <c r="N1050" s="88" t="s">
        <v>81</v>
      </c>
      <c r="O1050" s="25" t="s">
        <v>73</v>
      </c>
      <c r="P1050" s="25">
        <v>43120</v>
      </c>
    </row>
    <row r="1051" spans="1:16" x14ac:dyDescent="0.3">
      <c r="A1051" s="54" t="str">
        <f t="shared" si="72"/>
        <v>METHY1</v>
      </c>
      <c r="B1051" s="52">
        <f t="shared" si="73"/>
        <v>1</v>
      </c>
      <c r="E1051" s="236" t="str">
        <f t="shared" si="74"/>
        <v>METHYFrédéric</v>
      </c>
      <c r="F1051" s="25" t="str">
        <f t="shared" si="71"/>
        <v>FSGT492651</v>
      </c>
      <c r="G1051" s="88" t="s">
        <v>785</v>
      </c>
      <c r="H1051" s="88" t="s">
        <v>185</v>
      </c>
      <c r="I1051" s="88" t="s">
        <v>80</v>
      </c>
      <c r="J1051" s="89">
        <v>71</v>
      </c>
      <c r="K1051" s="88" t="s">
        <v>34</v>
      </c>
      <c r="L1051" s="88">
        <v>492651</v>
      </c>
      <c r="M1051" s="90">
        <v>23322</v>
      </c>
      <c r="N1051" s="88">
        <v>5</v>
      </c>
      <c r="O1051" s="25" t="s">
        <v>82</v>
      </c>
      <c r="P1051" s="25">
        <v>43117</v>
      </c>
    </row>
    <row r="1052" spans="1:16" x14ac:dyDescent="0.3">
      <c r="A1052" s="54" t="str">
        <f t="shared" si="72"/>
        <v>METZ1</v>
      </c>
      <c r="B1052" s="52">
        <f t="shared" si="73"/>
        <v>1</v>
      </c>
      <c r="E1052" s="236" t="str">
        <f t="shared" si="74"/>
        <v>METZThierry</v>
      </c>
      <c r="F1052" s="25" t="str">
        <f t="shared" si="71"/>
        <v>FSGT365118</v>
      </c>
      <c r="G1052" s="88" t="s">
        <v>786</v>
      </c>
      <c r="H1052" s="88" t="s">
        <v>115</v>
      </c>
      <c r="I1052" s="88" t="s">
        <v>98</v>
      </c>
      <c r="J1052" s="89">
        <v>71</v>
      </c>
      <c r="K1052" s="88" t="s">
        <v>34</v>
      </c>
      <c r="L1052" s="88">
        <v>365118</v>
      </c>
      <c r="M1052" s="90">
        <v>22680</v>
      </c>
      <c r="N1052" s="88">
        <v>5</v>
      </c>
      <c r="O1052" s="25" t="s">
        <v>82</v>
      </c>
      <c r="P1052" s="25">
        <v>43114</v>
      </c>
    </row>
    <row r="1053" spans="1:16" x14ac:dyDescent="0.3">
      <c r="A1053" s="54" t="str">
        <f t="shared" si="72"/>
        <v>MEULIEN1</v>
      </c>
      <c r="B1053" s="52">
        <f t="shared" si="73"/>
        <v>1</v>
      </c>
      <c r="E1053" s="236" t="str">
        <f t="shared" si="74"/>
        <v>MEULIENMathilde</v>
      </c>
      <c r="F1053" s="25" t="str">
        <f t="shared" si="71"/>
        <v>FSGT55759444</v>
      </c>
      <c r="G1053" s="88" t="s">
        <v>787</v>
      </c>
      <c r="H1053" s="88" t="s">
        <v>788</v>
      </c>
      <c r="I1053" s="88" t="s">
        <v>136</v>
      </c>
      <c r="J1053" s="89">
        <v>71</v>
      </c>
      <c r="K1053" s="88" t="s">
        <v>34</v>
      </c>
      <c r="L1053" s="88">
        <v>55759444</v>
      </c>
      <c r="M1053" s="90">
        <v>37412</v>
      </c>
      <c r="N1053" s="88" t="s">
        <v>81</v>
      </c>
      <c r="O1053" s="25" t="s">
        <v>170</v>
      </c>
      <c r="P1053" s="25">
        <v>43212</v>
      </c>
    </row>
    <row r="1054" spans="1:16" x14ac:dyDescent="0.3">
      <c r="A1054" s="54" t="str">
        <f t="shared" si="72"/>
        <v>MEUNIER1</v>
      </c>
      <c r="B1054" s="52">
        <f t="shared" si="73"/>
        <v>1</v>
      </c>
      <c r="E1054" s="236" t="str">
        <f t="shared" si="74"/>
        <v>MEUNIERAlain</v>
      </c>
      <c r="F1054" s="25" t="str">
        <f t="shared" si="71"/>
        <v>FSGT227508</v>
      </c>
      <c r="G1054" s="88" t="s">
        <v>789</v>
      </c>
      <c r="H1054" s="88" t="s">
        <v>126</v>
      </c>
      <c r="I1054" s="88" t="s">
        <v>127</v>
      </c>
      <c r="J1054" s="89">
        <v>71</v>
      </c>
      <c r="K1054" s="88" t="s">
        <v>34</v>
      </c>
      <c r="L1054" s="88">
        <v>227508</v>
      </c>
      <c r="M1054" s="90">
        <v>17761</v>
      </c>
      <c r="N1054" s="88">
        <v>6</v>
      </c>
      <c r="O1054" s="25" t="s">
        <v>91</v>
      </c>
      <c r="P1054" s="25">
        <v>43114</v>
      </c>
    </row>
    <row r="1055" spans="1:16" x14ac:dyDescent="0.3">
      <c r="A1055" s="54" t="str">
        <f t="shared" si="72"/>
        <v>MEUNIER2</v>
      </c>
      <c r="B1055" s="52">
        <f t="shared" si="73"/>
        <v>2</v>
      </c>
      <c r="E1055" s="236" t="str">
        <f t="shared" si="74"/>
        <v>MEUNIERLouis(cadet)</v>
      </c>
      <c r="F1055" s="25" t="str">
        <f t="shared" si="71"/>
        <v>FSGT55757101</v>
      </c>
      <c r="G1055" s="88" t="s">
        <v>789</v>
      </c>
      <c r="H1055" s="88" t="s">
        <v>790</v>
      </c>
      <c r="I1055" s="88" t="s">
        <v>143</v>
      </c>
      <c r="J1055" s="89">
        <v>71</v>
      </c>
      <c r="K1055" s="88" t="s">
        <v>34</v>
      </c>
      <c r="L1055" s="88">
        <v>55757101</v>
      </c>
      <c r="M1055" s="90">
        <v>37876</v>
      </c>
      <c r="N1055" s="88">
        <v>5</v>
      </c>
      <c r="O1055" s="25" t="s">
        <v>170</v>
      </c>
      <c r="P1055" s="25">
        <v>43145</v>
      </c>
    </row>
    <row r="1056" spans="1:16" x14ac:dyDescent="0.3">
      <c r="A1056" s="54" t="str">
        <f t="shared" si="72"/>
        <v>MICHALEC1</v>
      </c>
      <c r="B1056" s="52">
        <f t="shared" si="73"/>
        <v>1</v>
      </c>
      <c r="E1056" s="236" t="str">
        <f t="shared" si="74"/>
        <v>MICHALECArnaud</v>
      </c>
      <c r="F1056" s="25" t="str">
        <f t="shared" si="71"/>
        <v>FSGT55544885</v>
      </c>
      <c r="G1056" s="88" t="s">
        <v>791</v>
      </c>
      <c r="H1056" s="88" t="s">
        <v>350</v>
      </c>
      <c r="I1056" s="88" t="s">
        <v>127</v>
      </c>
      <c r="J1056" s="89">
        <v>71</v>
      </c>
      <c r="K1056" s="88" t="s">
        <v>34</v>
      </c>
      <c r="L1056" s="88">
        <v>55544885</v>
      </c>
      <c r="M1056" s="90">
        <v>29381</v>
      </c>
      <c r="N1056" s="88">
        <v>4</v>
      </c>
      <c r="O1056" s="25" t="s">
        <v>95</v>
      </c>
      <c r="P1056" s="25">
        <v>43177</v>
      </c>
    </row>
    <row r="1057" spans="1:16" x14ac:dyDescent="0.3">
      <c r="A1057" s="54" t="str">
        <f t="shared" si="72"/>
        <v>MICHAUD1</v>
      </c>
      <c r="B1057" s="52">
        <f t="shared" si="73"/>
        <v>1</v>
      </c>
      <c r="E1057" s="236" t="str">
        <f t="shared" si="74"/>
        <v>MICHAUDNicole</v>
      </c>
      <c r="F1057" s="25" t="str">
        <f t="shared" si="71"/>
        <v>FSGT246755</v>
      </c>
      <c r="G1057" s="88" t="s">
        <v>792</v>
      </c>
      <c r="H1057" s="88" t="s">
        <v>793</v>
      </c>
      <c r="I1057" s="88" t="s">
        <v>118</v>
      </c>
      <c r="J1057" s="89">
        <v>71</v>
      </c>
      <c r="K1057" s="88" t="s">
        <v>34</v>
      </c>
      <c r="L1057" s="88">
        <v>246755</v>
      </c>
      <c r="M1057" s="90">
        <v>18535</v>
      </c>
      <c r="N1057" s="88" t="s">
        <v>81</v>
      </c>
      <c r="O1057" s="25" t="s">
        <v>91</v>
      </c>
      <c r="P1057" s="25">
        <v>43160</v>
      </c>
    </row>
    <row r="1058" spans="1:16" x14ac:dyDescent="0.3">
      <c r="A1058" s="54" t="str">
        <f t="shared" si="72"/>
        <v>MICHAUDET1</v>
      </c>
      <c r="B1058" s="52">
        <f t="shared" si="73"/>
        <v>1</v>
      </c>
      <c r="E1058" s="236" t="str">
        <f t="shared" si="74"/>
        <v>MICHAUDETJean</v>
      </c>
      <c r="F1058" s="25" t="str">
        <f t="shared" si="71"/>
        <v>FSGT55756375</v>
      </c>
      <c r="G1058" s="88" t="s">
        <v>794</v>
      </c>
      <c r="H1058" s="88" t="s">
        <v>239</v>
      </c>
      <c r="I1058" s="88" t="s">
        <v>80</v>
      </c>
      <c r="J1058" s="89">
        <v>71</v>
      </c>
      <c r="K1058" s="88" t="s">
        <v>34</v>
      </c>
      <c r="L1058" s="88">
        <v>55756375</v>
      </c>
      <c r="M1058" s="90">
        <v>19788</v>
      </c>
      <c r="N1058" s="88">
        <v>5</v>
      </c>
      <c r="O1058" s="25" t="s">
        <v>91</v>
      </c>
      <c r="P1058" s="25">
        <v>43136</v>
      </c>
    </row>
    <row r="1059" spans="1:16" x14ac:dyDescent="0.3">
      <c r="A1059" s="54" t="str">
        <f t="shared" si="72"/>
        <v>MICHEL1</v>
      </c>
      <c r="B1059" s="52">
        <f t="shared" si="73"/>
        <v>1</v>
      </c>
      <c r="E1059" s="236" t="str">
        <f t="shared" si="74"/>
        <v>MICHELLudovic</v>
      </c>
      <c r="F1059" s="25" t="str">
        <f t="shared" si="71"/>
        <v>FSGT55597699</v>
      </c>
      <c r="G1059" s="88" t="s">
        <v>795</v>
      </c>
      <c r="H1059" s="88" t="s">
        <v>493</v>
      </c>
      <c r="I1059" s="88" t="s">
        <v>77</v>
      </c>
      <c r="J1059" s="89">
        <v>71</v>
      </c>
      <c r="K1059" s="88" t="s">
        <v>34</v>
      </c>
      <c r="L1059" s="88">
        <v>55597699</v>
      </c>
      <c r="M1059" s="90">
        <v>27213</v>
      </c>
      <c r="N1059" s="88">
        <v>4</v>
      </c>
      <c r="O1059" s="25" t="s">
        <v>73</v>
      </c>
      <c r="P1059" s="25">
        <v>43119</v>
      </c>
    </row>
    <row r="1060" spans="1:16" x14ac:dyDescent="0.3">
      <c r="A1060" s="54" t="str">
        <f t="shared" si="72"/>
        <v>MICHELIN1</v>
      </c>
      <c r="B1060" s="52">
        <f t="shared" si="73"/>
        <v>1</v>
      </c>
      <c r="E1060" s="236" t="str">
        <f t="shared" si="74"/>
        <v>MICHELINBertrand</v>
      </c>
      <c r="F1060" s="25" t="str">
        <f t="shared" si="71"/>
        <v>FSGT55653430</v>
      </c>
      <c r="G1060" s="88" t="s">
        <v>796</v>
      </c>
      <c r="H1060" s="88" t="s">
        <v>797</v>
      </c>
      <c r="I1060" s="88" t="s">
        <v>80</v>
      </c>
      <c r="J1060" s="89">
        <v>71</v>
      </c>
      <c r="K1060" s="88" t="s">
        <v>34</v>
      </c>
      <c r="L1060" s="88">
        <v>55653430</v>
      </c>
      <c r="M1060" s="90">
        <v>19725</v>
      </c>
      <c r="N1060" s="88">
        <v>6</v>
      </c>
      <c r="O1060" s="25" t="s">
        <v>91</v>
      </c>
      <c r="P1060" s="25">
        <v>43117</v>
      </c>
    </row>
    <row r="1061" spans="1:16" x14ac:dyDescent="0.3">
      <c r="A1061" s="54" t="str">
        <f t="shared" si="72"/>
        <v>MICHELIN2</v>
      </c>
      <c r="B1061" s="52">
        <f t="shared" si="73"/>
        <v>2</v>
      </c>
      <c r="E1061" s="236" t="str">
        <f t="shared" si="74"/>
        <v>MICHELINDanièle</v>
      </c>
      <c r="F1061" s="25" t="str">
        <f t="shared" si="71"/>
        <v>FSGT253088</v>
      </c>
      <c r="G1061" s="88" t="s">
        <v>796</v>
      </c>
      <c r="H1061" s="88" t="s">
        <v>798</v>
      </c>
      <c r="I1061" s="88" t="s">
        <v>149</v>
      </c>
      <c r="J1061" s="89">
        <v>71</v>
      </c>
      <c r="K1061" s="88" t="s">
        <v>34</v>
      </c>
      <c r="L1061" s="88">
        <v>253088</v>
      </c>
      <c r="M1061" s="90">
        <v>20259</v>
      </c>
      <c r="N1061" s="88" t="s">
        <v>81</v>
      </c>
      <c r="O1061" s="25" t="s">
        <v>91</v>
      </c>
      <c r="P1061" s="25">
        <v>43128</v>
      </c>
    </row>
    <row r="1062" spans="1:16" x14ac:dyDescent="0.3">
      <c r="A1062" s="54" t="str">
        <f t="shared" si="72"/>
        <v>MICHELIN3</v>
      </c>
      <c r="B1062" s="52">
        <f t="shared" si="73"/>
        <v>3</v>
      </c>
      <c r="E1062" s="236" t="str">
        <f t="shared" si="74"/>
        <v>MICHELINJean-Claude</v>
      </c>
      <c r="F1062" s="25" t="str">
        <f t="shared" si="71"/>
        <v>FSGT248937</v>
      </c>
      <c r="G1062" s="88" t="s">
        <v>796</v>
      </c>
      <c r="H1062" s="88" t="s">
        <v>111</v>
      </c>
      <c r="I1062" s="88" t="s">
        <v>149</v>
      </c>
      <c r="J1062" s="89">
        <v>71</v>
      </c>
      <c r="K1062" s="88" t="s">
        <v>34</v>
      </c>
      <c r="L1062" s="88">
        <v>248937</v>
      </c>
      <c r="M1062" s="90">
        <v>18906</v>
      </c>
      <c r="N1062" s="88">
        <v>6</v>
      </c>
      <c r="O1062" s="25" t="s">
        <v>91</v>
      </c>
      <c r="P1062" s="25">
        <v>43128</v>
      </c>
    </row>
    <row r="1063" spans="1:16" x14ac:dyDescent="0.3">
      <c r="A1063" s="54" t="str">
        <f t="shared" si="72"/>
        <v>MIGUET1</v>
      </c>
      <c r="B1063" s="52">
        <f t="shared" si="73"/>
        <v>1</v>
      </c>
      <c r="E1063" s="236" t="str">
        <f t="shared" si="74"/>
        <v>MIGUETJean-Pierre</v>
      </c>
      <c r="F1063" s="25" t="str">
        <f t="shared" si="71"/>
        <v>FSGT235372</v>
      </c>
      <c r="G1063" s="88" t="s">
        <v>799</v>
      </c>
      <c r="H1063" s="88" t="s">
        <v>430</v>
      </c>
      <c r="I1063" s="88" t="s">
        <v>98</v>
      </c>
      <c r="J1063" s="89">
        <v>71</v>
      </c>
      <c r="K1063" s="88" t="s">
        <v>34</v>
      </c>
      <c r="L1063" s="88">
        <v>235372</v>
      </c>
      <c r="M1063" s="90">
        <v>17893</v>
      </c>
      <c r="N1063" s="88">
        <v>6</v>
      </c>
      <c r="O1063" s="25" t="s">
        <v>91</v>
      </c>
      <c r="P1063" s="25">
        <v>43114</v>
      </c>
    </row>
    <row r="1064" spans="1:16" x14ac:dyDescent="0.3">
      <c r="A1064" s="54" t="str">
        <f t="shared" si="72"/>
        <v>MIGUET2</v>
      </c>
      <c r="B1064" s="52">
        <f t="shared" si="73"/>
        <v>2</v>
      </c>
      <c r="E1064" s="236" t="str">
        <f t="shared" si="74"/>
        <v>MIGUETSimone</v>
      </c>
      <c r="F1064" s="25" t="str">
        <f t="shared" si="71"/>
        <v>FSGT235373</v>
      </c>
      <c r="G1064" s="88" t="s">
        <v>799</v>
      </c>
      <c r="H1064" s="88" t="s">
        <v>800</v>
      </c>
      <c r="I1064" s="88" t="s">
        <v>98</v>
      </c>
      <c r="J1064" s="89">
        <v>71</v>
      </c>
      <c r="K1064" s="88" t="s">
        <v>34</v>
      </c>
      <c r="L1064" s="88">
        <v>235373</v>
      </c>
      <c r="M1064" s="90">
        <v>19402</v>
      </c>
      <c r="N1064" s="88" t="s">
        <v>81</v>
      </c>
      <c r="O1064" s="25" t="s">
        <v>91</v>
      </c>
      <c r="P1064" s="25">
        <v>43114</v>
      </c>
    </row>
    <row r="1065" spans="1:16" x14ac:dyDescent="0.3">
      <c r="A1065" s="54" t="str">
        <f t="shared" si="72"/>
        <v>MOINE1</v>
      </c>
      <c r="B1065" s="52">
        <f t="shared" si="73"/>
        <v>1</v>
      </c>
      <c r="E1065" s="236" t="str">
        <f t="shared" si="74"/>
        <v>MOINEPatrick</v>
      </c>
      <c r="F1065" s="25" t="str">
        <f t="shared" si="71"/>
        <v>FSGT232402</v>
      </c>
      <c r="G1065" s="88" t="s">
        <v>801</v>
      </c>
      <c r="H1065" s="88" t="s">
        <v>152</v>
      </c>
      <c r="I1065" s="88" t="s">
        <v>74</v>
      </c>
      <c r="J1065" s="89">
        <v>71</v>
      </c>
      <c r="K1065" s="88" t="s">
        <v>34</v>
      </c>
      <c r="L1065" s="88">
        <v>232402</v>
      </c>
      <c r="M1065" s="90">
        <v>21317</v>
      </c>
      <c r="N1065" s="88">
        <v>4</v>
      </c>
      <c r="O1065" s="25" t="s">
        <v>91</v>
      </c>
      <c r="P1065" s="25">
        <v>43213</v>
      </c>
    </row>
    <row r="1066" spans="1:16" x14ac:dyDescent="0.3">
      <c r="A1066" s="54" t="str">
        <f t="shared" si="72"/>
        <v>MOIROUX-SAHRAOUI1</v>
      </c>
      <c r="B1066" s="52">
        <f t="shared" si="73"/>
        <v>1</v>
      </c>
      <c r="E1066" s="236" t="str">
        <f t="shared" si="74"/>
        <v>MOIROUX-SAHRAOUIAyrton</v>
      </c>
      <c r="F1066" s="25" t="str">
        <f t="shared" si="71"/>
        <v>FSGT269978</v>
      </c>
      <c r="G1066" s="88" t="s">
        <v>802</v>
      </c>
      <c r="H1066" s="88" t="s">
        <v>803</v>
      </c>
      <c r="I1066" s="88" t="s">
        <v>74</v>
      </c>
      <c r="J1066" s="89">
        <v>71</v>
      </c>
      <c r="K1066" s="88" t="s">
        <v>34</v>
      </c>
      <c r="L1066" s="88">
        <v>269978</v>
      </c>
      <c r="M1066" s="90">
        <v>36937</v>
      </c>
      <c r="N1066" s="88">
        <v>4</v>
      </c>
      <c r="O1066" s="25" t="s">
        <v>122</v>
      </c>
      <c r="P1066" s="25">
        <v>43222</v>
      </c>
    </row>
    <row r="1067" spans="1:16" x14ac:dyDescent="0.3">
      <c r="A1067" s="54" t="str">
        <f t="shared" si="72"/>
        <v>MOISSON1</v>
      </c>
      <c r="B1067" s="52">
        <f t="shared" si="73"/>
        <v>1</v>
      </c>
      <c r="E1067" s="236" t="str">
        <f t="shared" si="74"/>
        <v>MOISSONMichel</v>
      </c>
      <c r="F1067" s="25" t="str">
        <f t="shared" si="71"/>
        <v>FSGT483245</v>
      </c>
      <c r="G1067" s="88" t="s">
        <v>804</v>
      </c>
      <c r="H1067" s="88" t="s">
        <v>249</v>
      </c>
      <c r="I1067" s="88" t="s">
        <v>98</v>
      </c>
      <c r="J1067" s="89">
        <v>71</v>
      </c>
      <c r="K1067" s="88" t="s">
        <v>34</v>
      </c>
      <c r="L1067" s="88">
        <v>483245</v>
      </c>
      <c r="M1067" s="90">
        <v>17794</v>
      </c>
      <c r="N1067" s="88">
        <v>6</v>
      </c>
      <c r="O1067" s="25" t="s">
        <v>91</v>
      </c>
      <c r="P1067" s="25">
        <v>43114</v>
      </c>
    </row>
    <row r="1068" spans="1:16" x14ac:dyDescent="0.3">
      <c r="A1068" s="54" t="str">
        <f t="shared" si="72"/>
        <v>MOISSON2</v>
      </c>
      <c r="B1068" s="52">
        <f t="shared" si="73"/>
        <v>2</v>
      </c>
      <c r="E1068" s="236" t="str">
        <f t="shared" si="74"/>
        <v>MOISSONCamille</v>
      </c>
      <c r="F1068" s="25" t="str">
        <f t="shared" si="71"/>
        <v>FSGT55757661</v>
      </c>
      <c r="G1068" s="88" t="s">
        <v>804</v>
      </c>
      <c r="H1068" s="88" t="s">
        <v>137</v>
      </c>
      <c r="I1068" s="88" t="s">
        <v>98</v>
      </c>
      <c r="J1068" s="89">
        <v>71</v>
      </c>
      <c r="K1068" s="88" t="s">
        <v>34</v>
      </c>
      <c r="L1068" s="88">
        <v>55757661</v>
      </c>
      <c r="M1068" s="90">
        <v>38039</v>
      </c>
      <c r="N1068" s="88" t="s">
        <v>175</v>
      </c>
      <c r="O1068" s="25" t="s">
        <v>87</v>
      </c>
      <c r="P1068" s="25">
        <v>43160</v>
      </c>
    </row>
    <row r="1069" spans="1:16" x14ac:dyDescent="0.3">
      <c r="A1069" s="54" t="str">
        <f t="shared" si="72"/>
        <v>MOISSONNIER1</v>
      </c>
      <c r="B1069" s="52">
        <f t="shared" si="73"/>
        <v>1</v>
      </c>
      <c r="E1069" s="236" t="str">
        <f t="shared" si="74"/>
        <v>MOISSONNIERPascal</v>
      </c>
      <c r="F1069" s="25" t="str">
        <f t="shared" si="71"/>
        <v>FSGT55761762</v>
      </c>
      <c r="G1069" s="88" t="s">
        <v>805</v>
      </c>
      <c r="H1069" s="88" t="s">
        <v>105</v>
      </c>
      <c r="I1069" s="88" t="s">
        <v>94</v>
      </c>
      <c r="J1069" s="89">
        <v>71</v>
      </c>
      <c r="K1069" s="88" t="s">
        <v>34</v>
      </c>
      <c r="L1069" s="88">
        <v>55761762</v>
      </c>
      <c r="M1069" s="90">
        <v>22263</v>
      </c>
      <c r="N1069" s="88">
        <v>5</v>
      </c>
      <c r="O1069" s="25" t="s">
        <v>82</v>
      </c>
      <c r="P1069" s="25">
        <v>43304</v>
      </c>
    </row>
    <row r="1070" spans="1:16" x14ac:dyDescent="0.3">
      <c r="A1070" s="54" t="str">
        <f t="shared" si="72"/>
        <v>MOLINOT1</v>
      </c>
      <c r="B1070" s="52">
        <f t="shared" si="73"/>
        <v>1</v>
      </c>
      <c r="E1070" s="236" t="str">
        <f t="shared" si="74"/>
        <v>MOLINOTPascal</v>
      </c>
      <c r="F1070" s="25" t="str">
        <f t="shared" si="71"/>
        <v>FSGT231205</v>
      </c>
      <c r="G1070" s="88" t="s">
        <v>806</v>
      </c>
      <c r="H1070" s="88" t="s">
        <v>105</v>
      </c>
      <c r="I1070" s="88" t="s">
        <v>118</v>
      </c>
      <c r="J1070" s="89">
        <v>71</v>
      </c>
      <c r="K1070" s="88" t="s">
        <v>34</v>
      </c>
      <c r="L1070" s="88">
        <v>231205</v>
      </c>
      <c r="M1070" s="90">
        <v>20994</v>
      </c>
      <c r="N1070" s="88">
        <v>5</v>
      </c>
      <c r="O1070" s="25" t="s">
        <v>91</v>
      </c>
      <c r="P1070" s="25">
        <v>43114</v>
      </c>
    </row>
    <row r="1071" spans="1:16" x14ac:dyDescent="0.3">
      <c r="A1071" s="54" t="str">
        <f t="shared" si="72"/>
        <v>MOLINOT2</v>
      </c>
      <c r="B1071" s="52">
        <f t="shared" si="73"/>
        <v>2</v>
      </c>
      <c r="E1071" s="236" t="str">
        <f t="shared" si="74"/>
        <v>MOLINOTAntoine(cadet)</v>
      </c>
      <c r="F1071" s="25" t="str">
        <f t="shared" si="71"/>
        <v>FSGT491264</v>
      </c>
      <c r="G1071" s="88" t="s">
        <v>806</v>
      </c>
      <c r="H1071" s="88" t="s">
        <v>807</v>
      </c>
      <c r="I1071" s="88" t="s">
        <v>118</v>
      </c>
      <c r="J1071" s="89">
        <v>71</v>
      </c>
      <c r="K1071" s="88" t="s">
        <v>34</v>
      </c>
      <c r="L1071" s="88">
        <v>491264</v>
      </c>
      <c r="M1071" s="90">
        <v>37736</v>
      </c>
      <c r="N1071" s="88">
        <v>5</v>
      </c>
      <c r="O1071" s="25" t="s">
        <v>170</v>
      </c>
      <c r="P1071" s="25">
        <v>43114</v>
      </c>
    </row>
    <row r="1072" spans="1:16" x14ac:dyDescent="0.3">
      <c r="A1072" s="54" t="str">
        <f t="shared" si="72"/>
        <v>MONJOTIN1</v>
      </c>
      <c r="B1072" s="52">
        <f t="shared" si="73"/>
        <v>1</v>
      </c>
      <c r="E1072" s="236" t="str">
        <f t="shared" si="74"/>
        <v>MONJOTINPatrick</v>
      </c>
      <c r="F1072" s="25" t="str">
        <f t="shared" si="71"/>
        <v>FSGT362704</v>
      </c>
      <c r="G1072" s="88" t="s">
        <v>808</v>
      </c>
      <c r="H1072" s="88" t="s">
        <v>152</v>
      </c>
      <c r="I1072" s="88" t="s">
        <v>112</v>
      </c>
      <c r="J1072" s="89">
        <v>71</v>
      </c>
      <c r="K1072" s="88" t="s">
        <v>34</v>
      </c>
      <c r="L1072" s="88">
        <v>362704</v>
      </c>
      <c r="M1072" s="90">
        <v>20571</v>
      </c>
      <c r="N1072" s="88">
        <v>6</v>
      </c>
      <c r="O1072" s="25" t="s">
        <v>91</v>
      </c>
      <c r="P1072" s="25">
        <v>43111</v>
      </c>
    </row>
    <row r="1073" spans="1:16" x14ac:dyDescent="0.3">
      <c r="A1073" s="54" t="str">
        <f t="shared" si="72"/>
        <v>MONNERET1</v>
      </c>
      <c r="B1073" s="52">
        <f t="shared" si="73"/>
        <v>1</v>
      </c>
      <c r="E1073" s="236" t="str">
        <f t="shared" si="74"/>
        <v>MONNERETSerge</v>
      </c>
      <c r="F1073" s="25" t="str">
        <f t="shared" si="71"/>
        <v>FSGT232434</v>
      </c>
      <c r="G1073" s="88" t="s">
        <v>809</v>
      </c>
      <c r="H1073" s="88" t="s">
        <v>323</v>
      </c>
      <c r="I1073" s="88" t="s">
        <v>100</v>
      </c>
      <c r="J1073" s="89">
        <v>71</v>
      </c>
      <c r="K1073" s="88" t="s">
        <v>34</v>
      </c>
      <c r="L1073" s="88">
        <v>232434</v>
      </c>
      <c r="M1073" s="90">
        <v>18396</v>
      </c>
      <c r="N1073" s="88">
        <v>3</v>
      </c>
      <c r="O1073" s="25" t="s">
        <v>91</v>
      </c>
      <c r="P1073" s="25">
        <v>43139</v>
      </c>
    </row>
    <row r="1074" spans="1:16" x14ac:dyDescent="0.3">
      <c r="A1074" s="54" t="str">
        <f t="shared" si="72"/>
        <v>MONNERY1</v>
      </c>
      <c r="B1074" s="52">
        <f t="shared" si="73"/>
        <v>1</v>
      </c>
      <c r="E1074" s="236" t="str">
        <f t="shared" si="74"/>
        <v>MONNERYPatrick</v>
      </c>
      <c r="F1074" s="25" t="str">
        <f t="shared" si="71"/>
        <v>FSGT55492994</v>
      </c>
      <c r="G1074" s="88" t="s">
        <v>810</v>
      </c>
      <c r="H1074" s="88" t="s">
        <v>152</v>
      </c>
      <c r="I1074" s="88" t="s">
        <v>193</v>
      </c>
      <c r="J1074" s="89">
        <v>71</v>
      </c>
      <c r="K1074" s="88" t="s">
        <v>34</v>
      </c>
      <c r="L1074" s="88">
        <v>55492994</v>
      </c>
      <c r="M1074" s="90">
        <v>21371</v>
      </c>
      <c r="N1074" s="88">
        <v>4</v>
      </c>
      <c r="O1074" s="25" t="s">
        <v>91</v>
      </c>
      <c r="P1074" s="25">
        <v>43143</v>
      </c>
    </row>
    <row r="1075" spans="1:16" x14ac:dyDescent="0.3">
      <c r="A1075" s="54" t="str">
        <f t="shared" si="72"/>
        <v>MONTANGE1</v>
      </c>
      <c r="B1075" s="52">
        <f t="shared" si="73"/>
        <v>1</v>
      </c>
      <c r="E1075" s="236" t="str">
        <f t="shared" si="74"/>
        <v>MONTANGEPierre</v>
      </c>
      <c r="F1075" s="25" t="str">
        <f t="shared" si="71"/>
        <v>FSGT55717930</v>
      </c>
      <c r="G1075" s="88" t="s">
        <v>811</v>
      </c>
      <c r="H1075" s="88" t="s">
        <v>161</v>
      </c>
      <c r="I1075" s="88" t="s">
        <v>94</v>
      </c>
      <c r="J1075" s="89">
        <v>71</v>
      </c>
      <c r="K1075" s="88" t="s">
        <v>34</v>
      </c>
      <c r="L1075" s="88">
        <v>55717930</v>
      </c>
      <c r="M1075" s="90">
        <v>18452</v>
      </c>
      <c r="N1075" s="88">
        <v>6</v>
      </c>
      <c r="O1075" s="25" t="s">
        <v>91</v>
      </c>
      <c r="P1075" s="25">
        <v>43128</v>
      </c>
    </row>
    <row r="1076" spans="1:16" x14ac:dyDescent="0.3">
      <c r="A1076" s="54" t="str">
        <f t="shared" si="72"/>
        <v>MORAIS1</v>
      </c>
      <c r="B1076" s="52">
        <f t="shared" si="73"/>
        <v>1</v>
      </c>
      <c r="E1076" s="236" t="str">
        <f t="shared" si="74"/>
        <v>MORAISNicolas</v>
      </c>
      <c r="F1076" s="25" t="str">
        <f t="shared" ref="F1076:F1139" si="75">CONCATENATE(K1076,L1076)</f>
        <v>FSGT55598199</v>
      </c>
      <c r="G1076" s="88" t="s">
        <v>812</v>
      </c>
      <c r="H1076" s="88" t="s">
        <v>107</v>
      </c>
      <c r="I1076" s="88" t="s">
        <v>133</v>
      </c>
      <c r="J1076" s="89">
        <v>71</v>
      </c>
      <c r="K1076" s="88" t="s">
        <v>34</v>
      </c>
      <c r="L1076" s="88">
        <v>55598199</v>
      </c>
      <c r="M1076" s="90">
        <v>33065</v>
      </c>
      <c r="N1076" s="88">
        <v>1</v>
      </c>
      <c r="O1076" s="25" t="s">
        <v>95</v>
      </c>
      <c r="P1076" s="25">
        <v>43137</v>
      </c>
    </row>
    <row r="1077" spans="1:16" x14ac:dyDescent="0.3">
      <c r="A1077" s="54" t="str">
        <f t="shared" ref="A1077:A1140" si="76">CONCATENATE(G1077,B1077)</f>
        <v>MORETTI1</v>
      </c>
      <c r="B1077" s="52">
        <f t="shared" ref="B1077:B1140" si="77">IF(G1077&lt;&gt;G1076,1,(B1076+1))</f>
        <v>1</v>
      </c>
      <c r="E1077" s="236" t="str">
        <f t="shared" si="74"/>
        <v>MORETTIDenis</v>
      </c>
      <c r="F1077" s="25" t="str">
        <f t="shared" si="75"/>
        <v>FSGT55655337</v>
      </c>
      <c r="G1077" s="88" t="s">
        <v>813</v>
      </c>
      <c r="H1077" s="88" t="s">
        <v>366</v>
      </c>
      <c r="I1077" s="88" t="s">
        <v>85</v>
      </c>
      <c r="J1077" s="89">
        <v>71</v>
      </c>
      <c r="K1077" s="88" t="s">
        <v>34</v>
      </c>
      <c r="L1077" s="88">
        <v>55655337</v>
      </c>
      <c r="M1077" s="90">
        <v>23667</v>
      </c>
      <c r="N1077" s="88">
        <v>3</v>
      </c>
      <c r="O1077" s="25" t="s">
        <v>82</v>
      </c>
      <c r="P1077" s="25">
        <v>43157</v>
      </c>
    </row>
    <row r="1078" spans="1:16" x14ac:dyDescent="0.3">
      <c r="A1078" s="54" t="str">
        <f t="shared" si="76"/>
        <v>MORETTI2</v>
      </c>
      <c r="B1078" s="52">
        <f t="shared" si="77"/>
        <v>2</v>
      </c>
      <c r="E1078" s="236" t="str">
        <f t="shared" si="74"/>
        <v>MORETTIGérald</v>
      </c>
      <c r="F1078" s="25" t="str">
        <f t="shared" si="75"/>
        <v>FSGT55603440</v>
      </c>
      <c r="G1078" s="88" t="s">
        <v>813</v>
      </c>
      <c r="H1078" s="88" t="s">
        <v>814</v>
      </c>
      <c r="I1078" s="88" t="s">
        <v>127</v>
      </c>
      <c r="J1078" s="89">
        <v>71</v>
      </c>
      <c r="K1078" s="88" t="s">
        <v>34</v>
      </c>
      <c r="L1078" s="88">
        <v>55603440</v>
      </c>
      <c r="M1078" s="90">
        <v>29641</v>
      </c>
      <c r="N1078" s="88">
        <v>4</v>
      </c>
      <c r="O1078" s="25" t="s">
        <v>95</v>
      </c>
      <c r="P1078" s="25">
        <v>43114</v>
      </c>
    </row>
    <row r="1079" spans="1:16" x14ac:dyDescent="0.3">
      <c r="A1079" s="54" t="str">
        <f t="shared" si="76"/>
        <v>MORETTI3</v>
      </c>
      <c r="B1079" s="52">
        <f t="shared" si="77"/>
        <v>3</v>
      </c>
      <c r="E1079" s="236" t="str">
        <f t="shared" si="74"/>
        <v>MORETTIWalter</v>
      </c>
      <c r="F1079" s="25" t="str">
        <f t="shared" si="75"/>
        <v>FSGT231905</v>
      </c>
      <c r="G1079" s="88" t="s">
        <v>813</v>
      </c>
      <c r="H1079" s="88" t="s">
        <v>815</v>
      </c>
      <c r="I1079" s="88" t="s">
        <v>127</v>
      </c>
      <c r="J1079" s="89">
        <v>71</v>
      </c>
      <c r="K1079" s="88" t="s">
        <v>34</v>
      </c>
      <c r="L1079" s="88">
        <v>231905</v>
      </c>
      <c r="M1079" s="90">
        <v>18511</v>
      </c>
      <c r="N1079" s="88">
        <v>5</v>
      </c>
      <c r="O1079" s="25" t="s">
        <v>91</v>
      </c>
      <c r="P1079" s="25">
        <v>43114</v>
      </c>
    </row>
    <row r="1080" spans="1:16" x14ac:dyDescent="0.3">
      <c r="A1080" s="54" t="str">
        <f t="shared" si="76"/>
        <v>MORIN1</v>
      </c>
      <c r="B1080" s="52">
        <f t="shared" si="77"/>
        <v>1</v>
      </c>
      <c r="E1080" s="236" t="str">
        <f t="shared" si="74"/>
        <v>MORINDaniel</v>
      </c>
      <c r="F1080" s="25" t="str">
        <f t="shared" si="75"/>
        <v>FSGT232255</v>
      </c>
      <c r="G1080" s="88" t="s">
        <v>816</v>
      </c>
      <c r="H1080" s="88" t="s">
        <v>299</v>
      </c>
      <c r="I1080" s="88" t="s">
        <v>112</v>
      </c>
      <c r="J1080" s="89">
        <v>71</v>
      </c>
      <c r="K1080" s="88" t="s">
        <v>34</v>
      </c>
      <c r="L1080" s="88">
        <v>232255</v>
      </c>
      <c r="M1080" s="90">
        <v>20469</v>
      </c>
      <c r="N1080" s="88">
        <v>5</v>
      </c>
      <c r="O1080" s="25" t="s">
        <v>91</v>
      </c>
      <c r="P1080" s="25">
        <v>43158</v>
      </c>
    </row>
    <row r="1081" spans="1:16" x14ac:dyDescent="0.3">
      <c r="A1081" s="54" t="str">
        <f t="shared" si="76"/>
        <v>MORLOT1</v>
      </c>
      <c r="B1081" s="52">
        <f t="shared" si="77"/>
        <v>1</v>
      </c>
      <c r="E1081" s="236" t="str">
        <f t="shared" si="74"/>
        <v>MORLOTDenis</v>
      </c>
      <c r="F1081" s="25" t="str">
        <f t="shared" si="75"/>
        <v>FSGT55601758</v>
      </c>
      <c r="G1081" s="88" t="s">
        <v>817</v>
      </c>
      <c r="H1081" s="88" t="s">
        <v>366</v>
      </c>
      <c r="I1081" s="88" t="s">
        <v>149</v>
      </c>
      <c r="J1081" s="89">
        <v>71</v>
      </c>
      <c r="K1081" s="88" t="s">
        <v>34</v>
      </c>
      <c r="L1081" s="88">
        <v>55601758</v>
      </c>
      <c r="M1081" s="90">
        <v>19462</v>
      </c>
      <c r="N1081" s="88">
        <v>6</v>
      </c>
      <c r="O1081" s="25" t="s">
        <v>91</v>
      </c>
      <c r="P1081" s="25">
        <v>43128</v>
      </c>
    </row>
    <row r="1082" spans="1:16" x14ac:dyDescent="0.3">
      <c r="A1082" s="54" t="str">
        <f t="shared" si="76"/>
        <v>MOUTRILLE1</v>
      </c>
      <c r="B1082" s="52">
        <f t="shared" si="77"/>
        <v>1</v>
      </c>
      <c r="E1082" s="236" t="str">
        <f t="shared" si="74"/>
        <v>MOUTRILLEMickaël</v>
      </c>
      <c r="F1082" s="25" t="str">
        <f t="shared" si="75"/>
        <v>FSGT369577</v>
      </c>
      <c r="G1082" s="88" t="s">
        <v>818</v>
      </c>
      <c r="H1082" s="88" t="s">
        <v>195</v>
      </c>
      <c r="I1082" s="88" t="s">
        <v>112</v>
      </c>
      <c r="J1082" s="89">
        <v>71</v>
      </c>
      <c r="K1082" s="88" t="s">
        <v>34</v>
      </c>
      <c r="L1082" s="88">
        <v>369577</v>
      </c>
      <c r="M1082" s="90">
        <v>29029</v>
      </c>
      <c r="N1082" s="88">
        <v>4</v>
      </c>
      <c r="O1082" s="25" t="s">
        <v>95</v>
      </c>
      <c r="P1082" s="25">
        <v>43168</v>
      </c>
    </row>
    <row r="1083" spans="1:16" x14ac:dyDescent="0.3">
      <c r="A1083" s="54" t="str">
        <f t="shared" si="76"/>
        <v>MOUZON1</v>
      </c>
      <c r="B1083" s="52">
        <f t="shared" si="77"/>
        <v>1</v>
      </c>
      <c r="E1083" s="236" t="str">
        <f t="shared" si="74"/>
        <v>MOUZONLéa</v>
      </c>
      <c r="F1083" s="25" t="str">
        <f t="shared" si="75"/>
        <v>FSGT55655531</v>
      </c>
      <c r="G1083" s="88" t="s">
        <v>819</v>
      </c>
      <c r="H1083" s="88" t="s">
        <v>820</v>
      </c>
      <c r="I1083" s="88" t="s">
        <v>133</v>
      </c>
      <c r="J1083" s="89">
        <v>71</v>
      </c>
      <c r="K1083" s="88" t="s">
        <v>34</v>
      </c>
      <c r="L1083" s="88">
        <v>55655531</v>
      </c>
      <c r="M1083" s="90">
        <v>32288</v>
      </c>
      <c r="N1083" s="88" t="s">
        <v>81</v>
      </c>
      <c r="O1083" s="25" t="s">
        <v>95</v>
      </c>
      <c r="P1083" s="25">
        <v>43137</v>
      </c>
    </row>
    <row r="1084" spans="1:16" x14ac:dyDescent="0.3">
      <c r="A1084" s="54" t="str">
        <f t="shared" si="76"/>
        <v>MULLER1</v>
      </c>
      <c r="B1084" s="52">
        <f t="shared" si="77"/>
        <v>1</v>
      </c>
      <c r="E1084" s="236" t="str">
        <f t="shared" si="74"/>
        <v>MULLERMarcel</v>
      </c>
      <c r="F1084" s="25" t="str">
        <f t="shared" si="75"/>
        <v>FSGT55603400</v>
      </c>
      <c r="G1084" s="88" t="s">
        <v>821</v>
      </c>
      <c r="H1084" s="88" t="s">
        <v>312</v>
      </c>
      <c r="I1084" s="88" t="s">
        <v>94</v>
      </c>
      <c r="J1084" s="89">
        <v>71</v>
      </c>
      <c r="K1084" s="88" t="s">
        <v>34</v>
      </c>
      <c r="L1084" s="88">
        <v>55603400</v>
      </c>
      <c r="M1084" s="90">
        <v>19679</v>
      </c>
      <c r="N1084" s="88">
        <v>6</v>
      </c>
      <c r="O1084" s="25" t="s">
        <v>91</v>
      </c>
      <c r="P1084" s="25">
        <v>43128</v>
      </c>
    </row>
    <row r="1085" spans="1:16" x14ac:dyDescent="0.3">
      <c r="A1085" s="54" t="str">
        <f t="shared" si="76"/>
        <v>MURTIN1</v>
      </c>
      <c r="B1085" s="52">
        <f t="shared" si="77"/>
        <v>1</v>
      </c>
      <c r="E1085" s="236" t="str">
        <f t="shared" si="74"/>
        <v>MURTINFrançois</v>
      </c>
      <c r="F1085" s="25" t="str">
        <f t="shared" si="75"/>
        <v>FSGT483242</v>
      </c>
      <c r="G1085" s="88" t="s">
        <v>822</v>
      </c>
      <c r="H1085" s="88" t="s">
        <v>109</v>
      </c>
      <c r="I1085" s="88" t="s">
        <v>98</v>
      </c>
      <c r="J1085" s="89">
        <v>71</v>
      </c>
      <c r="K1085" s="88" t="s">
        <v>34</v>
      </c>
      <c r="L1085" s="88">
        <v>483242</v>
      </c>
      <c r="M1085" s="90">
        <v>22105</v>
      </c>
      <c r="N1085" s="88">
        <v>5</v>
      </c>
      <c r="O1085" s="25" t="s">
        <v>82</v>
      </c>
      <c r="P1085" s="25">
        <v>43114</v>
      </c>
    </row>
    <row r="1086" spans="1:16" x14ac:dyDescent="0.3">
      <c r="A1086" s="54" t="str">
        <f t="shared" si="76"/>
        <v>NARDIN1</v>
      </c>
      <c r="B1086" s="52">
        <f t="shared" si="77"/>
        <v>1</v>
      </c>
      <c r="E1086" s="236" t="str">
        <f t="shared" si="74"/>
        <v>NARDINJean-Pierre</v>
      </c>
      <c r="F1086" s="25" t="str">
        <f t="shared" si="75"/>
        <v>FSGT55491079</v>
      </c>
      <c r="G1086" s="88" t="s">
        <v>823</v>
      </c>
      <c r="H1086" s="88" t="s">
        <v>430</v>
      </c>
      <c r="I1086" s="88" t="s">
        <v>98</v>
      </c>
      <c r="J1086" s="89">
        <v>71</v>
      </c>
      <c r="K1086" s="88" t="s">
        <v>34</v>
      </c>
      <c r="L1086" s="88">
        <v>55491079</v>
      </c>
      <c r="M1086" s="90">
        <v>17475</v>
      </c>
      <c r="N1086" s="88">
        <v>6</v>
      </c>
      <c r="O1086" s="25" t="s">
        <v>91</v>
      </c>
      <c r="P1086" s="25">
        <v>43114</v>
      </c>
    </row>
    <row r="1087" spans="1:16" x14ac:dyDescent="0.3">
      <c r="A1087" s="54" t="str">
        <f t="shared" si="76"/>
        <v>NECTOUX1</v>
      </c>
      <c r="B1087" s="52">
        <f t="shared" si="77"/>
        <v>1</v>
      </c>
      <c r="E1087" s="236" t="str">
        <f t="shared" si="74"/>
        <v>NECTOUXGérard</v>
      </c>
      <c r="F1087" s="25" t="str">
        <f t="shared" si="75"/>
        <v>FSGT227347</v>
      </c>
      <c r="G1087" s="88" t="s">
        <v>824</v>
      </c>
      <c r="H1087" s="88" t="s">
        <v>90</v>
      </c>
      <c r="I1087" s="88" t="s">
        <v>143</v>
      </c>
      <c r="J1087" s="89">
        <v>71</v>
      </c>
      <c r="K1087" s="88" t="s">
        <v>34</v>
      </c>
      <c r="L1087" s="88">
        <v>227347</v>
      </c>
      <c r="M1087" s="90">
        <v>20196</v>
      </c>
      <c r="N1087" s="88">
        <v>4</v>
      </c>
      <c r="O1087" s="25" t="s">
        <v>91</v>
      </c>
      <c r="P1087" s="25">
        <v>43120</v>
      </c>
    </row>
    <row r="1088" spans="1:16" x14ac:dyDescent="0.3">
      <c r="A1088" s="54" t="str">
        <f t="shared" si="76"/>
        <v>NECTOUX2</v>
      </c>
      <c r="B1088" s="52">
        <f t="shared" si="77"/>
        <v>2</v>
      </c>
      <c r="E1088" s="236" t="str">
        <f t="shared" si="74"/>
        <v>NECTOUXJacky</v>
      </c>
      <c r="F1088" s="25" t="str">
        <f t="shared" si="75"/>
        <v>FSGT237357</v>
      </c>
      <c r="G1088" s="88" t="s">
        <v>824</v>
      </c>
      <c r="H1088" s="88" t="s">
        <v>221</v>
      </c>
      <c r="I1088" s="88" t="s">
        <v>127</v>
      </c>
      <c r="J1088" s="89">
        <v>71</v>
      </c>
      <c r="K1088" s="88" t="s">
        <v>34</v>
      </c>
      <c r="L1088" s="88">
        <v>237357</v>
      </c>
      <c r="M1088" s="90">
        <v>20158</v>
      </c>
      <c r="N1088" s="88">
        <v>4</v>
      </c>
      <c r="O1088" s="25" t="s">
        <v>91</v>
      </c>
      <c r="P1088" s="25">
        <v>43114</v>
      </c>
    </row>
    <row r="1089" spans="1:16" x14ac:dyDescent="0.3">
      <c r="A1089" s="54" t="str">
        <f t="shared" si="76"/>
        <v>NEIGER1</v>
      </c>
      <c r="B1089" s="52">
        <f t="shared" si="77"/>
        <v>1</v>
      </c>
      <c r="E1089" s="236" t="str">
        <f t="shared" si="74"/>
        <v>NEIGERClaude</v>
      </c>
      <c r="F1089" s="25" t="str">
        <f t="shared" si="75"/>
        <v>FSGT55547952</v>
      </c>
      <c r="G1089" s="88" t="s">
        <v>825</v>
      </c>
      <c r="H1089" s="88" t="s">
        <v>114</v>
      </c>
      <c r="I1089" s="88" t="s">
        <v>149</v>
      </c>
      <c r="J1089" s="89">
        <v>71</v>
      </c>
      <c r="K1089" s="88" t="s">
        <v>34</v>
      </c>
      <c r="L1089" s="88">
        <v>55547952</v>
      </c>
      <c r="M1089" s="90">
        <v>20212</v>
      </c>
      <c r="N1089" s="88">
        <v>5</v>
      </c>
      <c r="O1089" s="25" t="s">
        <v>91</v>
      </c>
      <c r="P1089" s="25">
        <v>43177</v>
      </c>
    </row>
    <row r="1090" spans="1:16" x14ac:dyDescent="0.3">
      <c r="A1090" s="54" t="str">
        <f t="shared" si="76"/>
        <v>NETO1</v>
      </c>
      <c r="B1090" s="52">
        <f t="shared" si="77"/>
        <v>1</v>
      </c>
      <c r="E1090" s="236" t="str">
        <f t="shared" si="74"/>
        <v>NETOFernando</v>
      </c>
      <c r="F1090" s="25" t="str">
        <f t="shared" si="75"/>
        <v>FSGT299509</v>
      </c>
      <c r="G1090" s="88" t="s">
        <v>826</v>
      </c>
      <c r="H1090" s="88" t="s">
        <v>827</v>
      </c>
      <c r="I1090" s="88" t="s">
        <v>143</v>
      </c>
      <c r="J1090" s="89">
        <v>71</v>
      </c>
      <c r="K1090" s="88" t="s">
        <v>34</v>
      </c>
      <c r="L1090" s="88">
        <v>299509</v>
      </c>
      <c r="M1090" s="90">
        <v>22759</v>
      </c>
      <c r="N1090" s="88">
        <v>5</v>
      </c>
      <c r="O1090" s="25" t="s">
        <v>82</v>
      </c>
      <c r="P1090" s="25">
        <v>43120</v>
      </c>
    </row>
    <row r="1091" spans="1:16" x14ac:dyDescent="0.3">
      <c r="A1091" s="54" t="str">
        <f t="shared" si="76"/>
        <v>NICOLLE1</v>
      </c>
      <c r="B1091" s="52">
        <f t="shared" si="77"/>
        <v>1</v>
      </c>
      <c r="E1091" s="236" t="str">
        <f t="shared" si="74"/>
        <v>NICOLLEAndré</v>
      </c>
      <c r="F1091" s="25" t="str">
        <f t="shared" si="75"/>
        <v>FSGT55537592</v>
      </c>
      <c r="G1091" s="88" t="s">
        <v>828</v>
      </c>
      <c r="H1091" s="88" t="s">
        <v>252</v>
      </c>
      <c r="I1091" s="88" t="s">
        <v>77</v>
      </c>
      <c r="J1091" s="89">
        <v>71</v>
      </c>
      <c r="K1091" s="88" t="s">
        <v>34</v>
      </c>
      <c r="L1091" s="88">
        <v>55537592</v>
      </c>
      <c r="M1091" s="90">
        <v>23956</v>
      </c>
      <c r="N1091" s="88">
        <v>2</v>
      </c>
      <c r="O1091" s="25" t="s">
        <v>82</v>
      </c>
      <c r="P1091" s="25">
        <v>43161</v>
      </c>
    </row>
    <row r="1092" spans="1:16" x14ac:dyDescent="0.3">
      <c r="A1092" s="54" t="str">
        <f t="shared" si="76"/>
        <v>NIGAUD1</v>
      </c>
      <c r="B1092" s="52">
        <f t="shared" si="77"/>
        <v>1</v>
      </c>
      <c r="E1092" s="236" t="str">
        <f t="shared" ref="E1092:E1155" si="78">CONCATENATE(G1092,H1092)</f>
        <v>NIGAUDJoseph</v>
      </c>
      <c r="F1092" s="25" t="str">
        <f t="shared" si="75"/>
        <v>FSGT299702</v>
      </c>
      <c r="G1092" s="88" t="s">
        <v>829</v>
      </c>
      <c r="H1092" s="88" t="s">
        <v>436</v>
      </c>
      <c r="I1092" s="88" t="s">
        <v>127</v>
      </c>
      <c r="J1092" s="89">
        <v>71</v>
      </c>
      <c r="K1092" s="88" t="s">
        <v>34</v>
      </c>
      <c r="L1092" s="88">
        <v>299702</v>
      </c>
      <c r="M1092" s="90">
        <v>20217</v>
      </c>
      <c r="N1092" s="88">
        <v>6</v>
      </c>
      <c r="O1092" s="25" t="s">
        <v>91</v>
      </c>
      <c r="P1092" s="25">
        <v>43114</v>
      </c>
    </row>
    <row r="1093" spans="1:16" x14ac:dyDescent="0.3">
      <c r="A1093" s="54" t="str">
        <f t="shared" si="76"/>
        <v>NOBLET1</v>
      </c>
      <c r="B1093" s="52">
        <f t="shared" si="77"/>
        <v>1</v>
      </c>
      <c r="E1093" s="236" t="str">
        <f t="shared" si="78"/>
        <v>NOBLETDaniel</v>
      </c>
      <c r="F1093" s="25" t="str">
        <f t="shared" si="75"/>
        <v>FSGT230650</v>
      </c>
      <c r="G1093" s="88" t="s">
        <v>830</v>
      </c>
      <c r="H1093" s="88" t="s">
        <v>299</v>
      </c>
      <c r="I1093" s="88" t="s">
        <v>94</v>
      </c>
      <c r="J1093" s="89">
        <v>71</v>
      </c>
      <c r="K1093" s="88" t="s">
        <v>34</v>
      </c>
      <c r="L1093" s="88">
        <v>230650</v>
      </c>
      <c r="M1093" s="90">
        <v>16633</v>
      </c>
      <c r="N1093" s="88">
        <v>6</v>
      </c>
      <c r="O1093" s="25" t="s">
        <v>91</v>
      </c>
      <c r="P1093" s="25">
        <v>43128</v>
      </c>
    </row>
    <row r="1094" spans="1:16" x14ac:dyDescent="0.3">
      <c r="A1094" s="54" t="str">
        <f t="shared" si="76"/>
        <v>NOLY1</v>
      </c>
      <c r="B1094" s="52">
        <f t="shared" si="77"/>
        <v>1</v>
      </c>
      <c r="E1094" s="236" t="str">
        <f t="shared" si="78"/>
        <v>NOLYFabienne(F)</v>
      </c>
      <c r="F1094" s="25" t="str">
        <f t="shared" si="75"/>
        <v>FSGT55598820</v>
      </c>
      <c r="G1094" s="88" t="s">
        <v>831</v>
      </c>
      <c r="H1094" s="88" t="s">
        <v>832</v>
      </c>
      <c r="I1094" s="88" t="s">
        <v>143</v>
      </c>
      <c r="J1094" s="89">
        <v>71</v>
      </c>
      <c r="K1094" s="88" t="s">
        <v>34</v>
      </c>
      <c r="L1094" s="88">
        <v>55598820</v>
      </c>
      <c r="M1094" s="90">
        <v>23828</v>
      </c>
      <c r="N1094" s="88" t="s">
        <v>81</v>
      </c>
      <c r="O1094" s="25" t="s">
        <v>82</v>
      </c>
      <c r="P1094" s="25">
        <v>43120</v>
      </c>
    </row>
    <row r="1095" spans="1:16" x14ac:dyDescent="0.3">
      <c r="A1095" s="54" t="str">
        <f t="shared" si="76"/>
        <v>NOLY2</v>
      </c>
      <c r="B1095" s="52">
        <f t="shared" si="77"/>
        <v>2</v>
      </c>
      <c r="E1095" s="236" t="str">
        <f t="shared" si="78"/>
        <v>NOLYPascal</v>
      </c>
      <c r="F1095" s="25" t="str">
        <f t="shared" si="75"/>
        <v>FSGT55598821</v>
      </c>
      <c r="G1095" s="88" t="s">
        <v>831</v>
      </c>
      <c r="H1095" s="88" t="s">
        <v>105</v>
      </c>
      <c r="I1095" s="88" t="s">
        <v>143</v>
      </c>
      <c r="J1095" s="89">
        <v>71</v>
      </c>
      <c r="K1095" s="88" t="s">
        <v>34</v>
      </c>
      <c r="L1095" s="88">
        <v>55598821</v>
      </c>
      <c r="M1095" s="90">
        <v>23818</v>
      </c>
      <c r="N1095" s="88">
        <v>5</v>
      </c>
      <c r="O1095" s="25" t="s">
        <v>82</v>
      </c>
      <c r="P1095" s="25">
        <v>43120</v>
      </c>
    </row>
    <row r="1096" spans="1:16" x14ac:dyDescent="0.3">
      <c r="A1096" s="54" t="str">
        <f t="shared" si="76"/>
        <v>NOYER1</v>
      </c>
      <c r="B1096" s="52">
        <f t="shared" si="77"/>
        <v>1</v>
      </c>
      <c r="E1096" s="236" t="str">
        <f t="shared" si="78"/>
        <v>NOYERJean-Marc</v>
      </c>
      <c r="F1096" s="25" t="str">
        <f t="shared" si="75"/>
        <v>FSGT489952</v>
      </c>
      <c r="G1096" s="88" t="s">
        <v>833</v>
      </c>
      <c r="H1096" s="88" t="s">
        <v>172</v>
      </c>
      <c r="I1096" s="88" t="s">
        <v>127</v>
      </c>
      <c r="J1096" s="89">
        <v>71</v>
      </c>
      <c r="K1096" s="88" t="s">
        <v>34</v>
      </c>
      <c r="L1096" s="88">
        <v>489952</v>
      </c>
      <c r="M1096" s="90">
        <v>19848</v>
      </c>
      <c r="N1096" s="88">
        <v>5</v>
      </c>
      <c r="O1096" s="25" t="s">
        <v>91</v>
      </c>
      <c r="P1096" s="25">
        <v>43114</v>
      </c>
    </row>
    <row r="1097" spans="1:16" x14ac:dyDescent="0.3">
      <c r="A1097" s="54" t="str">
        <f t="shared" si="76"/>
        <v>NOYER2</v>
      </c>
      <c r="B1097" s="52">
        <f t="shared" si="77"/>
        <v>2</v>
      </c>
      <c r="E1097" s="236" t="str">
        <f t="shared" si="78"/>
        <v>NOYERThibault</v>
      </c>
      <c r="F1097" s="25" t="str">
        <f t="shared" si="75"/>
        <v>FSGT55710115</v>
      </c>
      <c r="G1097" s="88" t="s">
        <v>833</v>
      </c>
      <c r="H1097" s="88" t="s">
        <v>834</v>
      </c>
      <c r="I1097" s="88" t="s">
        <v>168</v>
      </c>
      <c r="J1097" s="89">
        <v>71</v>
      </c>
      <c r="K1097" s="88" t="s">
        <v>34</v>
      </c>
      <c r="L1097" s="88">
        <v>55710115</v>
      </c>
      <c r="M1097" s="90">
        <v>37255</v>
      </c>
      <c r="N1097" s="88">
        <v>3</v>
      </c>
      <c r="O1097" s="25" t="s">
        <v>122</v>
      </c>
      <c r="P1097" s="25">
        <v>43122</v>
      </c>
    </row>
    <row r="1098" spans="1:16" x14ac:dyDescent="0.3">
      <c r="A1098" s="54" t="str">
        <f t="shared" si="76"/>
        <v>NUGUE1</v>
      </c>
      <c r="B1098" s="52">
        <f t="shared" si="77"/>
        <v>1</v>
      </c>
      <c r="E1098" s="236" t="str">
        <f t="shared" si="78"/>
        <v>NUGUESerge</v>
      </c>
      <c r="F1098" s="25" t="str">
        <f t="shared" si="75"/>
        <v>FSGT230653</v>
      </c>
      <c r="G1098" s="88" t="s">
        <v>835</v>
      </c>
      <c r="H1098" s="88" t="s">
        <v>323</v>
      </c>
      <c r="I1098" s="88" t="s">
        <v>94</v>
      </c>
      <c r="J1098" s="89">
        <v>71</v>
      </c>
      <c r="K1098" s="88" t="s">
        <v>34</v>
      </c>
      <c r="L1098" s="88">
        <v>230653</v>
      </c>
      <c r="M1098" s="90">
        <v>19245</v>
      </c>
      <c r="N1098" s="88">
        <v>6</v>
      </c>
      <c r="O1098" s="25" t="s">
        <v>91</v>
      </c>
      <c r="P1098" s="25">
        <v>43146</v>
      </c>
    </row>
    <row r="1099" spans="1:16" x14ac:dyDescent="0.3">
      <c r="A1099" s="54" t="str">
        <f t="shared" si="76"/>
        <v>NUGUES1</v>
      </c>
      <c r="B1099" s="52">
        <f t="shared" si="77"/>
        <v>1</v>
      </c>
      <c r="E1099" s="236" t="str">
        <f t="shared" si="78"/>
        <v>NUGUESPascal</v>
      </c>
      <c r="F1099" s="25" t="str">
        <f t="shared" si="75"/>
        <v>FSGT227994</v>
      </c>
      <c r="G1099" s="88" t="s">
        <v>836</v>
      </c>
      <c r="H1099" s="88" t="s">
        <v>105</v>
      </c>
      <c r="I1099" s="88" t="s">
        <v>837</v>
      </c>
      <c r="J1099" s="89">
        <v>71</v>
      </c>
      <c r="K1099" s="88" t="s">
        <v>34</v>
      </c>
      <c r="L1099" s="88">
        <v>227994</v>
      </c>
      <c r="M1099" s="90">
        <v>24767</v>
      </c>
      <c r="N1099" s="88">
        <v>3</v>
      </c>
      <c r="O1099" s="25" t="s">
        <v>82</v>
      </c>
      <c r="P1099" s="25">
        <v>43182</v>
      </c>
    </row>
    <row r="1100" spans="1:16" x14ac:dyDescent="0.3">
      <c r="A1100" s="54" t="str">
        <f t="shared" si="76"/>
        <v>OLIVIER1</v>
      </c>
      <c r="B1100" s="52">
        <f t="shared" si="77"/>
        <v>1</v>
      </c>
      <c r="E1100" s="236" t="str">
        <f t="shared" si="78"/>
        <v>OLIVIERLionel</v>
      </c>
      <c r="F1100" s="25" t="str">
        <f t="shared" si="75"/>
        <v>FSGT227350</v>
      </c>
      <c r="G1100" s="88" t="s">
        <v>838</v>
      </c>
      <c r="H1100" s="88" t="s">
        <v>102</v>
      </c>
      <c r="I1100" s="88" t="s">
        <v>143</v>
      </c>
      <c r="J1100" s="89">
        <v>71</v>
      </c>
      <c r="K1100" s="88" t="s">
        <v>34</v>
      </c>
      <c r="L1100" s="88">
        <v>227350</v>
      </c>
      <c r="M1100" s="90">
        <v>24040</v>
      </c>
      <c r="N1100" s="88">
        <v>3</v>
      </c>
      <c r="O1100" s="25" t="s">
        <v>82</v>
      </c>
      <c r="P1100" s="25">
        <v>43120</v>
      </c>
    </row>
    <row r="1101" spans="1:16" x14ac:dyDescent="0.3">
      <c r="A1101" s="54" t="str">
        <f t="shared" si="76"/>
        <v>OLIVIER2</v>
      </c>
      <c r="B1101" s="52">
        <f t="shared" si="77"/>
        <v>2</v>
      </c>
      <c r="E1101" s="236" t="str">
        <f t="shared" si="78"/>
        <v>OLIVIERQuentin</v>
      </c>
      <c r="F1101" s="25" t="str">
        <f t="shared" si="75"/>
        <v>FSGT227351</v>
      </c>
      <c r="G1101" s="88" t="s">
        <v>838</v>
      </c>
      <c r="H1101" s="88" t="s">
        <v>839</v>
      </c>
      <c r="I1101" s="88" t="s">
        <v>143</v>
      </c>
      <c r="J1101" s="89">
        <v>71</v>
      </c>
      <c r="K1101" s="88" t="s">
        <v>34</v>
      </c>
      <c r="L1101" s="88">
        <v>227351</v>
      </c>
      <c r="M1101" s="90">
        <v>34382</v>
      </c>
      <c r="N1101" s="88">
        <v>1</v>
      </c>
      <c r="O1101" s="25" t="s">
        <v>95</v>
      </c>
      <c r="P1101" s="25">
        <v>43120</v>
      </c>
    </row>
    <row r="1102" spans="1:16" x14ac:dyDescent="0.3">
      <c r="A1102" s="54" t="str">
        <f t="shared" si="76"/>
        <v>OUDOT1</v>
      </c>
      <c r="B1102" s="52">
        <f t="shared" si="77"/>
        <v>1</v>
      </c>
      <c r="E1102" s="236" t="str">
        <f t="shared" si="78"/>
        <v>OUDOTOlivier</v>
      </c>
      <c r="F1102" s="25" t="str">
        <f t="shared" si="75"/>
        <v>FSGT55480512</v>
      </c>
      <c r="G1102" s="88" t="s">
        <v>840</v>
      </c>
      <c r="H1102" s="88" t="s">
        <v>140</v>
      </c>
      <c r="I1102" s="88" t="s">
        <v>77</v>
      </c>
      <c r="J1102" s="89">
        <v>71</v>
      </c>
      <c r="K1102" s="88" t="s">
        <v>34</v>
      </c>
      <c r="L1102" s="88">
        <v>55480512</v>
      </c>
      <c r="M1102" s="90">
        <v>27153</v>
      </c>
      <c r="N1102" s="88">
        <v>3</v>
      </c>
      <c r="O1102" s="25" t="s">
        <v>73</v>
      </c>
      <c r="P1102" s="25">
        <v>43119</v>
      </c>
    </row>
    <row r="1103" spans="1:16" x14ac:dyDescent="0.3">
      <c r="A1103" s="54" t="str">
        <f t="shared" si="76"/>
        <v>PACQUEAU1</v>
      </c>
      <c r="B1103" s="52">
        <f t="shared" si="77"/>
        <v>1</v>
      </c>
      <c r="E1103" s="236" t="str">
        <f t="shared" si="78"/>
        <v>PACQUEAUPascal</v>
      </c>
      <c r="F1103" s="25" t="str">
        <f t="shared" si="75"/>
        <v>FSGT299695</v>
      </c>
      <c r="G1103" s="88" t="s">
        <v>841</v>
      </c>
      <c r="H1103" s="88" t="s">
        <v>105</v>
      </c>
      <c r="I1103" s="88" t="s">
        <v>127</v>
      </c>
      <c r="J1103" s="89">
        <v>71</v>
      </c>
      <c r="K1103" s="88" t="s">
        <v>34</v>
      </c>
      <c r="L1103" s="88">
        <v>299695</v>
      </c>
      <c r="M1103" s="90">
        <v>23197</v>
      </c>
      <c r="N1103" s="88">
        <v>4</v>
      </c>
      <c r="O1103" s="25" t="s">
        <v>82</v>
      </c>
      <c r="P1103" s="25">
        <v>43114</v>
      </c>
    </row>
    <row r="1104" spans="1:16" x14ac:dyDescent="0.3">
      <c r="A1104" s="54" t="str">
        <f t="shared" si="76"/>
        <v>PACQUELET1</v>
      </c>
      <c r="B1104" s="52">
        <f t="shared" si="77"/>
        <v>1</v>
      </c>
      <c r="E1104" s="236" t="str">
        <f t="shared" si="78"/>
        <v>PACQUELETPascal</v>
      </c>
      <c r="F1104" s="25" t="str">
        <f t="shared" si="75"/>
        <v>FSGT55761761</v>
      </c>
      <c r="G1104" s="88" t="s">
        <v>842</v>
      </c>
      <c r="H1104" s="88" t="s">
        <v>105</v>
      </c>
      <c r="I1104" s="88" t="s">
        <v>94</v>
      </c>
      <c r="J1104" s="89">
        <v>71</v>
      </c>
      <c r="K1104" s="88" t="s">
        <v>34</v>
      </c>
      <c r="L1104" s="88">
        <v>55761761</v>
      </c>
      <c r="M1104" s="90">
        <v>21890</v>
      </c>
      <c r="N1104" s="88">
        <v>5</v>
      </c>
      <c r="O1104" s="25" t="s">
        <v>82</v>
      </c>
      <c r="P1104" s="25">
        <v>43304</v>
      </c>
    </row>
    <row r="1105" spans="1:16" x14ac:dyDescent="0.3">
      <c r="A1105" s="54" t="str">
        <f t="shared" si="76"/>
        <v>PAGE1</v>
      </c>
      <c r="B1105" s="52">
        <f t="shared" si="77"/>
        <v>1</v>
      </c>
      <c r="E1105" s="236" t="str">
        <f t="shared" si="78"/>
        <v>PAGEHugo(cadet)</v>
      </c>
      <c r="F1105" s="25" t="str">
        <f t="shared" si="75"/>
        <v>FSGT55596434</v>
      </c>
      <c r="G1105" s="88" t="s">
        <v>843</v>
      </c>
      <c r="H1105" s="88" t="s">
        <v>844</v>
      </c>
      <c r="I1105" s="88" t="s">
        <v>85</v>
      </c>
      <c r="J1105" s="89">
        <v>71</v>
      </c>
      <c r="K1105" s="88" t="s">
        <v>34</v>
      </c>
      <c r="L1105" s="88">
        <v>55596434</v>
      </c>
      <c r="M1105" s="90">
        <v>37486</v>
      </c>
      <c r="N1105" s="88">
        <v>5</v>
      </c>
      <c r="O1105" s="25" t="s">
        <v>170</v>
      </c>
      <c r="P1105" s="25">
        <v>43157</v>
      </c>
    </row>
    <row r="1106" spans="1:16" x14ac:dyDescent="0.3">
      <c r="A1106" s="54" t="str">
        <f t="shared" si="76"/>
        <v>PAGE2</v>
      </c>
      <c r="B1106" s="52">
        <f t="shared" si="77"/>
        <v>2</v>
      </c>
      <c r="E1106" s="236" t="str">
        <f t="shared" si="78"/>
        <v>PAGEThibault</v>
      </c>
      <c r="F1106" s="25" t="str">
        <f t="shared" si="75"/>
        <v>FSGT55491189</v>
      </c>
      <c r="G1106" s="88" t="s">
        <v>843</v>
      </c>
      <c r="H1106" s="88" t="s">
        <v>834</v>
      </c>
      <c r="I1106" s="88" t="s">
        <v>85</v>
      </c>
      <c r="J1106" s="89">
        <v>71</v>
      </c>
      <c r="K1106" s="88" t="s">
        <v>34</v>
      </c>
      <c r="L1106" s="88">
        <v>55491189</v>
      </c>
      <c r="M1106" s="90">
        <v>36064</v>
      </c>
      <c r="N1106" s="88">
        <v>1</v>
      </c>
      <c r="O1106" s="25" t="s">
        <v>120</v>
      </c>
      <c r="P1106" s="25">
        <v>43157</v>
      </c>
    </row>
    <row r="1107" spans="1:16" x14ac:dyDescent="0.3">
      <c r="A1107" s="54" t="str">
        <f t="shared" si="76"/>
        <v>PAITRY1</v>
      </c>
      <c r="B1107" s="52">
        <f t="shared" si="77"/>
        <v>1</v>
      </c>
      <c r="E1107" s="236" t="str">
        <f t="shared" si="78"/>
        <v>PAITRYMaryan</v>
      </c>
      <c r="F1107" s="25" t="str">
        <f t="shared" si="75"/>
        <v>FSGT230654</v>
      </c>
      <c r="G1107" s="88" t="s">
        <v>845</v>
      </c>
      <c r="H1107" s="88" t="s">
        <v>846</v>
      </c>
      <c r="I1107" s="88" t="s">
        <v>94</v>
      </c>
      <c r="J1107" s="89">
        <v>71</v>
      </c>
      <c r="K1107" s="88" t="s">
        <v>34</v>
      </c>
      <c r="L1107" s="88">
        <v>230654</v>
      </c>
      <c r="M1107" s="90">
        <v>23880</v>
      </c>
      <c r="N1107" s="88">
        <v>4</v>
      </c>
      <c r="O1107" s="25" t="s">
        <v>82</v>
      </c>
      <c r="P1107" s="25">
        <v>43146</v>
      </c>
    </row>
    <row r="1108" spans="1:16" x14ac:dyDescent="0.3">
      <c r="A1108" s="54" t="str">
        <f t="shared" si="76"/>
        <v>PALADINO1</v>
      </c>
      <c r="B1108" s="52">
        <f t="shared" si="77"/>
        <v>1</v>
      </c>
      <c r="E1108" s="236" t="str">
        <f t="shared" si="78"/>
        <v>PALADINOAngelo</v>
      </c>
      <c r="F1108" s="25" t="str">
        <f t="shared" si="75"/>
        <v>FSGT229923</v>
      </c>
      <c r="G1108" s="88" t="s">
        <v>847</v>
      </c>
      <c r="H1108" s="88" t="s">
        <v>848</v>
      </c>
      <c r="I1108" s="88" t="s">
        <v>313</v>
      </c>
      <c r="J1108" s="89">
        <v>71</v>
      </c>
      <c r="K1108" s="88" t="s">
        <v>34</v>
      </c>
      <c r="L1108" s="88">
        <v>229923</v>
      </c>
      <c r="M1108" s="90">
        <v>22720</v>
      </c>
      <c r="N1108" s="88">
        <v>5</v>
      </c>
      <c r="O1108" s="25" t="s">
        <v>82</v>
      </c>
      <c r="P1108" s="25">
        <v>43204</v>
      </c>
    </row>
    <row r="1109" spans="1:16" x14ac:dyDescent="0.3">
      <c r="A1109" s="54" t="str">
        <f t="shared" si="76"/>
        <v>PALUMBO1</v>
      </c>
      <c r="B1109" s="52">
        <f t="shared" si="77"/>
        <v>1</v>
      </c>
      <c r="E1109" s="236" t="str">
        <f t="shared" si="78"/>
        <v>PALUMBOGiulio</v>
      </c>
      <c r="F1109" s="25" t="str">
        <f t="shared" si="75"/>
        <v>FSGT429513</v>
      </c>
      <c r="G1109" s="88" t="s">
        <v>849</v>
      </c>
      <c r="H1109" s="88" t="s">
        <v>850</v>
      </c>
      <c r="I1109" s="88" t="s">
        <v>112</v>
      </c>
      <c r="J1109" s="89">
        <v>71</v>
      </c>
      <c r="K1109" s="88" t="s">
        <v>34</v>
      </c>
      <c r="L1109" s="88">
        <v>429513</v>
      </c>
      <c r="M1109" s="90">
        <v>20022</v>
      </c>
      <c r="N1109" s="88">
        <v>5</v>
      </c>
      <c r="O1109" s="25" t="s">
        <v>91</v>
      </c>
      <c r="P1109" s="25">
        <v>43111</v>
      </c>
    </row>
    <row r="1110" spans="1:16" x14ac:dyDescent="0.3">
      <c r="A1110" s="54" t="str">
        <f t="shared" si="76"/>
        <v>PANZA1</v>
      </c>
      <c r="B1110" s="52">
        <f t="shared" si="77"/>
        <v>1</v>
      </c>
      <c r="E1110" s="236" t="str">
        <f t="shared" si="78"/>
        <v>PANZAChristophe</v>
      </c>
      <c r="F1110" s="25" t="str">
        <f t="shared" si="75"/>
        <v>FSGT55604776</v>
      </c>
      <c r="G1110" s="88" t="s">
        <v>851</v>
      </c>
      <c r="H1110" s="88" t="s">
        <v>135</v>
      </c>
      <c r="I1110" s="88" t="s">
        <v>143</v>
      </c>
      <c r="J1110" s="89">
        <v>71</v>
      </c>
      <c r="K1110" s="88" t="s">
        <v>34</v>
      </c>
      <c r="L1110" s="88">
        <v>55604776</v>
      </c>
      <c r="M1110" s="90">
        <v>26208</v>
      </c>
      <c r="N1110" s="88">
        <v>3</v>
      </c>
      <c r="O1110" s="25" t="s">
        <v>73</v>
      </c>
      <c r="P1110" s="25">
        <v>43145</v>
      </c>
    </row>
    <row r="1111" spans="1:16" x14ac:dyDescent="0.3">
      <c r="A1111" s="54" t="str">
        <f t="shared" si="76"/>
        <v>PARA1</v>
      </c>
      <c r="B1111" s="52">
        <f t="shared" si="77"/>
        <v>1</v>
      </c>
      <c r="E1111" s="236" t="str">
        <f t="shared" si="78"/>
        <v>PARAVincent(cadet)</v>
      </c>
      <c r="F1111" s="25" t="str">
        <f t="shared" si="75"/>
        <v>FSGT55655200</v>
      </c>
      <c r="G1111" s="88" t="s">
        <v>852</v>
      </c>
      <c r="H1111" s="88" t="s">
        <v>853</v>
      </c>
      <c r="I1111" s="88" t="s">
        <v>85</v>
      </c>
      <c r="J1111" s="89">
        <v>71</v>
      </c>
      <c r="K1111" s="88" t="s">
        <v>34</v>
      </c>
      <c r="L1111" s="88">
        <v>55655200</v>
      </c>
      <c r="M1111" s="90">
        <v>37733</v>
      </c>
      <c r="N1111" s="88">
        <v>5</v>
      </c>
      <c r="O1111" s="25" t="s">
        <v>170</v>
      </c>
      <c r="P1111" s="25">
        <v>43157</v>
      </c>
    </row>
    <row r="1112" spans="1:16" x14ac:dyDescent="0.3">
      <c r="A1112" s="54" t="str">
        <f t="shared" si="76"/>
        <v>PARA2</v>
      </c>
      <c r="B1112" s="52">
        <f t="shared" si="77"/>
        <v>2</v>
      </c>
      <c r="E1112" s="236" t="str">
        <f t="shared" si="78"/>
        <v>PARALaurent</v>
      </c>
      <c r="F1112" s="25" t="str">
        <f t="shared" si="75"/>
        <v>FSGT55758997</v>
      </c>
      <c r="G1112" s="88" t="s">
        <v>852</v>
      </c>
      <c r="H1112" s="88" t="s">
        <v>192</v>
      </c>
      <c r="I1112" s="88" t="s">
        <v>85</v>
      </c>
      <c r="J1112" s="89">
        <v>71</v>
      </c>
      <c r="K1112" s="88" t="s">
        <v>34</v>
      </c>
      <c r="L1112" s="88">
        <v>55758997</v>
      </c>
      <c r="M1112" s="90">
        <v>24063</v>
      </c>
      <c r="N1112" s="88">
        <v>5</v>
      </c>
      <c r="O1112" s="25" t="s">
        <v>82</v>
      </c>
      <c r="P1112" s="25">
        <v>43179</v>
      </c>
    </row>
    <row r="1113" spans="1:16" x14ac:dyDescent="0.3">
      <c r="A1113" s="54" t="str">
        <f t="shared" si="76"/>
        <v>PARISOT1</v>
      </c>
      <c r="B1113" s="52">
        <f t="shared" si="77"/>
        <v>1</v>
      </c>
      <c r="E1113" s="236" t="str">
        <f t="shared" si="78"/>
        <v>PARISOTLaurent</v>
      </c>
      <c r="F1113" s="25" t="str">
        <f t="shared" si="75"/>
        <v>FSGT228766</v>
      </c>
      <c r="G1113" s="88" t="s">
        <v>854</v>
      </c>
      <c r="H1113" s="88" t="s">
        <v>192</v>
      </c>
      <c r="I1113" s="88" t="s">
        <v>112</v>
      </c>
      <c r="J1113" s="89">
        <v>71</v>
      </c>
      <c r="K1113" s="88" t="s">
        <v>34</v>
      </c>
      <c r="L1113" s="88">
        <v>228766</v>
      </c>
      <c r="M1113" s="90">
        <v>24123</v>
      </c>
      <c r="N1113" s="88">
        <v>5</v>
      </c>
      <c r="O1113" s="25" t="s">
        <v>82</v>
      </c>
      <c r="P1113" s="25">
        <v>43128</v>
      </c>
    </row>
    <row r="1114" spans="1:16" x14ac:dyDescent="0.3">
      <c r="A1114" s="54" t="str">
        <f t="shared" si="76"/>
        <v>PASCAL1</v>
      </c>
      <c r="B1114" s="52">
        <f t="shared" si="77"/>
        <v>1</v>
      </c>
      <c r="E1114" s="236" t="str">
        <f t="shared" si="78"/>
        <v>PASCALPhilippe</v>
      </c>
      <c r="F1114" s="25" t="str">
        <f t="shared" si="75"/>
        <v>FSGT229409</v>
      </c>
      <c r="G1114" s="88" t="s">
        <v>855</v>
      </c>
      <c r="H1114" s="88" t="s">
        <v>123</v>
      </c>
      <c r="I1114" s="88" t="s">
        <v>196</v>
      </c>
      <c r="J1114" s="89">
        <v>71</v>
      </c>
      <c r="K1114" s="88" t="s">
        <v>34</v>
      </c>
      <c r="L1114" s="88">
        <v>229409</v>
      </c>
      <c r="M1114" s="90">
        <v>25753</v>
      </c>
      <c r="N1114" s="88">
        <v>2</v>
      </c>
      <c r="O1114" s="25" t="s">
        <v>73</v>
      </c>
      <c r="P1114" s="25">
        <v>43171</v>
      </c>
    </row>
    <row r="1115" spans="1:16" x14ac:dyDescent="0.3">
      <c r="A1115" s="54" t="str">
        <f t="shared" si="76"/>
        <v>PASCAL2</v>
      </c>
      <c r="B1115" s="52">
        <f t="shared" si="77"/>
        <v>2</v>
      </c>
      <c r="E1115" s="236" t="str">
        <f t="shared" si="78"/>
        <v>PASCALMathis(cadet)</v>
      </c>
      <c r="F1115" s="25" t="str">
        <f t="shared" si="75"/>
        <v>FSGT55752916</v>
      </c>
      <c r="G1115" s="88" t="s">
        <v>855</v>
      </c>
      <c r="H1115" s="88" t="s">
        <v>856</v>
      </c>
      <c r="I1115" s="88" t="s">
        <v>181</v>
      </c>
      <c r="J1115" s="89">
        <v>71</v>
      </c>
      <c r="K1115" s="88" t="s">
        <v>34</v>
      </c>
      <c r="L1115" s="88">
        <v>55752916</v>
      </c>
      <c r="M1115" s="90">
        <v>37370</v>
      </c>
      <c r="N1115" s="88">
        <v>3</v>
      </c>
      <c r="O1115" s="25" t="s">
        <v>170</v>
      </c>
      <c r="P1115" s="25">
        <v>43139</v>
      </c>
    </row>
    <row r="1116" spans="1:16" x14ac:dyDescent="0.3">
      <c r="A1116" s="54" t="str">
        <f t="shared" si="76"/>
        <v>PASSOT1</v>
      </c>
      <c r="B1116" s="52">
        <f t="shared" si="77"/>
        <v>1</v>
      </c>
      <c r="E1116" s="236" t="str">
        <f t="shared" si="78"/>
        <v>PASSOTArnaud</v>
      </c>
      <c r="F1116" s="25" t="str">
        <f t="shared" si="75"/>
        <v>FSGT55540160</v>
      </c>
      <c r="G1116" s="88" t="s">
        <v>857</v>
      </c>
      <c r="H1116" s="88" t="s">
        <v>350</v>
      </c>
      <c r="I1116" s="88" t="s">
        <v>127</v>
      </c>
      <c r="J1116" s="89">
        <v>71</v>
      </c>
      <c r="K1116" s="88" t="s">
        <v>34</v>
      </c>
      <c r="L1116" s="88">
        <v>55540160</v>
      </c>
      <c r="M1116" s="90">
        <v>31089</v>
      </c>
      <c r="N1116" s="88">
        <v>4</v>
      </c>
      <c r="O1116" s="25" t="s">
        <v>95</v>
      </c>
      <c r="P1116" s="25">
        <v>43114</v>
      </c>
    </row>
    <row r="1117" spans="1:16" x14ac:dyDescent="0.3">
      <c r="A1117" s="54" t="str">
        <f t="shared" si="76"/>
        <v>PAULIN1</v>
      </c>
      <c r="B1117" s="52">
        <f t="shared" si="77"/>
        <v>1</v>
      </c>
      <c r="E1117" s="236" t="str">
        <f t="shared" si="78"/>
        <v>PAULINJean-Marc</v>
      </c>
      <c r="F1117" s="25" t="str">
        <f t="shared" si="75"/>
        <v>FSGT364562</v>
      </c>
      <c r="G1117" s="88" t="s">
        <v>858</v>
      </c>
      <c r="H1117" s="88" t="s">
        <v>172</v>
      </c>
      <c r="I1117" s="88" t="s">
        <v>313</v>
      </c>
      <c r="J1117" s="89">
        <v>71</v>
      </c>
      <c r="K1117" s="88" t="s">
        <v>34</v>
      </c>
      <c r="L1117" s="88">
        <v>364562</v>
      </c>
      <c r="M1117" s="90">
        <v>26184</v>
      </c>
      <c r="N1117" s="88">
        <v>3</v>
      </c>
      <c r="O1117" s="25" t="s">
        <v>73</v>
      </c>
      <c r="P1117" s="25">
        <v>43288</v>
      </c>
    </row>
    <row r="1118" spans="1:16" x14ac:dyDescent="0.3">
      <c r="A1118" s="54" t="str">
        <f t="shared" si="76"/>
        <v>PAYEBIEN1</v>
      </c>
      <c r="B1118" s="52">
        <f t="shared" si="77"/>
        <v>1</v>
      </c>
      <c r="E1118" s="236" t="str">
        <f t="shared" si="78"/>
        <v>PAYEBIENMichel</v>
      </c>
      <c r="F1118" s="25" t="str">
        <f t="shared" si="75"/>
        <v>FSGT229879</v>
      </c>
      <c r="G1118" s="88" t="s">
        <v>859</v>
      </c>
      <c r="H1118" s="88" t="s">
        <v>249</v>
      </c>
      <c r="I1118" s="88" t="s">
        <v>94</v>
      </c>
      <c r="J1118" s="89">
        <v>71</v>
      </c>
      <c r="K1118" s="88" t="s">
        <v>34</v>
      </c>
      <c r="L1118" s="88">
        <v>229879</v>
      </c>
      <c r="M1118" s="90">
        <v>17047</v>
      </c>
      <c r="N1118" s="88">
        <v>5</v>
      </c>
      <c r="O1118" s="25" t="s">
        <v>91</v>
      </c>
      <c r="P1118" s="25">
        <v>43128</v>
      </c>
    </row>
    <row r="1119" spans="1:16" x14ac:dyDescent="0.3">
      <c r="A1119" s="54" t="str">
        <f t="shared" si="76"/>
        <v>PEGAZ1</v>
      </c>
      <c r="B1119" s="52">
        <f t="shared" si="77"/>
        <v>1</v>
      </c>
      <c r="E1119" s="236" t="str">
        <f t="shared" si="78"/>
        <v>PEGAZQuentin(cadet)</v>
      </c>
      <c r="F1119" s="25" t="str">
        <f t="shared" si="75"/>
        <v>FSGT55710117</v>
      </c>
      <c r="G1119" s="88" t="s">
        <v>860</v>
      </c>
      <c r="H1119" s="88" t="s">
        <v>180</v>
      </c>
      <c r="I1119" s="88" t="s">
        <v>168</v>
      </c>
      <c r="J1119" s="89">
        <v>71</v>
      </c>
      <c r="K1119" s="88" t="s">
        <v>34</v>
      </c>
      <c r="L1119" s="88">
        <v>55710117</v>
      </c>
      <c r="M1119" s="90">
        <v>37511</v>
      </c>
      <c r="N1119" s="88">
        <v>5</v>
      </c>
      <c r="O1119" s="25" t="s">
        <v>170</v>
      </c>
      <c r="P1119" s="25">
        <v>43126</v>
      </c>
    </row>
    <row r="1120" spans="1:16" x14ac:dyDescent="0.3">
      <c r="A1120" s="54" t="str">
        <f t="shared" si="76"/>
        <v>PEGAZ2</v>
      </c>
      <c r="B1120" s="52">
        <f t="shared" si="77"/>
        <v>2</v>
      </c>
      <c r="E1120" s="236" t="str">
        <f t="shared" si="78"/>
        <v>PEGAZMickaël</v>
      </c>
      <c r="F1120" s="25" t="str">
        <f t="shared" si="75"/>
        <v>FSGT55710725</v>
      </c>
      <c r="G1120" s="88" t="s">
        <v>860</v>
      </c>
      <c r="H1120" s="88" t="s">
        <v>195</v>
      </c>
      <c r="I1120" s="88" t="s">
        <v>168</v>
      </c>
      <c r="J1120" s="89">
        <v>71</v>
      </c>
      <c r="K1120" s="88" t="s">
        <v>34</v>
      </c>
      <c r="L1120" s="88">
        <v>55710725</v>
      </c>
      <c r="M1120" s="90">
        <v>36370</v>
      </c>
      <c r="N1120" s="88">
        <v>5</v>
      </c>
      <c r="O1120" s="25" t="s">
        <v>120</v>
      </c>
      <c r="P1120" s="25">
        <v>43126</v>
      </c>
    </row>
    <row r="1121" spans="1:16" x14ac:dyDescent="0.3">
      <c r="A1121" s="54" t="str">
        <f t="shared" si="76"/>
        <v>PEGAZ3</v>
      </c>
      <c r="B1121" s="52">
        <f t="shared" si="77"/>
        <v>3</v>
      </c>
      <c r="E1121" s="236" t="str">
        <f t="shared" si="78"/>
        <v>PEGAZMuriel</v>
      </c>
      <c r="F1121" s="25" t="str">
        <f t="shared" si="75"/>
        <v>FSGT55753814</v>
      </c>
      <c r="G1121" s="88" t="s">
        <v>860</v>
      </c>
      <c r="H1121" s="88" t="s">
        <v>861</v>
      </c>
      <c r="I1121" s="88" t="s">
        <v>168</v>
      </c>
      <c r="J1121" s="89">
        <v>71</v>
      </c>
      <c r="K1121" s="88" t="s">
        <v>34</v>
      </c>
      <c r="L1121" s="88">
        <v>55753814</v>
      </c>
      <c r="M1121" s="90">
        <v>29456</v>
      </c>
      <c r="N1121" s="88" t="s">
        <v>81</v>
      </c>
      <c r="O1121" s="25" t="s">
        <v>95</v>
      </c>
      <c r="P1121" s="25">
        <v>43126</v>
      </c>
    </row>
    <row r="1122" spans="1:16" x14ac:dyDescent="0.3">
      <c r="A1122" s="54" t="str">
        <f t="shared" si="76"/>
        <v>PEGON1</v>
      </c>
      <c r="B1122" s="52">
        <f t="shared" si="77"/>
        <v>1</v>
      </c>
      <c r="E1122" s="236" t="str">
        <f t="shared" si="78"/>
        <v>PEGONGérald</v>
      </c>
      <c r="F1122" s="25" t="str">
        <f t="shared" si="75"/>
        <v>FSGT110121</v>
      </c>
      <c r="G1122" s="88" t="s">
        <v>862</v>
      </c>
      <c r="H1122" s="88" t="s">
        <v>814</v>
      </c>
      <c r="I1122" s="88" t="s">
        <v>94</v>
      </c>
      <c r="J1122" s="89">
        <v>71</v>
      </c>
      <c r="K1122" s="88" t="s">
        <v>34</v>
      </c>
      <c r="L1122" s="88">
        <v>110121</v>
      </c>
      <c r="M1122" s="90">
        <v>25620</v>
      </c>
      <c r="N1122" s="88">
        <v>4</v>
      </c>
      <c r="O1122" s="25" t="s">
        <v>73</v>
      </c>
      <c r="P1122" s="25">
        <v>43128</v>
      </c>
    </row>
    <row r="1123" spans="1:16" x14ac:dyDescent="0.3">
      <c r="A1123" s="54" t="str">
        <f t="shared" si="76"/>
        <v>PEIGNE1</v>
      </c>
      <c r="B1123" s="52">
        <f t="shared" si="77"/>
        <v>1</v>
      </c>
      <c r="E1123" s="236" t="str">
        <f t="shared" si="78"/>
        <v>PEIGNEAnthony</v>
      </c>
      <c r="F1123" s="25" t="str">
        <f t="shared" si="75"/>
        <v>FSGT55714835</v>
      </c>
      <c r="G1123" s="88" t="s">
        <v>863</v>
      </c>
      <c r="H1123" s="88" t="s">
        <v>165</v>
      </c>
      <c r="I1123" s="88" t="s">
        <v>149</v>
      </c>
      <c r="J1123" s="89">
        <v>71</v>
      </c>
      <c r="K1123" s="88" t="s">
        <v>34</v>
      </c>
      <c r="L1123" s="88">
        <v>55714835</v>
      </c>
      <c r="M1123" s="90">
        <v>32705</v>
      </c>
      <c r="N1123" s="88">
        <v>4</v>
      </c>
      <c r="O1123" s="25" t="s">
        <v>95</v>
      </c>
      <c r="P1123" s="25">
        <v>43128</v>
      </c>
    </row>
    <row r="1124" spans="1:16" x14ac:dyDescent="0.3">
      <c r="A1124" s="54" t="str">
        <f t="shared" si="76"/>
        <v>PELLETIER1</v>
      </c>
      <c r="B1124" s="52">
        <f t="shared" si="77"/>
        <v>1</v>
      </c>
      <c r="E1124" s="236" t="str">
        <f t="shared" si="78"/>
        <v>PELLETIERJérémy</v>
      </c>
      <c r="F1124" s="25" t="str">
        <f t="shared" si="75"/>
        <v>FSGT55658997</v>
      </c>
      <c r="G1124" s="88" t="s">
        <v>864</v>
      </c>
      <c r="H1124" s="88" t="s">
        <v>625</v>
      </c>
      <c r="I1124" s="88" t="s">
        <v>313</v>
      </c>
      <c r="J1124" s="89">
        <v>71</v>
      </c>
      <c r="K1124" s="88" t="s">
        <v>34</v>
      </c>
      <c r="L1124" s="88">
        <v>55658997</v>
      </c>
      <c r="M1124" s="90">
        <v>31753</v>
      </c>
      <c r="N1124" s="88">
        <v>4</v>
      </c>
      <c r="O1124" s="25" t="s">
        <v>95</v>
      </c>
      <c r="P1124" s="25">
        <v>43204</v>
      </c>
    </row>
    <row r="1125" spans="1:16" x14ac:dyDescent="0.3">
      <c r="A1125" s="54" t="str">
        <f t="shared" si="76"/>
        <v>PERCHERON1</v>
      </c>
      <c r="B1125" s="52">
        <f t="shared" si="77"/>
        <v>1</v>
      </c>
      <c r="E1125" s="236" t="str">
        <f t="shared" si="78"/>
        <v>PERCHERONChristophe</v>
      </c>
      <c r="F1125" s="25" t="str">
        <f t="shared" si="75"/>
        <v>FSGT239610</v>
      </c>
      <c r="G1125" s="88" t="s">
        <v>865</v>
      </c>
      <c r="H1125" s="88" t="s">
        <v>135</v>
      </c>
      <c r="I1125" s="88" t="s">
        <v>127</v>
      </c>
      <c r="J1125" s="89">
        <v>71</v>
      </c>
      <c r="K1125" s="88" t="s">
        <v>34</v>
      </c>
      <c r="L1125" s="88">
        <v>239610</v>
      </c>
      <c r="M1125" s="90">
        <v>25929</v>
      </c>
      <c r="N1125" s="88">
        <v>3</v>
      </c>
      <c r="O1125" s="25" t="s">
        <v>73</v>
      </c>
      <c r="P1125" s="25">
        <v>43114</v>
      </c>
    </row>
    <row r="1126" spans="1:16" x14ac:dyDescent="0.3">
      <c r="A1126" s="54" t="str">
        <f t="shared" si="76"/>
        <v>PEREIRA1</v>
      </c>
      <c r="B1126" s="52">
        <f t="shared" si="77"/>
        <v>1</v>
      </c>
      <c r="E1126" s="236" t="str">
        <f t="shared" si="78"/>
        <v>PEREIRAManuel</v>
      </c>
      <c r="F1126" s="25" t="str">
        <f t="shared" si="75"/>
        <v>FSGT240638</v>
      </c>
      <c r="G1126" s="88" t="s">
        <v>866</v>
      </c>
      <c r="H1126" s="88" t="s">
        <v>422</v>
      </c>
      <c r="I1126" s="88" t="s">
        <v>364</v>
      </c>
      <c r="J1126" s="89">
        <v>71</v>
      </c>
      <c r="K1126" s="88" t="s">
        <v>34</v>
      </c>
      <c r="L1126" s="88">
        <v>240638</v>
      </c>
      <c r="M1126" s="90">
        <v>21931</v>
      </c>
      <c r="N1126" s="88">
        <v>4</v>
      </c>
      <c r="O1126" s="25" t="s">
        <v>82</v>
      </c>
      <c r="P1126" s="25">
        <v>43138</v>
      </c>
    </row>
    <row r="1127" spans="1:16" x14ac:dyDescent="0.3">
      <c r="A1127" s="54" t="str">
        <f t="shared" si="76"/>
        <v>PERI1</v>
      </c>
      <c r="B1127" s="52">
        <f t="shared" si="77"/>
        <v>1</v>
      </c>
      <c r="E1127" s="236" t="str">
        <f t="shared" si="78"/>
        <v>PERILaurent</v>
      </c>
      <c r="F1127" s="25" t="str">
        <f t="shared" si="75"/>
        <v>FSGT427394</v>
      </c>
      <c r="G1127" s="88" t="s">
        <v>867</v>
      </c>
      <c r="H1127" s="88" t="s">
        <v>192</v>
      </c>
      <c r="I1127" s="88" t="s">
        <v>74</v>
      </c>
      <c r="J1127" s="89">
        <v>71</v>
      </c>
      <c r="K1127" s="88" t="s">
        <v>34</v>
      </c>
      <c r="L1127" s="88">
        <v>427394</v>
      </c>
      <c r="M1127" s="90">
        <v>29080</v>
      </c>
      <c r="N1127" s="88">
        <v>1</v>
      </c>
      <c r="O1127" s="25" t="s">
        <v>95</v>
      </c>
      <c r="P1127" s="25">
        <v>43131</v>
      </c>
    </row>
    <row r="1128" spans="1:16" x14ac:dyDescent="0.3">
      <c r="A1128" s="54" t="str">
        <f t="shared" si="76"/>
        <v>PERNOT1</v>
      </c>
      <c r="B1128" s="52">
        <f t="shared" si="77"/>
        <v>1</v>
      </c>
      <c r="E1128" s="236" t="str">
        <f t="shared" si="78"/>
        <v>PERNOTJean-Paul</v>
      </c>
      <c r="F1128" s="25" t="str">
        <f t="shared" si="75"/>
        <v>FSGT228762</v>
      </c>
      <c r="G1128" s="88" t="s">
        <v>868</v>
      </c>
      <c r="H1128" s="88" t="s">
        <v>302</v>
      </c>
      <c r="I1128" s="88" t="s">
        <v>112</v>
      </c>
      <c r="J1128" s="89">
        <v>71</v>
      </c>
      <c r="K1128" s="88" t="s">
        <v>34</v>
      </c>
      <c r="L1128" s="88">
        <v>228762</v>
      </c>
      <c r="M1128" s="90">
        <v>18212</v>
      </c>
      <c r="N1128" s="88">
        <v>6</v>
      </c>
      <c r="O1128" s="25" t="s">
        <v>91</v>
      </c>
      <c r="P1128" s="25">
        <v>43114</v>
      </c>
    </row>
    <row r="1129" spans="1:16" x14ac:dyDescent="0.3">
      <c r="A1129" s="54" t="str">
        <f t="shared" si="76"/>
        <v>PERNOT2</v>
      </c>
      <c r="B1129" s="52">
        <f t="shared" si="77"/>
        <v>2</v>
      </c>
      <c r="E1129" s="236" t="str">
        <f t="shared" si="78"/>
        <v>PERNOTYvette</v>
      </c>
      <c r="F1129" s="25" t="str">
        <f t="shared" si="75"/>
        <v>FSGT228764</v>
      </c>
      <c r="G1129" s="88" t="s">
        <v>868</v>
      </c>
      <c r="H1129" s="88" t="s">
        <v>869</v>
      </c>
      <c r="I1129" s="88" t="s">
        <v>112</v>
      </c>
      <c r="J1129" s="89">
        <v>71</v>
      </c>
      <c r="K1129" s="88" t="s">
        <v>34</v>
      </c>
      <c r="L1129" s="88">
        <v>228764</v>
      </c>
      <c r="M1129" s="90">
        <v>18272</v>
      </c>
      <c r="N1129" s="88" t="s">
        <v>81</v>
      </c>
      <c r="O1129" s="25" t="s">
        <v>91</v>
      </c>
      <c r="P1129" s="25">
        <v>43114</v>
      </c>
    </row>
    <row r="1130" spans="1:16" x14ac:dyDescent="0.3">
      <c r="A1130" s="54" t="str">
        <f t="shared" si="76"/>
        <v>PERRET1</v>
      </c>
      <c r="B1130" s="52">
        <f t="shared" si="77"/>
        <v>1</v>
      </c>
      <c r="E1130" s="236" t="str">
        <f t="shared" si="78"/>
        <v>PERRETFlorian</v>
      </c>
      <c r="F1130" s="25" t="str">
        <f t="shared" si="75"/>
        <v>FSGT308891</v>
      </c>
      <c r="G1130" s="88" t="s">
        <v>870</v>
      </c>
      <c r="H1130" s="88" t="s">
        <v>606</v>
      </c>
      <c r="I1130" s="88" t="s">
        <v>244</v>
      </c>
      <c r="J1130" s="89">
        <v>71</v>
      </c>
      <c r="K1130" s="88" t="s">
        <v>34</v>
      </c>
      <c r="L1130" s="88">
        <v>308891</v>
      </c>
      <c r="M1130" s="90">
        <v>27601</v>
      </c>
      <c r="N1130" s="88">
        <v>5</v>
      </c>
      <c r="O1130" s="25" t="s">
        <v>73</v>
      </c>
      <c r="P1130" s="25">
        <v>43131</v>
      </c>
    </row>
    <row r="1131" spans="1:16" x14ac:dyDescent="0.3">
      <c r="A1131" s="54" t="str">
        <f t="shared" si="76"/>
        <v>PERRIN1</v>
      </c>
      <c r="B1131" s="52">
        <f t="shared" si="77"/>
        <v>1</v>
      </c>
      <c r="E1131" s="236" t="str">
        <f t="shared" si="78"/>
        <v>PERRINAnthony</v>
      </c>
      <c r="F1131" s="25" t="str">
        <f t="shared" si="75"/>
        <v>FSGT55660420</v>
      </c>
      <c r="G1131" s="88" t="s">
        <v>871</v>
      </c>
      <c r="H1131" s="88" t="s">
        <v>165</v>
      </c>
      <c r="I1131" s="88" t="s">
        <v>77</v>
      </c>
      <c r="J1131" s="89">
        <v>71</v>
      </c>
      <c r="K1131" s="88" t="s">
        <v>34</v>
      </c>
      <c r="L1131" s="88">
        <v>55660420</v>
      </c>
      <c r="M1131" s="90">
        <v>32277</v>
      </c>
      <c r="N1131" s="88">
        <v>1</v>
      </c>
      <c r="O1131" s="25" t="s">
        <v>95</v>
      </c>
      <c r="P1131" s="25">
        <v>43179</v>
      </c>
    </row>
    <row r="1132" spans="1:16" x14ac:dyDescent="0.3">
      <c r="A1132" s="54" t="str">
        <f t="shared" si="76"/>
        <v>PERROUX1</v>
      </c>
      <c r="B1132" s="52">
        <f t="shared" si="77"/>
        <v>1</v>
      </c>
      <c r="E1132" s="236" t="str">
        <f t="shared" si="78"/>
        <v>PERROUXMathieu</v>
      </c>
      <c r="F1132" s="25" t="str">
        <f t="shared" si="75"/>
        <v>FSGT55549901</v>
      </c>
      <c r="G1132" s="88" t="s">
        <v>872</v>
      </c>
      <c r="H1132" s="88" t="s">
        <v>285</v>
      </c>
      <c r="I1132" s="88" t="s">
        <v>225</v>
      </c>
      <c r="J1132" s="89">
        <v>71</v>
      </c>
      <c r="K1132" s="88" t="s">
        <v>34</v>
      </c>
      <c r="L1132" s="88">
        <v>55549901</v>
      </c>
      <c r="M1132" s="90">
        <v>38490</v>
      </c>
      <c r="N1132" s="88" t="s">
        <v>175</v>
      </c>
      <c r="O1132" s="25" t="s">
        <v>87</v>
      </c>
      <c r="P1132" s="25">
        <v>43161</v>
      </c>
    </row>
    <row r="1133" spans="1:16" x14ac:dyDescent="0.3">
      <c r="A1133" s="54" t="str">
        <f t="shared" si="76"/>
        <v>PERRUSSON1</v>
      </c>
      <c r="B1133" s="52">
        <f t="shared" si="77"/>
        <v>1</v>
      </c>
      <c r="E1133" s="236" t="str">
        <f t="shared" si="78"/>
        <v>PERRUSSONFranck</v>
      </c>
      <c r="F1133" s="25" t="str">
        <f t="shared" si="75"/>
        <v>FSGT228604</v>
      </c>
      <c r="G1133" s="88" t="s">
        <v>873</v>
      </c>
      <c r="H1133" s="88" t="s">
        <v>874</v>
      </c>
      <c r="I1133" s="88" t="s">
        <v>127</v>
      </c>
      <c r="J1133" s="89">
        <v>71</v>
      </c>
      <c r="K1133" s="88" t="s">
        <v>34</v>
      </c>
      <c r="L1133" s="88">
        <v>228604</v>
      </c>
      <c r="M1133" s="90">
        <v>24798</v>
      </c>
      <c r="N1133" s="88">
        <v>5</v>
      </c>
      <c r="O1133" s="25" t="s">
        <v>82</v>
      </c>
      <c r="P1133" s="25">
        <v>43182</v>
      </c>
    </row>
    <row r="1134" spans="1:16" x14ac:dyDescent="0.3">
      <c r="A1134" s="54" t="str">
        <f t="shared" si="76"/>
        <v>PERTUISOT1</v>
      </c>
      <c r="B1134" s="52">
        <f t="shared" si="77"/>
        <v>1</v>
      </c>
      <c r="E1134" s="236" t="str">
        <f t="shared" si="78"/>
        <v>PERTUISOTMichel</v>
      </c>
      <c r="F1134" s="25" t="str">
        <f t="shared" si="75"/>
        <v>FSGT55716324</v>
      </c>
      <c r="G1134" s="88" t="s">
        <v>875</v>
      </c>
      <c r="H1134" s="88" t="s">
        <v>249</v>
      </c>
      <c r="I1134" s="88" t="s">
        <v>85</v>
      </c>
      <c r="J1134" s="89">
        <v>71</v>
      </c>
      <c r="K1134" s="88" t="s">
        <v>34</v>
      </c>
      <c r="L1134" s="88">
        <v>55716324</v>
      </c>
      <c r="M1134" s="90">
        <v>19477</v>
      </c>
      <c r="N1134" s="88">
        <v>5</v>
      </c>
      <c r="O1134" s="25" t="s">
        <v>91</v>
      </c>
      <c r="P1134" s="25">
        <v>43157</v>
      </c>
    </row>
    <row r="1135" spans="1:16" x14ac:dyDescent="0.3">
      <c r="A1135" s="54" t="str">
        <f t="shared" si="76"/>
        <v>PESSIN1</v>
      </c>
      <c r="B1135" s="52">
        <f t="shared" si="77"/>
        <v>1</v>
      </c>
      <c r="E1135" s="236" t="str">
        <f t="shared" si="78"/>
        <v>PESSINBenoit</v>
      </c>
      <c r="F1135" s="25" t="str">
        <f t="shared" si="75"/>
        <v>FSGT55756676</v>
      </c>
      <c r="G1135" s="88" t="s">
        <v>876</v>
      </c>
      <c r="H1135" s="88" t="s">
        <v>209</v>
      </c>
      <c r="I1135" s="88" t="s">
        <v>196</v>
      </c>
      <c r="J1135" s="89">
        <v>71</v>
      </c>
      <c r="K1135" s="88" t="s">
        <v>34</v>
      </c>
      <c r="L1135" s="88">
        <v>55756676</v>
      </c>
      <c r="M1135" s="90">
        <v>31907</v>
      </c>
      <c r="N1135" s="88">
        <v>3</v>
      </c>
      <c r="O1135" s="25" t="s">
        <v>95</v>
      </c>
      <c r="P1135" s="25">
        <v>43160</v>
      </c>
    </row>
    <row r="1136" spans="1:16" x14ac:dyDescent="0.3">
      <c r="A1136" s="54" t="str">
        <f t="shared" si="76"/>
        <v>PHILIBERT1</v>
      </c>
      <c r="B1136" s="52">
        <f t="shared" si="77"/>
        <v>1</v>
      </c>
      <c r="E1136" s="236" t="str">
        <f t="shared" si="78"/>
        <v>PHILIBERTJean-Paul</v>
      </c>
      <c r="F1136" s="25" t="str">
        <f t="shared" si="75"/>
        <v>FSGT232208</v>
      </c>
      <c r="G1136" s="88" t="s">
        <v>877</v>
      </c>
      <c r="H1136" s="88" t="s">
        <v>302</v>
      </c>
      <c r="I1136" s="88" t="s">
        <v>112</v>
      </c>
      <c r="J1136" s="89">
        <v>71</v>
      </c>
      <c r="K1136" s="88" t="s">
        <v>34</v>
      </c>
      <c r="L1136" s="88">
        <v>232208</v>
      </c>
      <c r="M1136" s="90">
        <v>17935</v>
      </c>
      <c r="N1136" s="88">
        <v>6</v>
      </c>
      <c r="O1136" s="25" t="s">
        <v>91</v>
      </c>
      <c r="P1136" s="25">
        <v>43111</v>
      </c>
    </row>
    <row r="1137" spans="1:16" x14ac:dyDescent="0.3">
      <c r="A1137" s="54" t="str">
        <f t="shared" si="76"/>
        <v>PICARD1</v>
      </c>
      <c r="B1137" s="52">
        <f t="shared" si="77"/>
        <v>1</v>
      </c>
      <c r="E1137" s="236" t="str">
        <f t="shared" si="78"/>
        <v>PICARDBernard</v>
      </c>
      <c r="F1137" s="25" t="str">
        <f t="shared" si="75"/>
        <v>FSGT228210</v>
      </c>
      <c r="G1137" s="88" t="s">
        <v>878</v>
      </c>
      <c r="H1137" s="88" t="s">
        <v>327</v>
      </c>
      <c r="I1137" s="88" t="s">
        <v>112</v>
      </c>
      <c r="J1137" s="89">
        <v>71</v>
      </c>
      <c r="K1137" s="88" t="s">
        <v>34</v>
      </c>
      <c r="L1137" s="88">
        <v>228210</v>
      </c>
      <c r="M1137" s="90">
        <v>19298</v>
      </c>
      <c r="N1137" s="88">
        <v>6</v>
      </c>
      <c r="O1137" s="25" t="s">
        <v>91</v>
      </c>
      <c r="P1137" s="25">
        <v>43168</v>
      </c>
    </row>
    <row r="1138" spans="1:16" x14ac:dyDescent="0.3">
      <c r="A1138" s="54" t="str">
        <f t="shared" si="76"/>
        <v>PICARD2</v>
      </c>
      <c r="B1138" s="52">
        <f t="shared" si="77"/>
        <v>2</v>
      </c>
      <c r="E1138" s="236" t="str">
        <f t="shared" si="78"/>
        <v>PICARDOdette(F)</v>
      </c>
      <c r="F1138" s="25" t="str">
        <f t="shared" si="75"/>
        <v>FSGT228208</v>
      </c>
      <c r="G1138" s="88" t="s">
        <v>878</v>
      </c>
      <c r="H1138" s="88" t="s">
        <v>879</v>
      </c>
      <c r="I1138" s="88" t="s">
        <v>85</v>
      </c>
      <c r="J1138" s="89">
        <v>71</v>
      </c>
      <c r="K1138" s="88" t="s">
        <v>34</v>
      </c>
      <c r="L1138" s="88">
        <v>228208</v>
      </c>
      <c r="M1138" s="90">
        <v>20980</v>
      </c>
      <c r="N1138" s="88">
        <v>5</v>
      </c>
      <c r="O1138" s="25" t="s">
        <v>91</v>
      </c>
      <c r="P1138" s="25">
        <v>43157</v>
      </c>
    </row>
    <row r="1139" spans="1:16" x14ac:dyDescent="0.3">
      <c r="A1139" s="54" t="str">
        <f t="shared" si="76"/>
        <v>PICHARD1</v>
      </c>
      <c r="B1139" s="52">
        <f t="shared" si="77"/>
        <v>1</v>
      </c>
      <c r="E1139" s="236" t="str">
        <f t="shared" si="78"/>
        <v>PICHARDJean-Louis</v>
      </c>
      <c r="F1139" s="25" t="str">
        <f t="shared" si="75"/>
        <v>FSGT235381</v>
      </c>
      <c r="G1139" s="88" t="s">
        <v>880</v>
      </c>
      <c r="H1139" s="88" t="s">
        <v>237</v>
      </c>
      <c r="I1139" s="88" t="s">
        <v>98</v>
      </c>
      <c r="J1139" s="89">
        <v>71</v>
      </c>
      <c r="K1139" s="88" t="s">
        <v>34</v>
      </c>
      <c r="L1139" s="88">
        <v>235381</v>
      </c>
      <c r="M1139" s="90">
        <v>17244</v>
      </c>
      <c r="N1139" s="88">
        <v>6</v>
      </c>
      <c r="O1139" s="25" t="s">
        <v>91</v>
      </c>
      <c r="P1139" s="25">
        <v>43114</v>
      </c>
    </row>
    <row r="1140" spans="1:16" x14ac:dyDescent="0.3">
      <c r="A1140" s="54" t="str">
        <f t="shared" si="76"/>
        <v>PICHET1</v>
      </c>
      <c r="B1140" s="52">
        <f t="shared" si="77"/>
        <v>1</v>
      </c>
      <c r="E1140" s="236" t="str">
        <f t="shared" si="78"/>
        <v>PICHETJean-Marc</v>
      </c>
      <c r="F1140" s="25" t="str">
        <f t="shared" ref="F1140:F1203" si="79">CONCATENATE(K1140,L1140)</f>
        <v>FSGT230618</v>
      </c>
      <c r="G1140" s="88" t="s">
        <v>881</v>
      </c>
      <c r="H1140" s="88" t="s">
        <v>172</v>
      </c>
      <c r="I1140" s="88" t="s">
        <v>85</v>
      </c>
      <c r="J1140" s="89">
        <v>71</v>
      </c>
      <c r="K1140" s="88" t="s">
        <v>34</v>
      </c>
      <c r="L1140" s="88">
        <v>230618</v>
      </c>
      <c r="M1140" s="90">
        <v>15916</v>
      </c>
      <c r="N1140" s="88">
        <v>6</v>
      </c>
      <c r="O1140" s="25" t="s">
        <v>91</v>
      </c>
      <c r="P1140" s="25">
        <v>43157</v>
      </c>
    </row>
    <row r="1141" spans="1:16" x14ac:dyDescent="0.3">
      <c r="A1141" s="54" t="str">
        <f t="shared" ref="A1141:A1204" si="80">CONCATENATE(G1141,B1141)</f>
        <v>PIERRE1</v>
      </c>
      <c r="B1141" s="52">
        <f t="shared" ref="B1141:B1204" si="81">IF(G1141&lt;&gt;G1140,1,(B1140+1))</f>
        <v>1</v>
      </c>
      <c r="E1141" s="236" t="str">
        <f t="shared" si="78"/>
        <v>PIERREEric</v>
      </c>
      <c r="F1141" s="25" t="str">
        <f t="shared" si="79"/>
        <v>FSGT432910</v>
      </c>
      <c r="G1141" s="88" t="s">
        <v>882</v>
      </c>
      <c r="H1141" s="88" t="s">
        <v>309</v>
      </c>
      <c r="I1141" s="88" t="s">
        <v>364</v>
      </c>
      <c r="J1141" s="89">
        <v>71</v>
      </c>
      <c r="K1141" s="88" t="s">
        <v>34</v>
      </c>
      <c r="L1141" s="88">
        <v>432910</v>
      </c>
      <c r="M1141" s="90">
        <v>24542</v>
      </c>
      <c r="N1141" s="88" t="s">
        <v>101</v>
      </c>
      <c r="O1141" s="25" t="s">
        <v>82</v>
      </c>
      <c r="P1141" s="25">
        <v>43138</v>
      </c>
    </row>
    <row r="1142" spans="1:16" x14ac:dyDescent="0.3">
      <c r="A1142" s="54" t="str">
        <f t="shared" si="80"/>
        <v>PIESSET1</v>
      </c>
      <c r="B1142" s="52">
        <f t="shared" si="81"/>
        <v>1</v>
      </c>
      <c r="E1142" s="236" t="str">
        <f t="shared" si="78"/>
        <v>PIESSETBruno</v>
      </c>
      <c r="F1142" s="25" t="str">
        <f t="shared" si="79"/>
        <v>FSGT55538782</v>
      </c>
      <c r="G1142" s="88" t="s">
        <v>883</v>
      </c>
      <c r="H1142" s="88" t="s">
        <v>335</v>
      </c>
      <c r="I1142" s="88" t="s">
        <v>133</v>
      </c>
      <c r="J1142" s="89">
        <v>71</v>
      </c>
      <c r="K1142" s="88" t="s">
        <v>34</v>
      </c>
      <c r="L1142" s="88">
        <v>55538782</v>
      </c>
      <c r="M1142" s="90">
        <v>23598</v>
      </c>
      <c r="N1142" s="88">
        <v>4</v>
      </c>
      <c r="O1142" s="25" t="s">
        <v>82</v>
      </c>
      <c r="P1142" s="25">
        <v>43159</v>
      </c>
    </row>
    <row r="1143" spans="1:16" x14ac:dyDescent="0.3">
      <c r="A1143" s="54" t="str">
        <f t="shared" si="80"/>
        <v>PIETRE1</v>
      </c>
      <c r="B1143" s="52">
        <f t="shared" si="81"/>
        <v>1</v>
      </c>
      <c r="E1143" s="236" t="str">
        <f t="shared" si="78"/>
        <v>PIETREDavid</v>
      </c>
      <c r="F1143" s="25" t="str">
        <f t="shared" si="79"/>
        <v>FSGT55753816</v>
      </c>
      <c r="G1143" s="88" t="s">
        <v>884</v>
      </c>
      <c r="H1143" s="88" t="s">
        <v>205</v>
      </c>
      <c r="I1143" s="88" t="s">
        <v>168</v>
      </c>
      <c r="J1143" s="89">
        <v>71</v>
      </c>
      <c r="K1143" s="88" t="s">
        <v>34</v>
      </c>
      <c r="L1143" s="88">
        <v>55753816</v>
      </c>
      <c r="M1143" s="90">
        <v>24342</v>
      </c>
      <c r="N1143" s="88">
        <v>1</v>
      </c>
      <c r="O1143" s="25" t="s">
        <v>82</v>
      </c>
      <c r="P1143" s="25">
        <v>43126</v>
      </c>
    </row>
    <row r="1144" spans="1:16" x14ac:dyDescent="0.3">
      <c r="A1144" s="54" t="str">
        <f t="shared" si="80"/>
        <v>PIFFAUT1</v>
      </c>
      <c r="B1144" s="52">
        <f t="shared" si="81"/>
        <v>1</v>
      </c>
      <c r="E1144" s="236" t="str">
        <f t="shared" si="78"/>
        <v>PIFFAUTMichel</v>
      </c>
      <c r="F1144" s="25" t="str">
        <f t="shared" si="79"/>
        <v>FSGT231387</v>
      </c>
      <c r="G1144" s="88" t="s">
        <v>885</v>
      </c>
      <c r="H1144" s="88" t="s">
        <v>249</v>
      </c>
      <c r="I1144" s="88" t="s">
        <v>112</v>
      </c>
      <c r="J1144" s="89">
        <v>71</v>
      </c>
      <c r="K1144" s="88" t="s">
        <v>34</v>
      </c>
      <c r="L1144" s="88">
        <v>231387</v>
      </c>
      <c r="M1144" s="90">
        <v>18951</v>
      </c>
      <c r="N1144" s="88">
        <v>5</v>
      </c>
      <c r="O1144" s="25" t="s">
        <v>91</v>
      </c>
      <c r="P1144" s="25">
        <v>43128</v>
      </c>
    </row>
    <row r="1145" spans="1:16" x14ac:dyDescent="0.3">
      <c r="A1145" s="54" t="str">
        <f t="shared" si="80"/>
        <v>PILLOT1</v>
      </c>
      <c r="B1145" s="52">
        <f t="shared" si="81"/>
        <v>1</v>
      </c>
      <c r="E1145" s="236" t="str">
        <f t="shared" si="78"/>
        <v>PILLOTDominique</v>
      </c>
      <c r="F1145" s="25" t="str">
        <f t="shared" si="79"/>
        <v>FSGT224085</v>
      </c>
      <c r="G1145" s="88" t="s">
        <v>886</v>
      </c>
      <c r="H1145" s="88" t="s">
        <v>190</v>
      </c>
      <c r="I1145" s="88" t="s">
        <v>112</v>
      </c>
      <c r="J1145" s="89">
        <v>71</v>
      </c>
      <c r="K1145" s="88" t="s">
        <v>34</v>
      </c>
      <c r="L1145" s="88">
        <v>224085</v>
      </c>
      <c r="M1145" s="90">
        <v>25143</v>
      </c>
      <c r="N1145" s="88">
        <v>3</v>
      </c>
      <c r="O1145" s="25" t="s">
        <v>82</v>
      </c>
      <c r="P1145" s="25">
        <v>43114</v>
      </c>
    </row>
    <row r="1146" spans="1:16" x14ac:dyDescent="0.3">
      <c r="A1146" s="54" t="str">
        <f t="shared" si="80"/>
        <v>PILLOT2</v>
      </c>
      <c r="B1146" s="52">
        <f t="shared" si="81"/>
        <v>2</v>
      </c>
      <c r="E1146" s="236" t="str">
        <f t="shared" si="78"/>
        <v>PILLOTFrédéric</v>
      </c>
      <c r="F1146" s="25" t="str">
        <f t="shared" si="79"/>
        <v>FSGT55162</v>
      </c>
      <c r="G1146" s="88" t="s">
        <v>886</v>
      </c>
      <c r="H1146" s="88" t="s">
        <v>185</v>
      </c>
      <c r="I1146" s="88" t="s">
        <v>112</v>
      </c>
      <c r="J1146" s="89">
        <v>71</v>
      </c>
      <c r="K1146" s="88" t="s">
        <v>34</v>
      </c>
      <c r="L1146" s="88">
        <v>55162</v>
      </c>
      <c r="M1146" s="90">
        <v>26657</v>
      </c>
      <c r="N1146" s="88">
        <v>3</v>
      </c>
      <c r="O1146" s="25" t="s">
        <v>73</v>
      </c>
      <c r="P1146" s="25">
        <v>43114</v>
      </c>
    </row>
    <row r="1147" spans="1:16" x14ac:dyDescent="0.3">
      <c r="A1147" s="54" t="str">
        <f t="shared" si="80"/>
        <v>PINDON1</v>
      </c>
      <c r="B1147" s="52">
        <f t="shared" si="81"/>
        <v>1</v>
      </c>
      <c r="E1147" s="236" t="str">
        <f t="shared" si="78"/>
        <v>PINDONDavid</v>
      </c>
      <c r="F1147" s="25" t="str">
        <f t="shared" si="79"/>
        <v>FSGT230027</v>
      </c>
      <c r="G1147" s="88" t="s">
        <v>887</v>
      </c>
      <c r="H1147" s="88" t="s">
        <v>205</v>
      </c>
      <c r="I1147" s="88" t="s">
        <v>276</v>
      </c>
      <c r="J1147" s="89">
        <v>71</v>
      </c>
      <c r="K1147" s="88" t="s">
        <v>34</v>
      </c>
      <c r="L1147" s="88">
        <v>230027</v>
      </c>
      <c r="M1147" s="90">
        <v>25063</v>
      </c>
      <c r="N1147" s="88">
        <v>4</v>
      </c>
      <c r="O1147" s="25" t="s">
        <v>82</v>
      </c>
      <c r="P1147" s="25">
        <v>43128</v>
      </c>
    </row>
    <row r="1148" spans="1:16" x14ac:dyDescent="0.3">
      <c r="A1148" s="54" t="str">
        <f t="shared" si="80"/>
        <v>PIQUET1</v>
      </c>
      <c r="B1148" s="52">
        <f t="shared" si="81"/>
        <v>1</v>
      </c>
      <c r="E1148" s="236" t="str">
        <f t="shared" si="78"/>
        <v>PIQUETDaniel</v>
      </c>
      <c r="F1148" s="25" t="str">
        <f t="shared" si="79"/>
        <v>FSGT229925</v>
      </c>
      <c r="G1148" s="88" t="s">
        <v>888</v>
      </c>
      <c r="H1148" s="88" t="s">
        <v>299</v>
      </c>
      <c r="I1148" s="88" t="s">
        <v>313</v>
      </c>
      <c r="J1148" s="89">
        <v>71</v>
      </c>
      <c r="K1148" s="88" t="s">
        <v>34</v>
      </c>
      <c r="L1148" s="88">
        <v>229925</v>
      </c>
      <c r="M1148" s="90">
        <v>15418</v>
      </c>
      <c r="N1148" s="88">
        <v>6</v>
      </c>
      <c r="O1148" s="25" t="s">
        <v>91</v>
      </c>
      <c r="P1148" s="25">
        <v>43204</v>
      </c>
    </row>
    <row r="1149" spans="1:16" x14ac:dyDescent="0.3">
      <c r="A1149" s="54" t="str">
        <f t="shared" si="80"/>
        <v>PIRAT1</v>
      </c>
      <c r="B1149" s="52">
        <f t="shared" si="81"/>
        <v>1</v>
      </c>
      <c r="E1149" s="236" t="str">
        <f t="shared" si="78"/>
        <v>PIRATBernard</v>
      </c>
      <c r="F1149" s="25" t="str">
        <f t="shared" si="79"/>
        <v>FSGT302437</v>
      </c>
      <c r="G1149" s="88" t="s">
        <v>889</v>
      </c>
      <c r="H1149" s="88" t="s">
        <v>327</v>
      </c>
      <c r="I1149" s="88" t="s">
        <v>85</v>
      </c>
      <c r="J1149" s="89">
        <v>71</v>
      </c>
      <c r="K1149" s="88" t="s">
        <v>34</v>
      </c>
      <c r="L1149" s="88">
        <v>302437</v>
      </c>
      <c r="M1149" s="90">
        <v>16300</v>
      </c>
      <c r="N1149" s="88">
        <v>5</v>
      </c>
      <c r="O1149" s="25" t="s">
        <v>91</v>
      </c>
      <c r="P1149" s="25">
        <v>43157</v>
      </c>
    </row>
    <row r="1150" spans="1:16" x14ac:dyDescent="0.3">
      <c r="A1150" s="54" t="str">
        <f t="shared" si="80"/>
        <v>PLATET1</v>
      </c>
      <c r="B1150" s="52">
        <f t="shared" si="81"/>
        <v>1</v>
      </c>
      <c r="E1150" s="236" t="str">
        <f t="shared" si="78"/>
        <v>PLATETClément</v>
      </c>
      <c r="F1150" s="25" t="str">
        <f t="shared" si="79"/>
        <v>FSGT55710409</v>
      </c>
      <c r="G1150" s="88" t="s">
        <v>890</v>
      </c>
      <c r="H1150" s="88" t="s">
        <v>369</v>
      </c>
      <c r="I1150" s="88" t="s">
        <v>143</v>
      </c>
      <c r="J1150" s="89">
        <v>71</v>
      </c>
      <c r="K1150" s="88" t="s">
        <v>34</v>
      </c>
      <c r="L1150" s="88">
        <v>55710409</v>
      </c>
      <c r="M1150" s="90">
        <v>38001</v>
      </c>
      <c r="N1150" s="88" t="s">
        <v>175</v>
      </c>
      <c r="O1150" s="25" t="s">
        <v>87</v>
      </c>
      <c r="P1150" s="25">
        <v>43120</v>
      </c>
    </row>
    <row r="1151" spans="1:16" x14ac:dyDescent="0.3">
      <c r="A1151" s="54" t="str">
        <f t="shared" si="80"/>
        <v>PLATHEY1</v>
      </c>
      <c r="B1151" s="52">
        <f t="shared" si="81"/>
        <v>1</v>
      </c>
      <c r="E1151" s="236" t="str">
        <f t="shared" si="78"/>
        <v>PLATHEYPhilippe</v>
      </c>
      <c r="F1151" s="25" t="str">
        <f t="shared" si="79"/>
        <v>FSGT231251</v>
      </c>
      <c r="G1151" s="88" t="s">
        <v>891</v>
      </c>
      <c r="H1151" s="88" t="s">
        <v>123</v>
      </c>
      <c r="I1151" s="88" t="s">
        <v>118</v>
      </c>
      <c r="J1151" s="89">
        <v>71</v>
      </c>
      <c r="K1151" s="88" t="s">
        <v>34</v>
      </c>
      <c r="L1151" s="88">
        <v>231251</v>
      </c>
      <c r="M1151" s="90">
        <v>22379</v>
      </c>
      <c r="N1151" s="88">
        <v>5</v>
      </c>
      <c r="O1151" s="25" t="s">
        <v>82</v>
      </c>
      <c r="P1151" s="25">
        <v>43106</v>
      </c>
    </row>
    <row r="1152" spans="1:16" x14ac:dyDescent="0.3">
      <c r="A1152" s="54" t="str">
        <f t="shared" si="80"/>
        <v>PLISSON1</v>
      </c>
      <c r="B1152" s="52">
        <f t="shared" si="81"/>
        <v>1</v>
      </c>
      <c r="E1152" s="236" t="str">
        <f t="shared" si="78"/>
        <v>PLISSONDaniel</v>
      </c>
      <c r="F1152" s="25" t="str">
        <f t="shared" si="79"/>
        <v>FSGT228759</v>
      </c>
      <c r="G1152" s="88" t="s">
        <v>892</v>
      </c>
      <c r="H1152" s="88" t="s">
        <v>299</v>
      </c>
      <c r="I1152" s="88" t="s">
        <v>112</v>
      </c>
      <c r="J1152" s="89">
        <v>71</v>
      </c>
      <c r="K1152" s="88" t="s">
        <v>34</v>
      </c>
      <c r="L1152" s="88">
        <v>228759</v>
      </c>
      <c r="M1152" s="90">
        <v>19778</v>
      </c>
      <c r="N1152" s="88">
        <v>4</v>
      </c>
      <c r="O1152" s="25" t="s">
        <v>91</v>
      </c>
      <c r="P1152" s="25">
        <v>43128</v>
      </c>
    </row>
    <row r="1153" spans="1:16" x14ac:dyDescent="0.3">
      <c r="A1153" s="54" t="str">
        <f t="shared" si="80"/>
        <v>PLISSON2</v>
      </c>
      <c r="B1153" s="52">
        <f t="shared" si="81"/>
        <v>2</v>
      </c>
      <c r="E1153" s="236" t="str">
        <f t="shared" si="78"/>
        <v>PLISSONSylvie</v>
      </c>
      <c r="F1153" s="25" t="str">
        <f t="shared" si="79"/>
        <v>FSGT228790</v>
      </c>
      <c r="G1153" s="88" t="s">
        <v>892</v>
      </c>
      <c r="H1153" s="88" t="s">
        <v>352</v>
      </c>
      <c r="I1153" s="88" t="s">
        <v>112</v>
      </c>
      <c r="J1153" s="89">
        <v>71</v>
      </c>
      <c r="K1153" s="88" t="s">
        <v>34</v>
      </c>
      <c r="L1153" s="88">
        <v>228790</v>
      </c>
      <c r="M1153" s="90">
        <v>20810</v>
      </c>
      <c r="N1153" s="88" t="s">
        <v>81</v>
      </c>
      <c r="O1153" s="25" t="s">
        <v>91</v>
      </c>
      <c r="P1153" s="25">
        <v>43128</v>
      </c>
    </row>
    <row r="1154" spans="1:16" x14ac:dyDescent="0.3">
      <c r="A1154" s="54" t="str">
        <f t="shared" si="80"/>
        <v>POCHERON1</v>
      </c>
      <c r="B1154" s="52">
        <f t="shared" si="81"/>
        <v>1</v>
      </c>
      <c r="E1154" s="236" t="str">
        <f t="shared" si="78"/>
        <v>POCHERONJules</v>
      </c>
      <c r="F1154" s="25" t="str">
        <f t="shared" si="79"/>
        <v>FSGT55754488</v>
      </c>
      <c r="G1154" s="88" t="s">
        <v>893</v>
      </c>
      <c r="H1154" s="88" t="s">
        <v>894</v>
      </c>
      <c r="I1154" s="88" t="s">
        <v>143</v>
      </c>
      <c r="J1154" s="89">
        <v>71</v>
      </c>
      <c r="K1154" s="88" t="s">
        <v>34</v>
      </c>
      <c r="L1154" s="88">
        <v>55754488</v>
      </c>
      <c r="M1154" s="90">
        <v>38691</v>
      </c>
      <c r="N1154" s="88" t="s">
        <v>175</v>
      </c>
      <c r="O1154" s="25" t="s">
        <v>87</v>
      </c>
      <c r="P1154" s="25">
        <v>43120</v>
      </c>
    </row>
    <row r="1155" spans="1:16" x14ac:dyDescent="0.3">
      <c r="A1155" s="54" t="str">
        <f t="shared" si="80"/>
        <v>POIREL1</v>
      </c>
      <c r="B1155" s="52">
        <f t="shared" si="81"/>
        <v>1</v>
      </c>
      <c r="E1155" s="236" t="str">
        <f t="shared" si="78"/>
        <v>POIRELLouis</v>
      </c>
      <c r="F1155" s="25" t="str">
        <f t="shared" si="79"/>
        <v>FSGT55655199</v>
      </c>
      <c r="G1155" s="88" t="s">
        <v>895</v>
      </c>
      <c r="H1155" s="88" t="s">
        <v>568</v>
      </c>
      <c r="I1155" s="88" t="s">
        <v>85</v>
      </c>
      <c r="J1155" s="89">
        <v>71</v>
      </c>
      <c r="K1155" s="88" t="s">
        <v>34</v>
      </c>
      <c r="L1155" s="88">
        <v>55655199</v>
      </c>
      <c r="M1155" s="90">
        <v>37943</v>
      </c>
      <c r="N1155" s="88">
        <v>5</v>
      </c>
      <c r="O1155" s="25" t="s">
        <v>170</v>
      </c>
      <c r="P1155" s="25">
        <v>43157</v>
      </c>
    </row>
    <row r="1156" spans="1:16" x14ac:dyDescent="0.3">
      <c r="A1156" s="54" t="str">
        <f t="shared" si="80"/>
        <v>POIROT1</v>
      </c>
      <c r="B1156" s="52">
        <f t="shared" si="81"/>
        <v>1</v>
      </c>
      <c r="E1156" s="236" t="str">
        <f t="shared" ref="E1156:E1219" si="82">CONCATENATE(G1156,H1156)</f>
        <v>POIROTEstéban</v>
      </c>
      <c r="F1156" s="25" t="str">
        <f t="shared" si="79"/>
        <v>FSGT55653931</v>
      </c>
      <c r="G1156" s="88" t="s">
        <v>896</v>
      </c>
      <c r="H1156" s="88" t="s">
        <v>897</v>
      </c>
      <c r="I1156" s="88" t="s">
        <v>136</v>
      </c>
      <c r="J1156" s="89">
        <v>71</v>
      </c>
      <c r="K1156" s="88" t="s">
        <v>34</v>
      </c>
      <c r="L1156" s="88">
        <v>55653931</v>
      </c>
      <c r="M1156" s="90">
        <v>38657</v>
      </c>
      <c r="N1156" s="88" t="s">
        <v>175</v>
      </c>
      <c r="O1156" s="25" t="s">
        <v>87</v>
      </c>
      <c r="P1156" s="25">
        <v>43123</v>
      </c>
    </row>
    <row r="1157" spans="1:16" x14ac:dyDescent="0.3">
      <c r="A1157" s="54" t="str">
        <f t="shared" si="80"/>
        <v>POLOCE1</v>
      </c>
      <c r="B1157" s="52">
        <f t="shared" si="81"/>
        <v>1</v>
      </c>
      <c r="E1157" s="236" t="str">
        <f t="shared" si="82"/>
        <v>POLOCEJohann</v>
      </c>
      <c r="F1157" s="25" t="str">
        <f t="shared" si="79"/>
        <v>FSGT55711922</v>
      </c>
      <c r="G1157" s="88" t="s">
        <v>898</v>
      </c>
      <c r="H1157" s="88" t="s">
        <v>163</v>
      </c>
      <c r="I1157" s="88" t="s">
        <v>130</v>
      </c>
      <c r="J1157" s="89">
        <v>71</v>
      </c>
      <c r="K1157" s="88" t="s">
        <v>34</v>
      </c>
      <c r="L1157" s="88">
        <v>55711922</v>
      </c>
      <c r="M1157" s="90">
        <v>29731</v>
      </c>
      <c r="N1157" s="88">
        <v>1</v>
      </c>
      <c r="O1157" s="25" t="s">
        <v>95</v>
      </c>
      <c r="P1157" s="25">
        <v>43142</v>
      </c>
    </row>
    <row r="1158" spans="1:16" x14ac:dyDescent="0.3">
      <c r="A1158" s="54" t="str">
        <f t="shared" si="80"/>
        <v>POMPANON1</v>
      </c>
      <c r="B1158" s="52">
        <f t="shared" si="81"/>
        <v>1</v>
      </c>
      <c r="E1158" s="236" t="str">
        <f t="shared" si="82"/>
        <v>POMPANONJean-François</v>
      </c>
      <c r="F1158" s="25" t="str">
        <f t="shared" si="79"/>
        <v>FSGT55235</v>
      </c>
      <c r="G1158" s="88" t="s">
        <v>899</v>
      </c>
      <c r="H1158" s="88" t="s">
        <v>259</v>
      </c>
      <c r="I1158" s="88" t="s">
        <v>133</v>
      </c>
      <c r="J1158" s="89">
        <v>71</v>
      </c>
      <c r="K1158" s="88" t="s">
        <v>34</v>
      </c>
      <c r="L1158" s="88">
        <v>55235</v>
      </c>
      <c r="M1158" s="90">
        <v>21818</v>
      </c>
      <c r="N1158" s="88">
        <v>2</v>
      </c>
      <c r="O1158" s="25" t="s">
        <v>82</v>
      </c>
      <c r="P1158" s="25">
        <v>43159</v>
      </c>
    </row>
    <row r="1159" spans="1:16" x14ac:dyDescent="0.3">
      <c r="A1159" s="54" t="str">
        <f t="shared" si="80"/>
        <v>POMPANON2</v>
      </c>
      <c r="B1159" s="52">
        <f t="shared" si="81"/>
        <v>2</v>
      </c>
      <c r="E1159" s="236" t="str">
        <f t="shared" si="82"/>
        <v>POMPANONLaura(F)</v>
      </c>
      <c r="F1159" s="25" t="str">
        <f t="shared" si="79"/>
        <v>FSGT486537</v>
      </c>
      <c r="G1159" s="88" t="s">
        <v>899</v>
      </c>
      <c r="H1159" s="88" t="s">
        <v>586</v>
      </c>
      <c r="I1159" s="88" t="s">
        <v>133</v>
      </c>
      <c r="J1159" s="89">
        <v>71</v>
      </c>
      <c r="K1159" s="88" t="s">
        <v>34</v>
      </c>
      <c r="L1159" s="88">
        <v>486537</v>
      </c>
      <c r="M1159" s="90">
        <v>31931</v>
      </c>
      <c r="N1159" s="88">
        <v>4</v>
      </c>
      <c r="O1159" s="25" t="s">
        <v>95</v>
      </c>
      <c r="P1159" s="25">
        <v>43137</v>
      </c>
    </row>
    <row r="1160" spans="1:16" x14ac:dyDescent="0.3">
      <c r="A1160" s="54" t="str">
        <f t="shared" si="80"/>
        <v>POMPANON3</v>
      </c>
      <c r="B1160" s="52">
        <f t="shared" si="81"/>
        <v>3</v>
      </c>
      <c r="E1160" s="236" t="str">
        <f t="shared" si="82"/>
        <v>POMPANONMargot</v>
      </c>
      <c r="F1160" s="25" t="str">
        <f t="shared" si="79"/>
        <v>FSGT55597099</v>
      </c>
      <c r="G1160" s="88" t="s">
        <v>899</v>
      </c>
      <c r="H1160" s="88" t="s">
        <v>900</v>
      </c>
      <c r="I1160" s="88" t="s">
        <v>133</v>
      </c>
      <c r="J1160" s="89">
        <v>71</v>
      </c>
      <c r="K1160" s="88" t="s">
        <v>34</v>
      </c>
      <c r="L1160" s="88">
        <v>55597099</v>
      </c>
      <c r="M1160" s="90">
        <v>35540</v>
      </c>
      <c r="N1160" s="88">
        <v>4</v>
      </c>
      <c r="O1160" s="25" t="s">
        <v>120</v>
      </c>
      <c r="P1160" s="25">
        <v>43219</v>
      </c>
    </row>
    <row r="1161" spans="1:16" x14ac:dyDescent="0.3">
      <c r="A1161" s="54" t="str">
        <f t="shared" si="80"/>
        <v>PONCET1</v>
      </c>
      <c r="B1161" s="52">
        <f t="shared" si="81"/>
        <v>1</v>
      </c>
      <c r="E1161" s="236" t="str">
        <f t="shared" si="82"/>
        <v>PONCETSébastien</v>
      </c>
      <c r="F1161" s="25" t="str">
        <f t="shared" si="79"/>
        <v>FSGT55179</v>
      </c>
      <c r="G1161" s="88" t="s">
        <v>901</v>
      </c>
      <c r="H1161" s="88" t="s">
        <v>282</v>
      </c>
      <c r="I1161" s="88" t="s">
        <v>143</v>
      </c>
      <c r="J1161" s="89">
        <v>71</v>
      </c>
      <c r="K1161" s="88" t="s">
        <v>34</v>
      </c>
      <c r="L1161" s="88">
        <v>55179</v>
      </c>
      <c r="M1161" s="90">
        <v>26562</v>
      </c>
      <c r="N1161" s="88">
        <v>2</v>
      </c>
      <c r="O1161" s="25" t="s">
        <v>73</v>
      </c>
      <c r="P1161" s="25">
        <v>43120</v>
      </c>
    </row>
    <row r="1162" spans="1:16" x14ac:dyDescent="0.3">
      <c r="A1162" s="54" t="str">
        <f t="shared" si="80"/>
        <v>POULAIN1</v>
      </c>
      <c r="B1162" s="52">
        <f t="shared" si="81"/>
        <v>1</v>
      </c>
      <c r="E1162" s="236" t="str">
        <f t="shared" si="82"/>
        <v>POULAINDominique</v>
      </c>
      <c r="F1162" s="25" t="str">
        <f t="shared" si="79"/>
        <v>FSGT240729</v>
      </c>
      <c r="G1162" s="88" t="s">
        <v>902</v>
      </c>
      <c r="H1162" s="88" t="s">
        <v>190</v>
      </c>
      <c r="I1162" s="88" t="s">
        <v>112</v>
      </c>
      <c r="J1162" s="89">
        <v>71</v>
      </c>
      <c r="K1162" s="88" t="s">
        <v>34</v>
      </c>
      <c r="L1162" s="88">
        <v>240729</v>
      </c>
      <c r="M1162" s="90">
        <v>19448</v>
      </c>
      <c r="N1162" s="88">
        <v>5</v>
      </c>
      <c r="O1162" s="25" t="s">
        <v>91</v>
      </c>
      <c r="P1162" s="25">
        <v>43158</v>
      </c>
    </row>
    <row r="1163" spans="1:16" x14ac:dyDescent="0.3">
      <c r="A1163" s="54" t="str">
        <f t="shared" si="80"/>
        <v>PREAUX1</v>
      </c>
      <c r="B1163" s="52">
        <f t="shared" si="81"/>
        <v>1</v>
      </c>
      <c r="E1163" s="236" t="str">
        <f t="shared" si="82"/>
        <v>PREAUXGuillaume</v>
      </c>
      <c r="F1163" s="25" t="str">
        <f t="shared" si="79"/>
        <v>FSGT5475182</v>
      </c>
      <c r="G1163" s="88" t="s">
        <v>903</v>
      </c>
      <c r="H1163" s="88" t="s">
        <v>441</v>
      </c>
      <c r="I1163" s="88" t="s">
        <v>837</v>
      </c>
      <c r="J1163" s="89">
        <v>71</v>
      </c>
      <c r="K1163" s="88" t="s">
        <v>34</v>
      </c>
      <c r="L1163" s="88">
        <v>5475182</v>
      </c>
      <c r="M1163" s="90">
        <v>28584</v>
      </c>
      <c r="N1163" s="88">
        <v>3</v>
      </c>
      <c r="O1163" s="25" t="s">
        <v>73</v>
      </c>
      <c r="P1163" s="25">
        <v>43182</v>
      </c>
    </row>
    <row r="1164" spans="1:16" x14ac:dyDescent="0.3">
      <c r="A1164" s="54" t="str">
        <f t="shared" si="80"/>
        <v>PRECHEUR1</v>
      </c>
      <c r="B1164" s="52">
        <f t="shared" si="81"/>
        <v>1</v>
      </c>
      <c r="E1164" s="236" t="str">
        <f t="shared" si="82"/>
        <v>PRECHEURNicolas</v>
      </c>
      <c r="F1164" s="25" t="str">
        <f t="shared" si="79"/>
        <v>FSGT55483045</v>
      </c>
      <c r="G1164" s="88" t="s">
        <v>904</v>
      </c>
      <c r="H1164" s="88" t="s">
        <v>107</v>
      </c>
      <c r="I1164" s="88" t="s">
        <v>133</v>
      </c>
      <c r="J1164" s="89">
        <v>71</v>
      </c>
      <c r="K1164" s="88" t="s">
        <v>34</v>
      </c>
      <c r="L1164" s="88">
        <v>55483045</v>
      </c>
      <c r="M1164" s="90">
        <v>27716</v>
      </c>
      <c r="N1164" s="88">
        <v>3</v>
      </c>
      <c r="O1164" s="25" t="s">
        <v>73</v>
      </c>
      <c r="P1164" s="25">
        <v>43137</v>
      </c>
    </row>
    <row r="1165" spans="1:16" x14ac:dyDescent="0.3">
      <c r="A1165" s="54" t="str">
        <f t="shared" si="80"/>
        <v>PREFOT1</v>
      </c>
      <c r="B1165" s="52">
        <f t="shared" si="81"/>
        <v>1</v>
      </c>
      <c r="E1165" s="236" t="str">
        <f t="shared" si="82"/>
        <v>PREFOTHenri-Michel</v>
      </c>
      <c r="F1165" s="25" t="str">
        <f t="shared" si="79"/>
        <v>FSGT55663245</v>
      </c>
      <c r="G1165" s="88" t="s">
        <v>905</v>
      </c>
      <c r="H1165" s="88" t="s">
        <v>906</v>
      </c>
      <c r="I1165" s="88" t="s">
        <v>118</v>
      </c>
      <c r="J1165" s="89">
        <v>71</v>
      </c>
      <c r="K1165" s="88" t="s">
        <v>34</v>
      </c>
      <c r="L1165" s="88">
        <v>55663245</v>
      </c>
      <c r="M1165" s="90">
        <v>22046</v>
      </c>
      <c r="N1165" s="88">
        <v>5</v>
      </c>
      <c r="O1165" s="25" t="s">
        <v>82</v>
      </c>
      <c r="P1165" s="25">
        <v>43160</v>
      </c>
    </row>
    <row r="1166" spans="1:16" x14ac:dyDescent="0.3">
      <c r="A1166" s="54" t="str">
        <f t="shared" si="80"/>
        <v>PRIOR1</v>
      </c>
      <c r="B1166" s="52">
        <f t="shared" si="81"/>
        <v>1</v>
      </c>
      <c r="E1166" s="236" t="str">
        <f t="shared" si="82"/>
        <v>PRIORJosé</v>
      </c>
      <c r="F1166" s="25" t="str">
        <f t="shared" si="79"/>
        <v>FSGT436371</v>
      </c>
      <c r="G1166" s="88" t="s">
        <v>907</v>
      </c>
      <c r="H1166" s="88" t="s">
        <v>769</v>
      </c>
      <c r="I1166" s="88" t="s">
        <v>127</v>
      </c>
      <c r="J1166" s="89">
        <v>71</v>
      </c>
      <c r="K1166" s="88" t="s">
        <v>34</v>
      </c>
      <c r="L1166" s="88">
        <v>436371</v>
      </c>
      <c r="M1166" s="90">
        <v>18559</v>
      </c>
      <c r="N1166" s="88">
        <v>5</v>
      </c>
      <c r="O1166" s="25" t="s">
        <v>91</v>
      </c>
      <c r="P1166" s="25">
        <v>43114</v>
      </c>
    </row>
    <row r="1167" spans="1:16" x14ac:dyDescent="0.3">
      <c r="A1167" s="54" t="str">
        <f t="shared" si="80"/>
        <v>PRIOR2</v>
      </c>
      <c r="B1167" s="52">
        <f t="shared" si="81"/>
        <v>2</v>
      </c>
      <c r="E1167" s="236" t="str">
        <f t="shared" si="82"/>
        <v>PRIORSuzy(F)</v>
      </c>
      <c r="F1167" s="25" t="str">
        <f t="shared" si="79"/>
        <v>FSGT436372</v>
      </c>
      <c r="G1167" s="88" t="s">
        <v>907</v>
      </c>
      <c r="H1167" s="88" t="s">
        <v>908</v>
      </c>
      <c r="I1167" s="88" t="s">
        <v>127</v>
      </c>
      <c r="J1167" s="89">
        <v>71</v>
      </c>
      <c r="K1167" s="88" t="s">
        <v>34</v>
      </c>
      <c r="L1167" s="88">
        <v>436372</v>
      </c>
      <c r="M1167" s="90">
        <v>28655</v>
      </c>
      <c r="N1167" s="88">
        <v>4</v>
      </c>
      <c r="O1167" s="25" t="s">
        <v>73</v>
      </c>
      <c r="P1167" s="25">
        <v>43114</v>
      </c>
    </row>
    <row r="1168" spans="1:16" x14ac:dyDescent="0.3">
      <c r="A1168" s="54" t="str">
        <f t="shared" si="80"/>
        <v>PRONCHERY1</v>
      </c>
      <c r="B1168" s="52">
        <f t="shared" si="81"/>
        <v>1</v>
      </c>
      <c r="E1168" s="236" t="str">
        <f t="shared" si="82"/>
        <v>PRONCHERYMickaël</v>
      </c>
      <c r="F1168" s="25" t="str">
        <f t="shared" si="79"/>
        <v>FSGT309657</v>
      </c>
      <c r="G1168" s="88" t="s">
        <v>909</v>
      </c>
      <c r="H1168" s="88" t="s">
        <v>195</v>
      </c>
      <c r="I1168" s="88" t="s">
        <v>196</v>
      </c>
      <c r="J1168" s="89">
        <v>71</v>
      </c>
      <c r="K1168" s="88" t="s">
        <v>34</v>
      </c>
      <c r="L1168" s="88">
        <v>309657</v>
      </c>
      <c r="M1168" s="90">
        <v>27498</v>
      </c>
      <c r="N1168" s="88">
        <v>2</v>
      </c>
      <c r="O1168" s="25" t="s">
        <v>73</v>
      </c>
      <c r="P1168" s="25">
        <v>43131</v>
      </c>
    </row>
    <row r="1169" spans="1:16" x14ac:dyDescent="0.3">
      <c r="A1169" s="54" t="str">
        <f t="shared" si="80"/>
        <v>PROST1</v>
      </c>
      <c r="B1169" s="52">
        <f t="shared" si="81"/>
        <v>1</v>
      </c>
      <c r="E1169" s="236" t="str">
        <f t="shared" si="82"/>
        <v>PROSTGérard</v>
      </c>
      <c r="F1169" s="25" t="str">
        <f t="shared" si="79"/>
        <v>FSGT228761</v>
      </c>
      <c r="G1169" s="88" t="s">
        <v>910</v>
      </c>
      <c r="H1169" s="88" t="s">
        <v>90</v>
      </c>
      <c r="I1169" s="88" t="s">
        <v>112</v>
      </c>
      <c r="J1169" s="89">
        <v>71</v>
      </c>
      <c r="K1169" s="88" t="s">
        <v>34</v>
      </c>
      <c r="L1169" s="88">
        <v>228761</v>
      </c>
      <c r="M1169" s="90">
        <v>15935</v>
      </c>
      <c r="N1169" s="88">
        <v>6</v>
      </c>
      <c r="O1169" s="25" t="s">
        <v>91</v>
      </c>
      <c r="P1169" s="25">
        <v>43111</v>
      </c>
    </row>
    <row r="1170" spans="1:16" x14ac:dyDescent="0.3">
      <c r="A1170" s="54" t="str">
        <f t="shared" si="80"/>
        <v>PROTHIAU1</v>
      </c>
      <c r="B1170" s="52">
        <f t="shared" si="81"/>
        <v>1</v>
      </c>
      <c r="E1170" s="236" t="str">
        <f t="shared" si="82"/>
        <v>PROTHIAUMadeleine(F)</v>
      </c>
      <c r="F1170" s="25" t="str">
        <f t="shared" si="79"/>
        <v>FSGT236828</v>
      </c>
      <c r="G1170" s="88" t="s">
        <v>911</v>
      </c>
      <c r="H1170" s="88" t="s">
        <v>912</v>
      </c>
      <c r="I1170" s="88" t="s">
        <v>118</v>
      </c>
      <c r="J1170" s="89">
        <v>71</v>
      </c>
      <c r="K1170" s="88" t="s">
        <v>34</v>
      </c>
      <c r="L1170" s="88">
        <v>236828</v>
      </c>
      <c r="M1170" s="90">
        <v>22918</v>
      </c>
      <c r="N1170" s="88">
        <v>6</v>
      </c>
      <c r="O1170" s="25" t="s">
        <v>82</v>
      </c>
      <c r="P1170" s="25">
        <v>43106</v>
      </c>
    </row>
    <row r="1171" spans="1:16" x14ac:dyDescent="0.3">
      <c r="A1171" s="54" t="str">
        <f t="shared" si="80"/>
        <v>PROVILLARD1</v>
      </c>
      <c r="B1171" s="52">
        <f t="shared" si="81"/>
        <v>1</v>
      </c>
      <c r="E1171" s="236" t="str">
        <f t="shared" si="82"/>
        <v>PROVILLARDJérémy</v>
      </c>
      <c r="F1171" s="25" t="str">
        <f t="shared" si="79"/>
        <v>FSGT427797</v>
      </c>
      <c r="G1171" s="88" t="s">
        <v>913</v>
      </c>
      <c r="H1171" s="88" t="s">
        <v>625</v>
      </c>
      <c r="I1171" s="88" t="s">
        <v>127</v>
      </c>
      <c r="J1171" s="89">
        <v>71</v>
      </c>
      <c r="K1171" s="88" t="s">
        <v>34</v>
      </c>
      <c r="L1171" s="88">
        <v>427797</v>
      </c>
      <c r="M1171" s="90">
        <v>31086</v>
      </c>
      <c r="N1171" s="88">
        <v>1</v>
      </c>
      <c r="O1171" s="25" t="s">
        <v>95</v>
      </c>
      <c r="P1171" s="25">
        <v>43182</v>
      </c>
    </row>
    <row r="1172" spans="1:16" x14ac:dyDescent="0.3">
      <c r="A1172" s="54" t="str">
        <f t="shared" si="80"/>
        <v>PRUDON1</v>
      </c>
      <c r="B1172" s="52">
        <f t="shared" si="81"/>
        <v>1</v>
      </c>
      <c r="E1172" s="236" t="str">
        <f t="shared" si="82"/>
        <v>PRUDONNorbert</v>
      </c>
      <c r="F1172" s="25" t="str">
        <f t="shared" si="79"/>
        <v>FSGT55596109</v>
      </c>
      <c r="G1172" s="88" t="s">
        <v>914</v>
      </c>
      <c r="H1172" s="88" t="s">
        <v>558</v>
      </c>
      <c r="I1172" s="88" t="s">
        <v>77</v>
      </c>
      <c r="J1172" s="89">
        <v>71</v>
      </c>
      <c r="K1172" s="88" t="s">
        <v>34</v>
      </c>
      <c r="L1172" s="88">
        <v>55596109</v>
      </c>
      <c r="M1172" s="90">
        <v>19449</v>
      </c>
      <c r="N1172" s="88" t="s">
        <v>101</v>
      </c>
      <c r="O1172" s="25" t="s">
        <v>91</v>
      </c>
      <c r="P1172" s="25">
        <v>43143</v>
      </c>
    </row>
    <row r="1173" spans="1:16" x14ac:dyDescent="0.3">
      <c r="A1173" s="54" t="str">
        <f t="shared" si="80"/>
        <v>PUZENAT1</v>
      </c>
      <c r="B1173" s="52">
        <f t="shared" si="81"/>
        <v>1</v>
      </c>
      <c r="E1173" s="236" t="str">
        <f t="shared" si="82"/>
        <v>PUZENATFabien</v>
      </c>
      <c r="F1173" s="25" t="str">
        <f t="shared" si="79"/>
        <v>FSGT228678</v>
      </c>
      <c r="G1173" s="88" t="s">
        <v>915</v>
      </c>
      <c r="H1173" s="88" t="s">
        <v>216</v>
      </c>
      <c r="I1173" s="88" t="s">
        <v>133</v>
      </c>
      <c r="J1173" s="89">
        <v>71</v>
      </c>
      <c r="K1173" s="88" t="s">
        <v>34</v>
      </c>
      <c r="L1173" s="88">
        <v>228678</v>
      </c>
      <c r="M1173" s="90">
        <v>29865</v>
      </c>
      <c r="N1173" s="88">
        <v>5</v>
      </c>
      <c r="O1173" s="25" t="s">
        <v>95</v>
      </c>
      <c r="P1173" s="25">
        <v>43137</v>
      </c>
    </row>
    <row r="1174" spans="1:16" x14ac:dyDescent="0.3">
      <c r="A1174" s="54" t="str">
        <f t="shared" si="80"/>
        <v>QUINTILLA-LOPEZ1</v>
      </c>
      <c r="B1174" s="52">
        <f t="shared" si="81"/>
        <v>1</v>
      </c>
      <c r="E1174" s="236" t="str">
        <f t="shared" si="82"/>
        <v>QUINTILLA-LOPEZJosé</v>
      </c>
      <c r="F1174" s="25" t="str">
        <f t="shared" si="79"/>
        <v>FSGT55753789</v>
      </c>
      <c r="G1174" s="88" t="s">
        <v>916</v>
      </c>
      <c r="H1174" s="88" t="s">
        <v>769</v>
      </c>
      <c r="I1174" s="88" t="s">
        <v>196</v>
      </c>
      <c r="J1174" s="89">
        <v>71</v>
      </c>
      <c r="K1174" s="88" t="s">
        <v>34</v>
      </c>
      <c r="L1174" s="88">
        <v>55753789</v>
      </c>
      <c r="M1174" s="90">
        <v>29900</v>
      </c>
      <c r="N1174" s="88">
        <v>1</v>
      </c>
      <c r="O1174" s="25" t="s">
        <v>95</v>
      </c>
      <c r="P1174" s="25">
        <v>43138</v>
      </c>
    </row>
    <row r="1175" spans="1:16" x14ac:dyDescent="0.3">
      <c r="A1175" s="54" t="str">
        <f t="shared" si="80"/>
        <v>QUOY1</v>
      </c>
      <c r="B1175" s="52">
        <f t="shared" si="81"/>
        <v>1</v>
      </c>
      <c r="E1175" s="236" t="str">
        <f t="shared" si="82"/>
        <v>QUOYPatricia</v>
      </c>
      <c r="F1175" s="25" t="str">
        <f t="shared" si="79"/>
        <v>FSGT424094</v>
      </c>
      <c r="G1175" s="88" t="s">
        <v>917</v>
      </c>
      <c r="H1175" s="88" t="s">
        <v>918</v>
      </c>
      <c r="I1175" s="88" t="s">
        <v>276</v>
      </c>
      <c r="J1175" s="89">
        <v>71</v>
      </c>
      <c r="K1175" s="88" t="s">
        <v>34</v>
      </c>
      <c r="L1175" s="88">
        <v>424094</v>
      </c>
      <c r="M1175" s="90">
        <v>21907</v>
      </c>
      <c r="N1175" s="88" t="s">
        <v>81</v>
      </c>
      <c r="O1175" s="25" t="s">
        <v>82</v>
      </c>
      <c r="P1175" s="25">
        <v>43128</v>
      </c>
    </row>
    <row r="1176" spans="1:16" x14ac:dyDescent="0.3">
      <c r="A1176" s="54" t="str">
        <f t="shared" si="80"/>
        <v>RABUT1</v>
      </c>
      <c r="B1176" s="52">
        <f t="shared" si="81"/>
        <v>1</v>
      </c>
      <c r="E1176" s="236" t="str">
        <f t="shared" si="82"/>
        <v>RABUTCatherine</v>
      </c>
      <c r="F1176" s="25" t="str">
        <f t="shared" si="79"/>
        <v>FSGT146958</v>
      </c>
      <c r="G1176" s="88" t="s">
        <v>919</v>
      </c>
      <c r="H1176" s="88" t="s">
        <v>247</v>
      </c>
      <c r="I1176" s="88" t="s">
        <v>133</v>
      </c>
      <c r="J1176" s="89">
        <v>71</v>
      </c>
      <c r="K1176" s="88" t="s">
        <v>34</v>
      </c>
      <c r="L1176" s="88">
        <v>146958</v>
      </c>
      <c r="M1176" s="90">
        <v>28861</v>
      </c>
      <c r="N1176" s="88" t="s">
        <v>81</v>
      </c>
      <c r="O1176" s="25" t="s">
        <v>95</v>
      </c>
      <c r="P1176" s="25">
        <v>43137</v>
      </c>
    </row>
    <row r="1177" spans="1:16" x14ac:dyDescent="0.3">
      <c r="A1177" s="54" t="str">
        <f t="shared" si="80"/>
        <v>RABUT2</v>
      </c>
      <c r="B1177" s="52">
        <f t="shared" si="81"/>
        <v>2</v>
      </c>
      <c r="E1177" s="236" t="str">
        <f t="shared" si="82"/>
        <v>RABUTEric</v>
      </c>
      <c r="F1177" s="25" t="str">
        <f t="shared" si="79"/>
        <v>FSGT244210</v>
      </c>
      <c r="G1177" s="88" t="s">
        <v>919</v>
      </c>
      <c r="H1177" s="88" t="s">
        <v>309</v>
      </c>
      <c r="I1177" s="88" t="s">
        <v>118</v>
      </c>
      <c r="J1177" s="89">
        <v>71</v>
      </c>
      <c r="K1177" s="88" t="s">
        <v>34</v>
      </c>
      <c r="L1177" s="88">
        <v>244210</v>
      </c>
      <c r="M1177" s="90">
        <v>23214</v>
      </c>
      <c r="N1177" s="88">
        <v>5</v>
      </c>
      <c r="O1177" s="25" t="s">
        <v>82</v>
      </c>
      <c r="P1177" s="25">
        <v>43106</v>
      </c>
    </row>
    <row r="1178" spans="1:16" x14ac:dyDescent="0.3">
      <c r="A1178" s="54" t="str">
        <f t="shared" si="80"/>
        <v>RABUT3</v>
      </c>
      <c r="B1178" s="52">
        <f t="shared" si="81"/>
        <v>3</v>
      </c>
      <c r="E1178" s="236" t="str">
        <f t="shared" si="82"/>
        <v>RABUTLucas(cadet)</v>
      </c>
      <c r="F1178" s="25" t="str">
        <f t="shared" si="79"/>
        <v>FSGT229494</v>
      </c>
      <c r="G1178" s="88" t="s">
        <v>919</v>
      </c>
      <c r="H1178" s="88" t="s">
        <v>683</v>
      </c>
      <c r="I1178" s="88" t="s">
        <v>133</v>
      </c>
      <c r="J1178" s="89">
        <v>71</v>
      </c>
      <c r="K1178" s="88" t="s">
        <v>34</v>
      </c>
      <c r="L1178" s="88">
        <v>229494</v>
      </c>
      <c r="M1178" s="90">
        <v>37794</v>
      </c>
      <c r="N1178" s="88">
        <v>5</v>
      </c>
      <c r="O1178" s="25" t="s">
        <v>170</v>
      </c>
      <c r="P1178" s="25">
        <v>43158</v>
      </c>
    </row>
    <row r="1179" spans="1:16" x14ac:dyDescent="0.3">
      <c r="A1179" s="54" t="str">
        <f t="shared" si="80"/>
        <v>RABUT4</v>
      </c>
      <c r="B1179" s="52">
        <f t="shared" si="81"/>
        <v>4</v>
      </c>
      <c r="E1179" s="236" t="str">
        <f t="shared" si="82"/>
        <v>RABUTMireille</v>
      </c>
      <c r="F1179" s="25" t="str">
        <f t="shared" si="79"/>
        <v>FSGT244211</v>
      </c>
      <c r="G1179" s="88" t="s">
        <v>919</v>
      </c>
      <c r="H1179" s="88" t="s">
        <v>408</v>
      </c>
      <c r="I1179" s="88" t="s">
        <v>118</v>
      </c>
      <c r="J1179" s="89">
        <v>71</v>
      </c>
      <c r="K1179" s="88" t="s">
        <v>34</v>
      </c>
      <c r="L1179" s="88">
        <v>244211</v>
      </c>
      <c r="M1179" s="90">
        <v>24481</v>
      </c>
      <c r="N1179" s="88" t="s">
        <v>81</v>
      </c>
      <c r="O1179" s="25" t="s">
        <v>82</v>
      </c>
      <c r="P1179" s="25">
        <v>43106</v>
      </c>
    </row>
    <row r="1180" spans="1:16" x14ac:dyDescent="0.3">
      <c r="A1180" s="54" t="str">
        <f t="shared" si="80"/>
        <v>RABUT5</v>
      </c>
      <c r="B1180" s="52">
        <f t="shared" si="81"/>
        <v>5</v>
      </c>
      <c r="E1180" s="236" t="str">
        <f t="shared" si="82"/>
        <v>RABUTSylvain</v>
      </c>
      <c r="F1180" s="25" t="str">
        <f t="shared" si="79"/>
        <v>FSGT230029</v>
      </c>
      <c r="G1180" s="88" t="s">
        <v>919</v>
      </c>
      <c r="H1180" s="88" t="s">
        <v>772</v>
      </c>
      <c r="I1180" s="88" t="s">
        <v>133</v>
      </c>
      <c r="J1180" s="89">
        <v>71</v>
      </c>
      <c r="K1180" s="88" t="s">
        <v>34</v>
      </c>
      <c r="L1180" s="88">
        <v>230029</v>
      </c>
      <c r="M1180" s="90">
        <v>28922</v>
      </c>
      <c r="N1180" s="88">
        <v>4</v>
      </c>
      <c r="O1180" s="25" t="s">
        <v>95</v>
      </c>
      <c r="P1180" s="25">
        <v>43137</v>
      </c>
    </row>
    <row r="1181" spans="1:16" x14ac:dyDescent="0.3">
      <c r="A1181" s="54" t="str">
        <f t="shared" si="80"/>
        <v>RAGAINE1</v>
      </c>
      <c r="B1181" s="52">
        <f t="shared" si="81"/>
        <v>1</v>
      </c>
      <c r="E1181" s="236" t="str">
        <f t="shared" si="82"/>
        <v>RAGAINEDimitri</v>
      </c>
      <c r="F1181" s="25" t="str">
        <f t="shared" si="79"/>
        <v>FSGT55488619</v>
      </c>
      <c r="G1181" s="88" t="s">
        <v>920</v>
      </c>
      <c r="H1181" s="88" t="s">
        <v>921</v>
      </c>
      <c r="I1181" s="88" t="s">
        <v>133</v>
      </c>
      <c r="J1181" s="89">
        <v>71</v>
      </c>
      <c r="K1181" s="88" t="s">
        <v>34</v>
      </c>
      <c r="L1181" s="88">
        <v>55488619</v>
      </c>
      <c r="M1181" s="90">
        <v>29801</v>
      </c>
      <c r="N1181" s="88">
        <v>1</v>
      </c>
      <c r="O1181" s="25" t="s">
        <v>95</v>
      </c>
      <c r="P1181" s="25">
        <v>43137</v>
      </c>
    </row>
    <row r="1182" spans="1:16" x14ac:dyDescent="0.3">
      <c r="A1182" s="54" t="str">
        <f t="shared" si="80"/>
        <v>RAGAINE2</v>
      </c>
      <c r="B1182" s="52">
        <f t="shared" si="81"/>
        <v>2</v>
      </c>
      <c r="E1182" s="236" t="str">
        <f t="shared" si="82"/>
        <v>RAGAINEMathéo</v>
      </c>
      <c r="F1182" s="25" t="str">
        <f t="shared" si="79"/>
        <v>FSGT493668</v>
      </c>
      <c r="G1182" s="88" t="s">
        <v>920</v>
      </c>
      <c r="H1182" s="88" t="s">
        <v>922</v>
      </c>
      <c r="I1182" s="88" t="s">
        <v>133</v>
      </c>
      <c r="J1182" s="89">
        <v>71</v>
      </c>
      <c r="K1182" s="88" t="s">
        <v>34</v>
      </c>
      <c r="L1182" s="88">
        <v>493668</v>
      </c>
      <c r="M1182" s="90">
        <v>38329</v>
      </c>
      <c r="N1182" s="88" t="s">
        <v>175</v>
      </c>
      <c r="O1182" s="25" t="s">
        <v>87</v>
      </c>
      <c r="P1182" s="25">
        <v>43158</v>
      </c>
    </row>
    <row r="1183" spans="1:16" x14ac:dyDescent="0.3">
      <c r="A1183" s="54" t="str">
        <f t="shared" si="80"/>
        <v>RAGOT1</v>
      </c>
      <c r="B1183" s="52">
        <f t="shared" si="81"/>
        <v>1</v>
      </c>
      <c r="E1183" s="236" t="str">
        <f t="shared" si="82"/>
        <v>RAGOTNicolas</v>
      </c>
      <c r="F1183" s="25" t="str">
        <f t="shared" si="79"/>
        <v>FSGT55715652</v>
      </c>
      <c r="G1183" s="88" t="s">
        <v>923</v>
      </c>
      <c r="H1183" s="88" t="s">
        <v>107</v>
      </c>
      <c r="I1183" s="88" t="s">
        <v>263</v>
      </c>
      <c r="J1183" s="89">
        <v>71</v>
      </c>
      <c r="K1183" s="88" t="s">
        <v>34</v>
      </c>
      <c r="L1183" s="88">
        <v>55715652</v>
      </c>
      <c r="M1183" s="90">
        <v>31831</v>
      </c>
      <c r="N1183" s="88">
        <v>4</v>
      </c>
      <c r="O1183" s="25" t="s">
        <v>95</v>
      </c>
      <c r="P1183" s="25">
        <v>43138</v>
      </c>
    </row>
    <row r="1184" spans="1:16" x14ac:dyDescent="0.3">
      <c r="A1184" s="54" t="str">
        <f t="shared" si="80"/>
        <v>RASTOUR1</v>
      </c>
      <c r="B1184" s="52">
        <f t="shared" si="81"/>
        <v>1</v>
      </c>
      <c r="E1184" s="236" t="str">
        <f t="shared" si="82"/>
        <v>RASTOURJérémy</v>
      </c>
      <c r="F1184" s="25" t="str">
        <f t="shared" si="79"/>
        <v>FSGT437410</v>
      </c>
      <c r="G1184" s="88" t="s">
        <v>924</v>
      </c>
      <c r="H1184" s="88" t="s">
        <v>625</v>
      </c>
      <c r="I1184" s="88" t="s">
        <v>133</v>
      </c>
      <c r="J1184" s="89">
        <v>71</v>
      </c>
      <c r="K1184" s="88" t="s">
        <v>34</v>
      </c>
      <c r="L1184" s="88">
        <v>437410</v>
      </c>
      <c r="M1184" s="90">
        <v>30784</v>
      </c>
      <c r="N1184" s="88">
        <v>4</v>
      </c>
      <c r="O1184" s="25" t="s">
        <v>95</v>
      </c>
      <c r="P1184" s="25">
        <v>43137</v>
      </c>
    </row>
    <row r="1185" spans="1:16" x14ac:dyDescent="0.3">
      <c r="A1185" s="54" t="str">
        <f t="shared" si="80"/>
        <v>RATEAU1</v>
      </c>
      <c r="B1185" s="52">
        <f t="shared" si="81"/>
        <v>1</v>
      </c>
      <c r="E1185" s="236" t="str">
        <f t="shared" si="82"/>
        <v>RATEAUJean-Luc</v>
      </c>
      <c r="F1185" s="25" t="str">
        <f t="shared" si="79"/>
        <v>FSGT495629</v>
      </c>
      <c r="G1185" s="88" t="s">
        <v>925</v>
      </c>
      <c r="H1185" s="88" t="s">
        <v>99</v>
      </c>
      <c r="I1185" s="88" t="s">
        <v>127</v>
      </c>
      <c r="J1185" s="89">
        <v>71</v>
      </c>
      <c r="K1185" s="88" t="s">
        <v>34</v>
      </c>
      <c r="L1185" s="88">
        <v>495629</v>
      </c>
      <c r="M1185" s="90">
        <v>22342</v>
      </c>
      <c r="N1185" s="88">
        <v>5</v>
      </c>
      <c r="O1185" s="25" t="s">
        <v>82</v>
      </c>
      <c r="P1185" s="25">
        <v>43114</v>
      </c>
    </row>
    <row r="1186" spans="1:16" x14ac:dyDescent="0.3">
      <c r="A1186" s="54" t="str">
        <f t="shared" si="80"/>
        <v>RAUT1</v>
      </c>
      <c r="B1186" s="52">
        <f t="shared" si="81"/>
        <v>1</v>
      </c>
      <c r="E1186" s="236" t="str">
        <f t="shared" si="82"/>
        <v>RAUTFrançois</v>
      </c>
      <c r="F1186" s="25" t="str">
        <f t="shared" si="79"/>
        <v>FSGT55754146</v>
      </c>
      <c r="G1186" s="88" t="s">
        <v>926</v>
      </c>
      <c r="H1186" s="88" t="s">
        <v>109</v>
      </c>
      <c r="I1186" s="88" t="s">
        <v>178</v>
      </c>
      <c r="J1186" s="89">
        <v>71</v>
      </c>
      <c r="K1186" s="88" t="s">
        <v>34</v>
      </c>
      <c r="L1186" s="88">
        <v>55754146</v>
      </c>
      <c r="M1186" s="90">
        <v>30411</v>
      </c>
      <c r="N1186" s="88">
        <v>2</v>
      </c>
      <c r="O1186" s="25" t="s">
        <v>95</v>
      </c>
      <c r="P1186" s="25">
        <v>43159</v>
      </c>
    </row>
    <row r="1187" spans="1:16" x14ac:dyDescent="0.3">
      <c r="A1187" s="54" t="str">
        <f t="shared" si="80"/>
        <v>RAYMOND1</v>
      </c>
      <c r="B1187" s="52">
        <f t="shared" si="81"/>
        <v>1</v>
      </c>
      <c r="E1187" s="236" t="str">
        <f t="shared" si="82"/>
        <v>RAYMONDThierry</v>
      </c>
      <c r="F1187" s="25" t="str">
        <f t="shared" si="79"/>
        <v>FSGT55546721</v>
      </c>
      <c r="G1187" s="88" t="s">
        <v>927</v>
      </c>
      <c r="H1187" s="88" t="s">
        <v>115</v>
      </c>
      <c r="I1187" s="88" t="s">
        <v>127</v>
      </c>
      <c r="J1187" s="89">
        <v>71</v>
      </c>
      <c r="K1187" s="88" t="s">
        <v>34</v>
      </c>
      <c r="L1187" s="88">
        <v>55546721</v>
      </c>
      <c r="M1187" s="90">
        <v>21550</v>
      </c>
      <c r="N1187" s="88">
        <v>4</v>
      </c>
      <c r="O1187" s="25" t="s">
        <v>91</v>
      </c>
      <c r="P1187" s="25">
        <v>43164</v>
      </c>
    </row>
    <row r="1188" spans="1:16" x14ac:dyDescent="0.3">
      <c r="A1188" s="54" t="str">
        <f t="shared" si="80"/>
        <v>REBILLARD1</v>
      </c>
      <c r="B1188" s="52">
        <f t="shared" si="81"/>
        <v>1</v>
      </c>
      <c r="E1188" s="236" t="str">
        <f t="shared" si="82"/>
        <v>REBILLARDMathieu</v>
      </c>
      <c r="F1188" s="25" t="str">
        <f t="shared" si="79"/>
        <v>FSGT55656564</v>
      </c>
      <c r="G1188" s="88" t="s">
        <v>928</v>
      </c>
      <c r="H1188" s="88" t="s">
        <v>285</v>
      </c>
      <c r="I1188" s="88" t="s">
        <v>94</v>
      </c>
      <c r="J1188" s="89">
        <v>71</v>
      </c>
      <c r="K1188" s="88" t="s">
        <v>34</v>
      </c>
      <c r="L1188" s="88">
        <v>55656564</v>
      </c>
      <c r="M1188" s="90">
        <v>26798</v>
      </c>
      <c r="N1188" s="88">
        <v>4</v>
      </c>
      <c r="O1188" s="25" t="s">
        <v>73</v>
      </c>
      <c r="P1188" s="25">
        <v>43128</v>
      </c>
    </row>
    <row r="1189" spans="1:16" x14ac:dyDescent="0.3">
      <c r="A1189" s="54" t="str">
        <f t="shared" si="80"/>
        <v>REBILLARD2</v>
      </c>
      <c r="B1189" s="52">
        <f t="shared" si="81"/>
        <v>2</v>
      </c>
      <c r="E1189" s="236" t="str">
        <f t="shared" si="82"/>
        <v>REBILLARDStéphane</v>
      </c>
      <c r="F1189" s="25" t="str">
        <f t="shared" si="79"/>
        <v>FSGT367173</v>
      </c>
      <c r="G1189" s="88" t="s">
        <v>928</v>
      </c>
      <c r="H1189" s="88" t="s">
        <v>167</v>
      </c>
      <c r="I1189" s="88" t="s">
        <v>136</v>
      </c>
      <c r="J1189" s="89">
        <v>71</v>
      </c>
      <c r="K1189" s="88" t="s">
        <v>34</v>
      </c>
      <c r="L1189" s="88">
        <v>367173</v>
      </c>
      <c r="M1189" s="90">
        <v>25070</v>
      </c>
      <c r="N1189" s="88">
        <v>4</v>
      </c>
      <c r="O1189" s="25" t="s">
        <v>82</v>
      </c>
      <c r="P1189" s="25">
        <v>43123</v>
      </c>
    </row>
    <row r="1190" spans="1:16" x14ac:dyDescent="0.3">
      <c r="A1190" s="54" t="str">
        <f t="shared" si="80"/>
        <v>REBILLARD3</v>
      </c>
      <c r="B1190" s="52">
        <f t="shared" si="81"/>
        <v>3</v>
      </c>
      <c r="E1190" s="236" t="str">
        <f t="shared" si="82"/>
        <v>REBILLARDEnzo</v>
      </c>
      <c r="F1190" s="25" t="str">
        <f t="shared" si="79"/>
        <v>FSGT55544360</v>
      </c>
      <c r="G1190" s="88" t="s">
        <v>928</v>
      </c>
      <c r="H1190" s="88" t="s">
        <v>271</v>
      </c>
      <c r="I1190" s="88" t="s">
        <v>136</v>
      </c>
      <c r="J1190" s="89">
        <v>71</v>
      </c>
      <c r="K1190" s="88" t="s">
        <v>34</v>
      </c>
      <c r="L1190" s="88">
        <v>55544360</v>
      </c>
      <c r="M1190" s="90">
        <v>38252</v>
      </c>
      <c r="N1190" s="88" t="s">
        <v>175</v>
      </c>
      <c r="O1190" s="25" t="s">
        <v>87</v>
      </c>
      <c r="P1190" s="25">
        <v>43123</v>
      </c>
    </row>
    <row r="1191" spans="1:16" x14ac:dyDescent="0.3">
      <c r="A1191" s="54" t="str">
        <f t="shared" si="80"/>
        <v>REGNAULT1</v>
      </c>
      <c r="B1191" s="52">
        <f t="shared" si="81"/>
        <v>1</v>
      </c>
      <c r="E1191" s="236" t="str">
        <f t="shared" si="82"/>
        <v>REGNAULTSandrine</v>
      </c>
      <c r="F1191" s="25" t="str">
        <f t="shared" si="79"/>
        <v>FSGT55659525</v>
      </c>
      <c r="G1191" s="88" t="s">
        <v>929</v>
      </c>
      <c r="H1191" s="88" t="s">
        <v>930</v>
      </c>
      <c r="I1191" s="88" t="s">
        <v>136</v>
      </c>
      <c r="J1191" s="89">
        <v>71</v>
      </c>
      <c r="K1191" s="88" t="s">
        <v>34</v>
      </c>
      <c r="L1191" s="88">
        <v>55659525</v>
      </c>
      <c r="M1191" s="90">
        <v>28184</v>
      </c>
      <c r="N1191" s="88" t="s">
        <v>101</v>
      </c>
      <c r="O1191" s="25" t="s">
        <v>73</v>
      </c>
      <c r="P1191" s="25">
        <v>43123</v>
      </c>
    </row>
    <row r="1192" spans="1:16" x14ac:dyDescent="0.3">
      <c r="A1192" s="54" t="str">
        <f t="shared" si="80"/>
        <v>REGNAULT2</v>
      </c>
      <c r="B1192" s="52">
        <f t="shared" si="81"/>
        <v>2</v>
      </c>
      <c r="E1192" s="236" t="str">
        <f t="shared" si="82"/>
        <v>REGNAULTBaptiste</v>
      </c>
      <c r="F1192" s="25" t="str">
        <f t="shared" si="79"/>
        <v>FSGT55544362</v>
      </c>
      <c r="G1192" s="88" t="s">
        <v>929</v>
      </c>
      <c r="H1192" s="88" t="s">
        <v>931</v>
      </c>
      <c r="I1192" s="88" t="s">
        <v>136</v>
      </c>
      <c r="J1192" s="89">
        <v>71</v>
      </c>
      <c r="K1192" s="88" t="s">
        <v>34</v>
      </c>
      <c r="L1192" s="88">
        <v>55544362</v>
      </c>
      <c r="M1192" s="90">
        <v>38116</v>
      </c>
      <c r="N1192" s="88" t="s">
        <v>175</v>
      </c>
      <c r="O1192" s="25" t="s">
        <v>87</v>
      </c>
      <c r="P1192" s="25">
        <v>43123</v>
      </c>
    </row>
    <row r="1193" spans="1:16" x14ac:dyDescent="0.3">
      <c r="A1193" s="54" t="str">
        <f t="shared" si="80"/>
        <v>RETHORE1</v>
      </c>
      <c r="B1193" s="52">
        <f t="shared" si="81"/>
        <v>1</v>
      </c>
      <c r="E1193" s="236" t="str">
        <f t="shared" si="82"/>
        <v>RETHOREGuillaume</v>
      </c>
      <c r="F1193" s="25" t="str">
        <f t="shared" si="79"/>
        <v>FSGT228927</v>
      </c>
      <c r="G1193" s="88" t="s">
        <v>932</v>
      </c>
      <c r="H1193" s="88" t="s">
        <v>441</v>
      </c>
      <c r="I1193" s="88" t="s">
        <v>74</v>
      </c>
      <c r="J1193" s="89">
        <v>71</v>
      </c>
      <c r="K1193" s="88" t="s">
        <v>34</v>
      </c>
      <c r="L1193" s="88">
        <v>228927</v>
      </c>
      <c r="M1193" s="90">
        <v>28267</v>
      </c>
      <c r="N1193" s="88">
        <v>3</v>
      </c>
      <c r="O1193" s="25" t="s">
        <v>73</v>
      </c>
      <c r="P1193" s="25">
        <v>43131</v>
      </c>
    </row>
    <row r="1194" spans="1:16" x14ac:dyDescent="0.3">
      <c r="A1194" s="54" t="str">
        <f t="shared" si="80"/>
        <v>REY1</v>
      </c>
      <c r="B1194" s="52">
        <f t="shared" si="81"/>
        <v>1</v>
      </c>
      <c r="E1194" s="236" t="str">
        <f t="shared" si="82"/>
        <v>REYRoger</v>
      </c>
      <c r="F1194" s="25" t="str">
        <f t="shared" si="79"/>
        <v>FSGT228775</v>
      </c>
      <c r="G1194" s="88" t="s">
        <v>933</v>
      </c>
      <c r="H1194" s="88" t="s">
        <v>217</v>
      </c>
      <c r="I1194" s="88" t="s">
        <v>112</v>
      </c>
      <c r="J1194" s="89">
        <v>71</v>
      </c>
      <c r="K1194" s="88" t="s">
        <v>34</v>
      </c>
      <c r="L1194" s="88">
        <v>228775</v>
      </c>
      <c r="M1194" s="90">
        <v>16017</v>
      </c>
      <c r="N1194" s="88">
        <v>6</v>
      </c>
      <c r="O1194" s="25" t="s">
        <v>91</v>
      </c>
      <c r="P1194" s="25">
        <v>43158</v>
      </c>
    </row>
    <row r="1195" spans="1:16" x14ac:dyDescent="0.3">
      <c r="A1195" s="54" t="str">
        <f t="shared" si="80"/>
        <v>RIBOLLET1</v>
      </c>
      <c r="B1195" s="52">
        <f t="shared" si="81"/>
        <v>1</v>
      </c>
      <c r="E1195" s="236" t="str">
        <f t="shared" si="82"/>
        <v>RIBOLLETGuy</v>
      </c>
      <c r="F1195" s="25" t="str">
        <f t="shared" si="79"/>
        <v>FSGT55596425</v>
      </c>
      <c r="G1195" s="88" t="s">
        <v>934</v>
      </c>
      <c r="H1195" s="88" t="s">
        <v>523</v>
      </c>
      <c r="I1195" s="88" t="s">
        <v>85</v>
      </c>
      <c r="J1195" s="89">
        <v>71</v>
      </c>
      <c r="K1195" s="88" t="s">
        <v>34</v>
      </c>
      <c r="L1195" s="88">
        <v>55596425</v>
      </c>
      <c r="M1195" s="90">
        <v>19486</v>
      </c>
      <c r="N1195" s="88">
        <v>5</v>
      </c>
      <c r="O1195" s="25" t="s">
        <v>91</v>
      </c>
      <c r="P1195" s="25">
        <v>43157</v>
      </c>
    </row>
    <row r="1196" spans="1:16" x14ac:dyDescent="0.3">
      <c r="A1196" s="54" t="str">
        <f t="shared" si="80"/>
        <v>RICHARD1</v>
      </c>
      <c r="B1196" s="52">
        <f t="shared" si="81"/>
        <v>1</v>
      </c>
      <c r="E1196" s="236" t="str">
        <f t="shared" si="82"/>
        <v>RICHARDAurélien</v>
      </c>
      <c r="F1196" s="25" t="str">
        <f t="shared" si="79"/>
        <v>FSGT55597697</v>
      </c>
      <c r="G1196" s="88" t="s">
        <v>935</v>
      </c>
      <c r="H1196" s="88" t="s">
        <v>274</v>
      </c>
      <c r="I1196" s="88" t="s">
        <v>77</v>
      </c>
      <c r="J1196" s="89">
        <v>71</v>
      </c>
      <c r="K1196" s="88" t="s">
        <v>34</v>
      </c>
      <c r="L1196" s="88">
        <v>55597697</v>
      </c>
      <c r="M1196" s="90">
        <v>30007</v>
      </c>
      <c r="N1196" s="88">
        <v>3</v>
      </c>
      <c r="O1196" s="25" t="s">
        <v>95</v>
      </c>
      <c r="P1196" s="25">
        <v>43119</v>
      </c>
    </row>
    <row r="1197" spans="1:16" x14ac:dyDescent="0.3">
      <c r="A1197" s="54" t="str">
        <f t="shared" si="80"/>
        <v>RICHARD2</v>
      </c>
      <c r="B1197" s="52">
        <f t="shared" si="81"/>
        <v>2</v>
      </c>
      <c r="E1197" s="236" t="str">
        <f t="shared" si="82"/>
        <v>RICHARDJean-Jacques</v>
      </c>
      <c r="F1197" s="25" t="str">
        <f t="shared" si="79"/>
        <v>FSGT232339</v>
      </c>
      <c r="G1197" s="88" t="s">
        <v>935</v>
      </c>
      <c r="H1197" s="88" t="s">
        <v>728</v>
      </c>
      <c r="I1197" s="88" t="s">
        <v>112</v>
      </c>
      <c r="J1197" s="89">
        <v>71</v>
      </c>
      <c r="K1197" s="88" t="s">
        <v>34</v>
      </c>
      <c r="L1197" s="88">
        <v>232339</v>
      </c>
      <c r="M1197" s="90">
        <v>19401</v>
      </c>
      <c r="N1197" s="88">
        <v>5</v>
      </c>
      <c r="O1197" s="25" t="s">
        <v>91</v>
      </c>
      <c r="P1197" s="25">
        <v>43168</v>
      </c>
    </row>
    <row r="1198" spans="1:16" x14ac:dyDescent="0.3">
      <c r="A1198" s="54" t="str">
        <f t="shared" si="80"/>
        <v>RICHARD3</v>
      </c>
      <c r="B1198" s="52">
        <f t="shared" si="81"/>
        <v>3</v>
      </c>
      <c r="E1198" s="236" t="str">
        <f t="shared" si="82"/>
        <v>RICHARDPhilippe</v>
      </c>
      <c r="F1198" s="25" t="str">
        <f t="shared" si="79"/>
        <v>FSGT236031</v>
      </c>
      <c r="G1198" s="88" t="s">
        <v>935</v>
      </c>
      <c r="H1198" s="88" t="s">
        <v>123</v>
      </c>
      <c r="I1198" s="88" t="s">
        <v>149</v>
      </c>
      <c r="J1198" s="89">
        <v>71</v>
      </c>
      <c r="K1198" s="88" t="s">
        <v>34</v>
      </c>
      <c r="L1198" s="88">
        <v>236031</v>
      </c>
      <c r="M1198" s="90">
        <v>23192</v>
      </c>
      <c r="N1198" s="88">
        <v>4</v>
      </c>
      <c r="O1198" s="25" t="s">
        <v>82</v>
      </c>
      <c r="P1198" s="25">
        <v>43128</v>
      </c>
    </row>
    <row r="1199" spans="1:16" x14ac:dyDescent="0.3">
      <c r="A1199" s="54" t="str">
        <f t="shared" si="80"/>
        <v>RICO1</v>
      </c>
      <c r="B1199" s="52">
        <f t="shared" si="81"/>
        <v>1</v>
      </c>
      <c r="E1199" s="236" t="str">
        <f t="shared" si="82"/>
        <v>RICOAmélie</v>
      </c>
      <c r="F1199" s="25" t="str">
        <f t="shared" si="79"/>
        <v>FSGT55709978</v>
      </c>
      <c r="G1199" s="88" t="s">
        <v>936</v>
      </c>
      <c r="H1199" s="88" t="s">
        <v>937</v>
      </c>
      <c r="I1199" s="88" t="s">
        <v>133</v>
      </c>
      <c r="J1199" s="89">
        <v>71</v>
      </c>
      <c r="K1199" s="88" t="s">
        <v>34</v>
      </c>
      <c r="L1199" s="88">
        <v>55709978</v>
      </c>
      <c r="M1199" s="90">
        <v>33377</v>
      </c>
      <c r="N1199" s="88" t="s">
        <v>81</v>
      </c>
      <c r="O1199" s="25" t="s">
        <v>95</v>
      </c>
      <c r="P1199" s="25">
        <v>43165</v>
      </c>
    </row>
    <row r="1200" spans="1:16" x14ac:dyDescent="0.3">
      <c r="A1200" s="54" t="str">
        <f t="shared" si="80"/>
        <v>RIGAUD1</v>
      </c>
      <c r="B1200" s="52">
        <f t="shared" si="81"/>
        <v>1</v>
      </c>
      <c r="E1200" s="236" t="str">
        <f t="shared" si="82"/>
        <v>RIGAUDDidier</v>
      </c>
      <c r="F1200" s="25" t="str">
        <f t="shared" si="79"/>
        <v>FSGT370097</v>
      </c>
      <c r="G1200" s="88" t="s">
        <v>938</v>
      </c>
      <c r="H1200" s="88" t="s">
        <v>232</v>
      </c>
      <c r="I1200" s="88" t="s">
        <v>112</v>
      </c>
      <c r="J1200" s="89">
        <v>71</v>
      </c>
      <c r="K1200" s="88" t="s">
        <v>34</v>
      </c>
      <c r="L1200" s="88">
        <v>370097</v>
      </c>
      <c r="M1200" s="90">
        <v>22749</v>
      </c>
      <c r="N1200" s="88">
        <v>4</v>
      </c>
      <c r="O1200" s="25" t="s">
        <v>82</v>
      </c>
      <c r="P1200" s="25">
        <v>43142</v>
      </c>
    </row>
    <row r="1201" spans="1:16" x14ac:dyDescent="0.3">
      <c r="A1201" s="54" t="str">
        <f t="shared" si="80"/>
        <v>RIGOMIER1</v>
      </c>
      <c r="B1201" s="52">
        <f t="shared" si="81"/>
        <v>1</v>
      </c>
      <c r="E1201" s="236" t="str">
        <f t="shared" si="82"/>
        <v>RIGOMIERVincent</v>
      </c>
      <c r="F1201" s="25" t="str">
        <f t="shared" si="79"/>
        <v>FSGT55652193</v>
      </c>
      <c r="G1201" s="88" t="s">
        <v>939</v>
      </c>
      <c r="H1201" s="88" t="s">
        <v>426</v>
      </c>
      <c r="I1201" s="88" t="s">
        <v>94</v>
      </c>
      <c r="J1201" s="89">
        <v>71</v>
      </c>
      <c r="K1201" s="88" t="s">
        <v>34</v>
      </c>
      <c r="L1201" s="88">
        <v>55652193</v>
      </c>
      <c r="M1201" s="90">
        <v>23886</v>
      </c>
      <c r="N1201" s="88">
        <v>4</v>
      </c>
      <c r="O1201" s="25" t="s">
        <v>82</v>
      </c>
      <c r="P1201" s="25">
        <v>43128</v>
      </c>
    </row>
    <row r="1202" spans="1:16" x14ac:dyDescent="0.3">
      <c r="A1202" s="54" t="str">
        <f t="shared" si="80"/>
        <v>RIZET1</v>
      </c>
      <c r="B1202" s="52">
        <f t="shared" si="81"/>
        <v>1</v>
      </c>
      <c r="E1202" s="236" t="str">
        <f t="shared" si="82"/>
        <v>RIZETLilian</v>
      </c>
      <c r="F1202" s="25" t="str">
        <f t="shared" si="79"/>
        <v>FSGT55536402</v>
      </c>
      <c r="G1202" s="88" t="s">
        <v>940</v>
      </c>
      <c r="H1202" s="88" t="s">
        <v>941</v>
      </c>
      <c r="I1202" s="88" t="s">
        <v>74</v>
      </c>
      <c r="J1202" s="89">
        <v>71</v>
      </c>
      <c r="K1202" s="88" t="s">
        <v>34</v>
      </c>
      <c r="L1202" s="88">
        <v>55536402</v>
      </c>
      <c r="M1202" s="90">
        <v>30696</v>
      </c>
      <c r="N1202" s="88">
        <v>1</v>
      </c>
      <c r="O1202" s="25" t="s">
        <v>95</v>
      </c>
      <c r="P1202" s="25">
        <v>43164</v>
      </c>
    </row>
    <row r="1203" spans="1:16" x14ac:dyDescent="0.3">
      <c r="A1203" s="54" t="str">
        <f t="shared" si="80"/>
        <v>RIZET2</v>
      </c>
      <c r="B1203" s="52">
        <f t="shared" si="81"/>
        <v>2</v>
      </c>
      <c r="E1203" s="236" t="str">
        <f t="shared" si="82"/>
        <v>RIZETPhilippe</v>
      </c>
      <c r="F1203" s="25" t="str">
        <f t="shared" si="79"/>
        <v>FSGT228605</v>
      </c>
      <c r="G1203" s="88" t="s">
        <v>940</v>
      </c>
      <c r="H1203" s="88" t="s">
        <v>123</v>
      </c>
      <c r="I1203" s="88" t="s">
        <v>127</v>
      </c>
      <c r="J1203" s="89">
        <v>71</v>
      </c>
      <c r="K1203" s="88" t="s">
        <v>34</v>
      </c>
      <c r="L1203" s="88">
        <v>228605</v>
      </c>
      <c r="M1203" s="90">
        <v>23274</v>
      </c>
      <c r="N1203" s="88">
        <v>4</v>
      </c>
      <c r="O1203" s="25" t="s">
        <v>82</v>
      </c>
      <c r="P1203" s="25">
        <v>43114</v>
      </c>
    </row>
    <row r="1204" spans="1:16" x14ac:dyDescent="0.3">
      <c r="A1204" s="54" t="str">
        <f t="shared" si="80"/>
        <v>ROBERT1</v>
      </c>
      <c r="B1204" s="52">
        <f t="shared" si="81"/>
        <v>1</v>
      </c>
      <c r="E1204" s="236" t="str">
        <f t="shared" si="82"/>
        <v>ROBERTHenri</v>
      </c>
      <c r="F1204" s="25" t="str">
        <f t="shared" ref="F1204:F1267" si="83">CONCATENATE(K1204,L1204)</f>
        <v>FSGT229882</v>
      </c>
      <c r="G1204" s="88" t="s">
        <v>942</v>
      </c>
      <c r="H1204" s="88" t="s">
        <v>291</v>
      </c>
      <c r="I1204" s="88" t="s">
        <v>94</v>
      </c>
      <c r="J1204" s="89">
        <v>71</v>
      </c>
      <c r="K1204" s="88" t="s">
        <v>34</v>
      </c>
      <c r="L1204" s="88">
        <v>229882</v>
      </c>
      <c r="M1204" s="90">
        <v>18992</v>
      </c>
      <c r="N1204" s="88">
        <v>5</v>
      </c>
      <c r="O1204" s="25" t="s">
        <v>91</v>
      </c>
      <c r="P1204" s="25">
        <v>43128</v>
      </c>
    </row>
    <row r="1205" spans="1:16" x14ac:dyDescent="0.3">
      <c r="A1205" s="54" t="str">
        <f t="shared" ref="A1205:A1268" si="84">CONCATENATE(G1205,B1205)</f>
        <v>ROBERT2</v>
      </c>
      <c r="B1205" s="52">
        <f t="shared" ref="B1205:B1268" si="85">IF(G1205&lt;&gt;G1204,1,(B1204+1))</f>
        <v>2</v>
      </c>
      <c r="E1205" s="236" t="str">
        <f t="shared" si="82"/>
        <v>ROBERTLionel</v>
      </c>
      <c r="F1205" s="25" t="str">
        <f t="shared" si="83"/>
        <v>FSGT248390</v>
      </c>
      <c r="G1205" s="88" t="s">
        <v>942</v>
      </c>
      <c r="H1205" s="88" t="s">
        <v>102</v>
      </c>
      <c r="I1205" s="88" t="s">
        <v>94</v>
      </c>
      <c r="J1205" s="89">
        <v>71</v>
      </c>
      <c r="K1205" s="88" t="s">
        <v>34</v>
      </c>
      <c r="L1205" s="88">
        <v>248390</v>
      </c>
      <c r="M1205" s="90">
        <v>24874</v>
      </c>
      <c r="N1205" s="88">
        <v>4</v>
      </c>
      <c r="O1205" s="25" t="s">
        <v>82</v>
      </c>
      <c r="P1205" s="25">
        <v>43128</v>
      </c>
    </row>
    <row r="1206" spans="1:16" x14ac:dyDescent="0.3">
      <c r="A1206" s="54" t="str">
        <f t="shared" si="84"/>
        <v>ROBINSON1</v>
      </c>
      <c r="B1206" s="52">
        <f t="shared" si="85"/>
        <v>1</v>
      </c>
      <c r="E1206" s="236" t="str">
        <f t="shared" si="82"/>
        <v>ROBINSONSusan</v>
      </c>
      <c r="F1206" s="25" t="str">
        <f t="shared" si="83"/>
        <v>FSGT361481</v>
      </c>
      <c r="G1206" s="88" t="s">
        <v>943</v>
      </c>
      <c r="H1206" s="88" t="s">
        <v>944</v>
      </c>
      <c r="I1206" s="88" t="s">
        <v>143</v>
      </c>
      <c r="J1206" s="89">
        <v>71</v>
      </c>
      <c r="K1206" s="88" t="s">
        <v>34</v>
      </c>
      <c r="L1206" s="88">
        <v>361481</v>
      </c>
      <c r="M1206" s="90">
        <v>21232</v>
      </c>
      <c r="N1206" s="88" t="s">
        <v>81</v>
      </c>
      <c r="O1206" s="25" t="s">
        <v>91</v>
      </c>
      <c r="P1206" s="25">
        <v>43120</v>
      </c>
    </row>
    <row r="1207" spans="1:16" x14ac:dyDescent="0.3">
      <c r="A1207" s="54" t="str">
        <f t="shared" si="84"/>
        <v>ROCHET1</v>
      </c>
      <c r="B1207" s="52">
        <f t="shared" si="85"/>
        <v>1</v>
      </c>
      <c r="E1207" s="236" t="str">
        <f t="shared" si="82"/>
        <v>ROCHETJean-Luc</v>
      </c>
      <c r="F1207" s="25" t="str">
        <f t="shared" si="83"/>
        <v>FSGT231214</v>
      </c>
      <c r="G1207" s="88" t="s">
        <v>945</v>
      </c>
      <c r="H1207" s="88" t="s">
        <v>99</v>
      </c>
      <c r="I1207" s="88" t="s">
        <v>118</v>
      </c>
      <c r="J1207" s="89">
        <v>71</v>
      </c>
      <c r="K1207" s="88" t="s">
        <v>34</v>
      </c>
      <c r="L1207" s="88">
        <v>231214</v>
      </c>
      <c r="M1207" s="90">
        <v>22909</v>
      </c>
      <c r="N1207" s="88">
        <v>6</v>
      </c>
      <c r="O1207" s="25" t="s">
        <v>82</v>
      </c>
      <c r="P1207" s="25">
        <v>43160</v>
      </c>
    </row>
    <row r="1208" spans="1:16" x14ac:dyDescent="0.3">
      <c r="A1208" s="54" t="str">
        <f t="shared" si="84"/>
        <v>ROCHET2</v>
      </c>
      <c r="B1208" s="52">
        <f t="shared" si="85"/>
        <v>2</v>
      </c>
      <c r="E1208" s="236" t="str">
        <f t="shared" si="82"/>
        <v>ROCHETGérard</v>
      </c>
      <c r="F1208" s="25" t="str">
        <f t="shared" si="83"/>
        <v>FSGT55759984</v>
      </c>
      <c r="G1208" s="88" t="s">
        <v>945</v>
      </c>
      <c r="H1208" s="88" t="s">
        <v>90</v>
      </c>
      <c r="I1208" s="88" t="s">
        <v>80</v>
      </c>
      <c r="J1208" s="89">
        <v>71</v>
      </c>
      <c r="K1208" s="88" t="s">
        <v>34</v>
      </c>
      <c r="L1208" s="88">
        <v>55759984</v>
      </c>
      <c r="M1208" s="90">
        <v>14519</v>
      </c>
      <c r="N1208" s="88">
        <v>6</v>
      </c>
      <c r="O1208" s="25" t="s">
        <v>91</v>
      </c>
      <c r="P1208" s="25">
        <v>43207</v>
      </c>
    </row>
    <row r="1209" spans="1:16" x14ac:dyDescent="0.3">
      <c r="A1209" s="54" t="str">
        <f t="shared" si="84"/>
        <v>RODET1</v>
      </c>
      <c r="B1209" s="52">
        <f t="shared" si="85"/>
        <v>1</v>
      </c>
      <c r="E1209" s="236" t="str">
        <f t="shared" si="82"/>
        <v>RODETThibaut</v>
      </c>
      <c r="F1209" s="25" t="str">
        <f t="shared" si="83"/>
        <v>FSGT55753815</v>
      </c>
      <c r="G1209" s="88" t="s">
        <v>946</v>
      </c>
      <c r="H1209" s="88" t="s">
        <v>174</v>
      </c>
      <c r="I1209" s="88" t="s">
        <v>168</v>
      </c>
      <c r="J1209" s="89">
        <v>71</v>
      </c>
      <c r="K1209" s="88" t="s">
        <v>34</v>
      </c>
      <c r="L1209" s="88">
        <v>55753815</v>
      </c>
      <c r="M1209" s="90">
        <v>32542</v>
      </c>
      <c r="N1209" s="88">
        <v>1</v>
      </c>
      <c r="O1209" s="25" t="s">
        <v>95</v>
      </c>
      <c r="P1209" s="25">
        <v>43126</v>
      </c>
    </row>
    <row r="1210" spans="1:16" x14ac:dyDescent="0.3">
      <c r="A1210" s="54" t="str">
        <f t="shared" si="84"/>
        <v>RODRIGUES1</v>
      </c>
      <c r="B1210" s="52">
        <f t="shared" si="85"/>
        <v>1</v>
      </c>
      <c r="E1210" s="236" t="str">
        <f t="shared" si="82"/>
        <v xml:space="preserve">RODRIGUESAurélie </v>
      </c>
      <c r="F1210" s="25" t="str">
        <f t="shared" si="83"/>
        <v>FSGT55536787</v>
      </c>
      <c r="G1210" s="88" t="s">
        <v>947</v>
      </c>
      <c r="H1210" s="88" t="s">
        <v>948</v>
      </c>
      <c r="I1210" s="88" t="s">
        <v>100</v>
      </c>
      <c r="J1210" s="89">
        <v>71</v>
      </c>
      <c r="K1210" s="88" t="s">
        <v>34</v>
      </c>
      <c r="L1210" s="88">
        <v>55536787</v>
      </c>
      <c r="M1210" s="90">
        <v>31773</v>
      </c>
      <c r="N1210" s="88" t="s">
        <v>101</v>
      </c>
      <c r="O1210" s="25" t="s">
        <v>95</v>
      </c>
      <c r="P1210" s="25">
        <v>43139</v>
      </c>
    </row>
    <row r="1211" spans="1:16" x14ac:dyDescent="0.3">
      <c r="A1211" s="54" t="str">
        <f t="shared" si="84"/>
        <v>ROLLET1</v>
      </c>
      <c r="B1211" s="52">
        <f t="shared" si="85"/>
        <v>1</v>
      </c>
      <c r="E1211" s="236" t="str">
        <f t="shared" si="82"/>
        <v>ROLLETJean-Paul</v>
      </c>
      <c r="F1211" s="25" t="str">
        <f t="shared" si="83"/>
        <v>FSGT55550951</v>
      </c>
      <c r="G1211" s="88" t="s">
        <v>949</v>
      </c>
      <c r="H1211" s="88" t="s">
        <v>302</v>
      </c>
      <c r="I1211" s="88" t="s">
        <v>94</v>
      </c>
      <c r="J1211" s="89">
        <v>71</v>
      </c>
      <c r="K1211" s="88" t="s">
        <v>34</v>
      </c>
      <c r="L1211" s="88">
        <v>55550951</v>
      </c>
      <c r="M1211" s="90">
        <v>19653</v>
      </c>
      <c r="N1211" s="88">
        <v>6</v>
      </c>
      <c r="O1211" s="25" t="s">
        <v>91</v>
      </c>
      <c r="P1211" s="25">
        <v>43128</v>
      </c>
    </row>
    <row r="1212" spans="1:16" x14ac:dyDescent="0.3">
      <c r="A1212" s="54" t="str">
        <f t="shared" si="84"/>
        <v>ROUCHON1</v>
      </c>
      <c r="B1212" s="52">
        <f t="shared" si="85"/>
        <v>1</v>
      </c>
      <c r="E1212" s="236" t="str">
        <f t="shared" si="82"/>
        <v>ROUCHONPascal</v>
      </c>
      <c r="F1212" s="25" t="str">
        <f t="shared" si="83"/>
        <v>FSGT375624</v>
      </c>
      <c r="G1212" s="88" t="s">
        <v>950</v>
      </c>
      <c r="H1212" s="88" t="s">
        <v>105</v>
      </c>
      <c r="I1212" s="88" t="s">
        <v>94</v>
      </c>
      <c r="J1212" s="89">
        <v>71</v>
      </c>
      <c r="K1212" s="88" t="s">
        <v>34</v>
      </c>
      <c r="L1212" s="88">
        <v>375624</v>
      </c>
      <c r="M1212" s="90">
        <v>25721</v>
      </c>
      <c r="N1212" s="88">
        <v>4</v>
      </c>
      <c r="O1212" s="25" t="s">
        <v>73</v>
      </c>
      <c r="P1212" s="25">
        <v>43128</v>
      </c>
    </row>
    <row r="1213" spans="1:16" x14ac:dyDescent="0.3">
      <c r="A1213" s="54" t="str">
        <f t="shared" si="84"/>
        <v>ROUSSEAUX1</v>
      </c>
      <c r="B1213" s="52">
        <f t="shared" si="85"/>
        <v>1</v>
      </c>
      <c r="E1213" s="236" t="str">
        <f t="shared" si="82"/>
        <v>ROUSSEAUXDominique</v>
      </c>
      <c r="F1213" s="25" t="str">
        <f t="shared" si="83"/>
        <v>FSGT242011</v>
      </c>
      <c r="G1213" s="88" t="s">
        <v>951</v>
      </c>
      <c r="H1213" s="88" t="s">
        <v>190</v>
      </c>
      <c r="I1213" s="88" t="s">
        <v>112</v>
      </c>
      <c r="J1213" s="89">
        <v>71</v>
      </c>
      <c r="K1213" s="88" t="s">
        <v>34</v>
      </c>
      <c r="L1213" s="88">
        <v>242011</v>
      </c>
      <c r="M1213" s="90">
        <v>23668</v>
      </c>
      <c r="N1213" s="88">
        <v>4</v>
      </c>
      <c r="O1213" s="25" t="s">
        <v>82</v>
      </c>
      <c r="P1213" s="25">
        <v>43114</v>
      </c>
    </row>
    <row r="1214" spans="1:16" x14ac:dyDescent="0.3">
      <c r="A1214" s="54" t="str">
        <f t="shared" si="84"/>
        <v>ROUSSEAUX2</v>
      </c>
      <c r="B1214" s="52">
        <f t="shared" si="85"/>
        <v>2</v>
      </c>
      <c r="E1214" s="236" t="str">
        <f t="shared" si="82"/>
        <v>ROUSSEAUXJean-Claude</v>
      </c>
      <c r="F1214" s="25" t="str">
        <f t="shared" si="83"/>
        <v>FSGT55148</v>
      </c>
      <c r="G1214" s="88" t="s">
        <v>951</v>
      </c>
      <c r="H1214" s="88" t="s">
        <v>111</v>
      </c>
      <c r="I1214" s="88" t="s">
        <v>112</v>
      </c>
      <c r="J1214" s="89">
        <v>71</v>
      </c>
      <c r="K1214" s="88" t="s">
        <v>34</v>
      </c>
      <c r="L1214" s="88">
        <v>55148</v>
      </c>
      <c r="M1214" s="90">
        <v>15922</v>
      </c>
      <c r="N1214" s="88">
        <v>6</v>
      </c>
      <c r="O1214" s="25" t="s">
        <v>91</v>
      </c>
      <c r="P1214" s="25">
        <v>43111</v>
      </c>
    </row>
    <row r="1215" spans="1:16" x14ac:dyDescent="0.3">
      <c r="A1215" s="54" t="str">
        <f t="shared" si="84"/>
        <v>ROUSSELOT-PAILLEY1</v>
      </c>
      <c r="B1215" s="52">
        <f t="shared" si="85"/>
        <v>1</v>
      </c>
      <c r="E1215" s="236" t="str">
        <f t="shared" si="82"/>
        <v>ROUSSELOT-PAILLEYLucas</v>
      </c>
      <c r="F1215" s="25" t="str">
        <f t="shared" si="83"/>
        <v>FSGT55754151</v>
      </c>
      <c r="G1215" s="88" t="s">
        <v>952</v>
      </c>
      <c r="H1215" s="88" t="s">
        <v>119</v>
      </c>
      <c r="I1215" s="88" t="s">
        <v>112</v>
      </c>
      <c r="J1215" s="89">
        <v>71</v>
      </c>
      <c r="K1215" s="88" t="s">
        <v>34</v>
      </c>
      <c r="L1215" s="88">
        <v>55754151</v>
      </c>
      <c r="M1215" s="90">
        <v>36703</v>
      </c>
      <c r="N1215" s="88">
        <v>4</v>
      </c>
      <c r="O1215" s="25" t="s">
        <v>122</v>
      </c>
      <c r="P1215" s="25">
        <v>43114</v>
      </c>
    </row>
    <row r="1216" spans="1:16" x14ac:dyDescent="0.3">
      <c r="A1216" s="54" t="str">
        <f t="shared" si="84"/>
        <v>ROUSSET1</v>
      </c>
      <c r="B1216" s="52">
        <f t="shared" si="85"/>
        <v>1</v>
      </c>
      <c r="E1216" s="236" t="str">
        <f t="shared" si="82"/>
        <v>ROUSSETDidier</v>
      </c>
      <c r="F1216" s="25" t="str">
        <f t="shared" si="83"/>
        <v>FSGT235378</v>
      </c>
      <c r="G1216" s="88" t="s">
        <v>953</v>
      </c>
      <c r="H1216" s="88" t="s">
        <v>232</v>
      </c>
      <c r="I1216" s="88" t="s">
        <v>98</v>
      </c>
      <c r="J1216" s="89">
        <v>71</v>
      </c>
      <c r="K1216" s="88" t="s">
        <v>34</v>
      </c>
      <c r="L1216" s="88">
        <v>235378</v>
      </c>
      <c r="M1216" s="90">
        <v>22266</v>
      </c>
      <c r="N1216" s="88" t="s">
        <v>101</v>
      </c>
      <c r="O1216" s="25" t="s">
        <v>82</v>
      </c>
      <c r="P1216" s="25">
        <v>43114</v>
      </c>
    </row>
    <row r="1217" spans="1:16" x14ac:dyDescent="0.3">
      <c r="A1217" s="54" t="str">
        <f t="shared" si="84"/>
        <v>ROUSSET2</v>
      </c>
      <c r="B1217" s="52">
        <f t="shared" si="85"/>
        <v>2</v>
      </c>
      <c r="E1217" s="236" t="str">
        <f t="shared" si="82"/>
        <v>ROUSSETMichel</v>
      </c>
      <c r="F1217" s="25" t="str">
        <f t="shared" si="83"/>
        <v>FSGT436373</v>
      </c>
      <c r="G1217" s="88" t="s">
        <v>953</v>
      </c>
      <c r="H1217" s="88" t="s">
        <v>249</v>
      </c>
      <c r="I1217" s="88" t="s">
        <v>127</v>
      </c>
      <c r="J1217" s="89">
        <v>71</v>
      </c>
      <c r="K1217" s="88" t="s">
        <v>34</v>
      </c>
      <c r="L1217" s="88">
        <v>436373</v>
      </c>
      <c r="M1217" s="90">
        <v>21272</v>
      </c>
      <c r="N1217" s="88">
        <v>5</v>
      </c>
      <c r="O1217" s="25" t="s">
        <v>91</v>
      </c>
      <c r="P1217" s="25">
        <v>43177</v>
      </c>
    </row>
    <row r="1218" spans="1:16" x14ac:dyDescent="0.3">
      <c r="A1218" s="54" t="str">
        <f t="shared" si="84"/>
        <v>ROUSSOT1</v>
      </c>
      <c r="B1218" s="52">
        <f t="shared" si="85"/>
        <v>1</v>
      </c>
      <c r="E1218" s="236" t="str">
        <f t="shared" si="82"/>
        <v>ROUSSOTPierre</v>
      </c>
      <c r="F1218" s="25" t="str">
        <f t="shared" si="83"/>
        <v>FSGT230710</v>
      </c>
      <c r="G1218" s="88" t="s">
        <v>954</v>
      </c>
      <c r="H1218" s="88" t="s">
        <v>161</v>
      </c>
      <c r="I1218" s="88" t="s">
        <v>80</v>
      </c>
      <c r="J1218" s="89">
        <v>71</v>
      </c>
      <c r="K1218" s="88" t="s">
        <v>34</v>
      </c>
      <c r="L1218" s="88">
        <v>230710</v>
      </c>
      <c r="M1218" s="90">
        <v>20103</v>
      </c>
      <c r="N1218" s="88">
        <v>6</v>
      </c>
      <c r="O1218" s="25" t="s">
        <v>91</v>
      </c>
      <c r="P1218" s="25">
        <v>43111</v>
      </c>
    </row>
    <row r="1219" spans="1:16" x14ac:dyDescent="0.3">
      <c r="A1219" s="54" t="str">
        <f t="shared" si="84"/>
        <v>ROUSSOT2</v>
      </c>
      <c r="B1219" s="52">
        <f t="shared" si="85"/>
        <v>2</v>
      </c>
      <c r="E1219" s="236" t="str">
        <f t="shared" si="82"/>
        <v>ROUSSOTMichel</v>
      </c>
      <c r="F1219" s="25" t="str">
        <f t="shared" si="83"/>
        <v>FSGT55755104</v>
      </c>
      <c r="G1219" s="88" t="s">
        <v>954</v>
      </c>
      <c r="H1219" s="88" t="s">
        <v>249</v>
      </c>
      <c r="I1219" s="88" t="s">
        <v>80</v>
      </c>
      <c r="J1219" s="89">
        <v>71</v>
      </c>
      <c r="K1219" s="88" t="s">
        <v>34</v>
      </c>
      <c r="L1219" s="88">
        <v>55755104</v>
      </c>
      <c r="M1219" s="90">
        <v>16515</v>
      </c>
      <c r="N1219" s="88">
        <v>6</v>
      </c>
      <c r="O1219" s="25" t="s">
        <v>91</v>
      </c>
      <c r="P1219" s="25">
        <v>43160</v>
      </c>
    </row>
    <row r="1220" spans="1:16" x14ac:dyDescent="0.3">
      <c r="A1220" s="54" t="str">
        <f t="shared" si="84"/>
        <v>ROUX1</v>
      </c>
      <c r="B1220" s="52">
        <f t="shared" si="85"/>
        <v>1</v>
      </c>
      <c r="E1220" s="236" t="str">
        <f t="shared" ref="E1220:E1273" si="86">CONCATENATE(G1220,H1220)</f>
        <v>ROUXAndré</v>
      </c>
      <c r="F1220" s="25" t="str">
        <f t="shared" si="83"/>
        <v>FSGT227354</v>
      </c>
      <c r="G1220" s="88" t="s">
        <v>955</v>
      </c>
      <c r="H1220" s="88" t="s">
        <v>252</v>
      </c>
      <c r="I1220" s="88" t="s">
        <v>143</v>
      </c>
      <c r="J1220" s="89">
        <v>71</v>
      </c>
      <c r="K1220" s="88" t="s">
        <v>34</v>
      </c>
      <c r="L1220" s="88">
        <v>227354</v>
      </c>
      <c r="M1220" s="90">
        <v>16174</v>
      </c>
      <c r="N1220" s="88">
        <v>6</v>
      </c>
      <c r="O1220" s="25" t="s">
        <v>91</v>
      </c>
      <c r="P1220" s="25">
        <v>43120</v>
      </c>
    </row>
    <row r="1221" spans="1:16" x14ac:dyDescent="0.3">
      <c r="A1221" s="54" t="str">
        <f t="shared" si="84"/>
        <v>ROY1</v>
      </c>
      <c r="B1221" s="52">
        <f t="shared" si="85"/>
        <v>1</v>
      </c>
      <c r="E1221" s="236" t="str">
        <f t="shared" si="86"/>
        <v>ROYGérald</v>
      </c>
      <c r="F1221" s="25" t="str">
        <f t="shared" si="83"/>
        <v>FSGT55480507</v>
      </c>
      <c r="G1221" s="88" t="s">
        <v>956</v>
      </c>
      <c r="H1221" s="88" t="s">
        <v>814</v>
      </c>
      <c r="I1221" s="88" t="s">
        <v>77</v>
      </c>
      <c r="J1221" s="89">
        <v>71</v>
      </c>
      <c r="K1221" s="88" t="s">
        <v>34</v>
      </c>
      <c r="L1221" s="88">
        <v>55480507</v>
      </c>
      <c r="M1221" s="90">
        <v>27133</v>
      </c>
      <c r="N1221" s="88">
        <v>3</v>
      </c>
      <c r="O1221" s="25" t="s">
        <v>73</v>
      </c>
      <c r="P1221" s="25">
        <v>43119</v>
      </c>
    </row>
    <row r="1222" spans="1:16" x14ac:dyDescent="0.3">
      <c r="A1222" s="54" t="str">
        <f t="shared" si="84"/>
        <v>ROY2</v>
      </c>
      <c r="B1222" s="52">
        <f t="shared" si="85"/>
        <v>2</v>
      </c>
      <c r="E1222" s="236" t="str">
        <f t="shared" si="86"/>
        <v>ROYPascal</v>
      </c>
      <c r="F1222" s="25" t="str">
        <f t="shared" si="83"/>
        <v>FSGT54923</v>
      </c>
      <c r="G1222" s="88" t="s">
        <v>956</v>
      </c>
      <c r="H1222" s="88" t="s">
        <v>105</v>
      </c>
      <c r="I1222" s="88" t="s">
        <v>100</v>
      </c>
      <c r="J1222" s="89">
        <v>71</v>
      </c>
      <c r="K1222" s="88" t="s">
        <v>34</v>
      </c>
      <c r="L1222" s="88">
        <v>54923</v>
      </c>
      <c r="M1222" s="90">
        <v>22930</v>
      </c>
      <c r="N1222" s="88" t="s">
        <v>101</v>
      </c>
      <c r="O1222" s="25" t="s">
        <v>82</v>
      </c>
      <c r="P1222" s="25">
        <v>43139</v>
      </c>
    </row>
    <row r="1223" spans="1:16" x14ac:dyDescent="0.3">
      <c r="A1223" s="54" t="str">
        <f t="shared" si="84"/>
        <v>ROY3</v>
      </c>
      <c r="B1223" s="52">
        <f t="shared" si="85"/>
        <v>3</v>
      </c>
      <c r="E1223" s="236" t="str">
        <f t="shared" si="86"/>
        <v>ROYNathali</v>
      </c>
      <c r="F1223" s="25" t="str">
        <f t="shared" si="83"/>
        <v>FSGT55715408</v>
      </c>
      <c r="G1223" s="88" t="s">
        <v>956</v>
      </c>
      <c r="H1223" s="88" t="s">
        <v>957</v>
      </c>
      <c r="I1223" s="88" t="s">
        <v>133</v>
      </c>
      <c r="J1223" s="89">
        <v>71</v>
      </c>
      <c r="K1223" s="88" t="s">
        <v>34</v>
      </c>
      <c r="L1223" s="88">
        <v>55715408</v>
      </c>
      <c r="M1223" s="90">
        <v>25300</v>
      </c>
      <c r="N1223" s="88" t="s">
        <v>81</v>
      </c>
      <c r="O1223" s="25" t="s">
        <v>73</v>
      </c>
      <c r="P1223" s="25">
        <v>43137</v>
      </c>
    </row>
    <row r="1224" spans="1:16" x14ac:dyDescent="0.3">
      <c r="A1224" s="54" t="str">
        <f t="shared" si="84"/>
        <v>ROYER1</v>
      </c>
      <c r="B1224" s="52">
        <f t="shared" si="85"/>
        <v>1</v>
      </c>
      <c r="E1224" s="236" t="str">
        <f t="shared" si="86"/>
        <v>ROYERClément</v>
      </c>
      <c r="F1224" s="25" t="str">
        <f t="shared" si="83"/>
        <v>FSGT229042</v>
      </c>
      <c r="G1224" s="88" t="s">
        <v>958</v>
      </c>
      <c r="H1224" s="88" t="s">
        <v>369</v>
      </c>
      <c r="I1224" s="88" t="s">
        <v>118</v>
      </c>
      <c r="J1224" s="89">
        <v>71</v>
      </c>
      <c r="K1224" s="88" t="s">
        <v>34</v>
      </c>
      <c r="L1224" s="88">
        <v>229042</v>
      </c>
      <c r="M1224" s="90">
        <v>30267</v>
      </c>
      <c r="N1224" s="88">
        <v>3</v>
      </c>
      <c r="O1224" s="25" t="s">
        <v>95</v>
      </c>
      <c r="P1224" s="25">
        <v>43114</v>
      </c>
    </row>
    <row r="1225" spans="1:16" x14ac:dyDescent="0.3">
      <c r="A1225" s="54" t="str">
        <f t="shared" si="84"/>
        <v>RYON1</v>
      </c>
      <c r="B1225" s="52">
        <f t="shared" si="85"/>
        <v>1</v>
      </c>
      <c r="E1225" s="236" t="str">
        <f t="shared" si="86"/>
        <v>RYONRémi</v>
      </c>
      <c r="F1225" s="25" t="str">
        <f t="shared" si="83"/>
        <v>FSGT300002</v>
      </c>
      <c r="G1225" s="88" t="s">
        <v>959</v>
      </c>
      <c r="H1225" s="88" t="s">
        <v>183</v>
      </c>
      <c r="I1225" s="88" t="s">
        <v>112</v>
      </c>
      <c r="J1225" s="89">
        <v>71</v>
      </c>
      <c r="K1225" s="88" t="s">
        <v>34</v>
      </c>
      <c r="L1225" s="88">
        <v>300002</v>
      </c>
      <c r="M1225" s="90">
        <v>18498</v>
      </c>
      <c r="N1225" s="88">
        <v>6</v>
      </c>
      <c r="O1225" s="25" t="s">
        <v>91</v>
      </c>
      <c r="P1225" s="25">
        <v>43111</v>
      </c>
    </row>
    <row r="1226" spans="1:16" x14ac:dyDescent="0.3">
      <c r="A1226" s="54" t="str">
        <f t="shared" si="84"/>
        <v>SABRE1</v>
      </c>
      <c r="B1226" s="52">
        <f t="shared" si="85"/>
        <v>1</v>
      </c>
      <c r="E1226" s="236" t="str">
        <f t="shared" si="86"/>
        <v>SABREGérard</v>
      </c>
      <c r="F1226" s="25" t="str">
        <f t="shared" si="83"/>
        <v>FSGT424095</v>
      </c>
      <c r="G1226" s="88" t="s">
        <v>960</v>
      </c>
      <c r="H1226" s="88" t="s">
        <v>90</v>
      </c>
      <c r="I1226" s="88" t="s">
        <v>276</v>
      </c>
      <c r="J1226" s="89">
        <v>71</v>
      </c>
      <c r="K1226" s="88" t="s">
        <v>34</v>
      </c>
      <c r="L1226" s="88">
        <v>424095</v>
      </c>
      <c r="M1226" s="90">
        <v>14898</v>
      </c>
      <c r="N1226" s="88">
        <v>6</v>
      </c>
      <c r="O1226" s="25" t="s">
        <v>91</v>
      </c>
      <c r="P1226" s="25">
        <v>43128</v>
      </c>
    </row>
    <row r="1227" spans="1:16" x14ac:dyDescent="0.3">
      <c r="A1227" s="54" t="str">
        <f t="shared" si="84"/>
        <v>SANCHEZ1</v>
      </c>
      <c r="B1227" s="52">
        <f t="shared" si="85"/>
        <v>1</v>
      </c>
      <c r="E1227" s="236" t="str">
        <f t="shared" si="86"/>
        <v>SANCHEZAlexis(cadet)</v>
      </c>
      <c r="F1227" s="25" t="str">
        <f t="shared" si="83"/>
        <v>FSGT55752917</v>
      </c>
      <c r="G1227" s="88" t="s">
        <v>961</v>
      </c>
      <c r="H1227" s="88" t="s">
        <v>169</v>
      </c>
      <c r="I1227" s="88" t="s">
        <v>181</v>
      </c>
      <c r="J1227" s="89">
        <v>71</v>
      </c>
      <c r="K1227" s="88" t="s">
        <v>34</v>
      </c>
      <c r="L1227" s="88">
        <v>55752917</v>
      </c>
      <c r="M1227" s="90">
        <v>37930</v>
      </c>
      <c r="N1227" s="88">
        <v>4</v>
      </c>
      <c r="O1227" s="25" t="s">
        <v>170</v>
      </c>
      <c r="P1227" s="25">
        <v>43139</v>
      </c>
    </row>
    <row r="1228" spans="1:16" x14ac:dyDescent="0.3">
      <c r="A1228" s="54" t="str">
        <f t="shared" si="84"/>
        <v>SAUNIER1</v>
      </c>
      <c r="B1228" s="52">
        <f t="shared" si="85"/>
        <v>1</v>
      </c>
      <c r="E1228" s="236" t="str">
        <f t="shared" si="86"/>
        <v>SAUNIERPhilippe</v>
      </c>
      <c r="F1228" s="25" t="str">
        <f t="shared" si="83"/>
        <v>FSGT226811</v>
      </c>
      <c r="G1228" s="88" t="s">
        <v>962</v>
      </c>
      <c r="H1228" s="88" t="s">
        <v>123</v>
      </c>
      <c r="I1228" s="88" t="s">
        <v>196</v>
      </c>
      <c r="J1228" s="89">
        <v>71</v>
      </c>
      <c r="K1228" s="88" t="s">
        <v>34</v>
      </c>
      <c r="L1228" s="88">
        <v>226811</v>
      </c>
      <c r="M1228" s="90">
        <v>23136</v>
      </c>
      <c r="N1228" s="88">
        <v>4</v>
      </c>
      <c r="O1228" s="25" t="s">
        <v>82</v>
      </c>
      <c r="P1228" s="25">
        <v>43131</v>
      </c>
    </row>
    <row r="1229" spans="1:16" x14ac:dyDescent="0.3">
      <c r="A1229" s="54" t="str">
        <f t="shared" si="84"/>
        <v>SEGUIN1</v>
      </c>
      <c r="B1229" s="52">
        <f t="shared" si="85"/>
        <v>1</v>
      </c>
      <c r="E1229" s="236" t="str">
        <f t="shared" si="86"/>
        <v>SEGUINDavid</v>
      </c>
      <c r="F1229" s="25" t="str">
        <f t="shared" si="83"/>
        <v>FSGT55723578</v>
      </c>
      <c r="G1229" s="88" t="s">
        <v>963</v>
      </c>
      <c r="H1229" s="88" t="s">
        <v>205</v>
      </c>
      <c r="I1229" s="88" t="s">
        <v>127</v>
      </c>
      <c r="J1229" s="89">
        <v>71</v>
      </c>
      <c r="K1229" s="88" t="s">
        <v>34</v>
      </c>
      <c r="L1229" s="88">
        <v>55723578</v>
      </c>
      <c r="M1229" s="90">
        <v>26431</v>
      </c>
      <c r="N1229" s="88">
        <v>4</v>
      </c>
      <c r="O1229" s="25" t="s">
        <v>73</v>
      </c>
      <c r="P1229" s="25">
        <v>43164</v>
      </c>
    </row>
    <row r="1230" spans="1:16" x14ac:dyDescent="0.3">
      <c r="A1230" s="54" t="str">
        <f t="shared" si="84"/>
        <v>SEURRE1</v>
      </c>
      <c r="B1230" s="52">
        <f t="shared" si="85"/>
        <v>1</v>
      </c>
      <c r="E1230" s="236" t="str">
        <f t="shared" si="86"/>
        <v>SEURRERoger</v>
      </c>
      <c r="F1230" s="25" t="str">
        <f t="shared" si="83"/>
        <v>FSGT55536403</v>
      </c>
      <c r="G1230" s="88" t="s">
        <v>964</v>
      </c>
      <c r="H1230" s="88" t="s">
        <v>217</v>
      </c>
      <c r="I1230" s="88" t="s">
        <v>127</v>
      </c>
      <c r="J1230" s="89">
        <v>71</v>
      </c>
      <c r="K1230" s="88" t="s">
        <v>34</v>
      </c>
      <c r="L1230" s="88">
        <v>55536403</v>
      </c>
      <c r="M1230" s="90">
        <v>16627</v>
      </c>
      <c r="N1230" s="88">
        <v>6</v>
      </c>
      <c r="O1230" s="25" t="s">
        <v>91</v>
      </c>
      <c r="P1230" s="25">
        <v>43114</v>
      </c>
    </row>
    <row r="1231" spans="1:16" x14ac:dyDescent="0.3">
      <c r="A1231" s="54" t="str">
        <f t="shared" si="84"/>
        <v>SIDOTI1</v>
      </c>
      <c r="B1231" s="52">
        <f t="shared" si="85"/>
        <v>1</v>
      </c>
      <c r="E1231" s="236" t="str">
        <f t="shared" si="86"/>
        <v>SIDOTIMichel</v>
      </c>
      <c r="F1231" s="25" t="str">
        <f t="shared" si="83"/>
        <v>FSGT484444</v>
      </c>
      <c r="G1231" s="88" t="s">
        <v>965</v>
      </c>
      <c r="H1231" s="88" t="s">
        <v>249</v>
      </c>
      <c r="I1231" s="88" t="s">
        <v>112</v>
      </c>
      <c r="J1231" s="89">
        <v>71</v>
      </c>
      <c r="K1231" s="88" t="s">
        <v>34</v>
      </c>
      <c r="L1231" s="88">
        <v>484444</v>
      </c>
      <c r="M1231" s="90">
        <v>21558</v>
      </c>
      <c r="N1231" s="88">
        <v>5</v>
      </c>
      <c r="O1231" s="25" t="s">
        <v>82</v>
      </c>
      <c r="P1231" s="25">
        <v>43111</v>
      </c>
    </row>
    <row r="1232" spans="1:16" x14ac:dyDescent="0.3">
      <c r="A1232" s="54" t="str">
        <f t="shared" si="84"/>
        <v>SIGUENZA1</v>
      </c>
      <c r="B1232" s="52">
        <f t="shared" si="85"/>
        <v>1</v>
      </c>
      <c r="E1232" s="236" t="str">
        <f t="shared" si="86"/>
        <v>SIGUENZABernard</v>
      </c>
      <c r="F1232" s="25" t="str">
        <f t="shared" si="83"/>
        <v>FSGT55596424</v>
      </c>
      <c r="G1232" s="88" t="s">
        <v>966</v>
      </c>
      <c r="H1232" s="88" t="s">
        <v>327</v>
      </c>
      <c r="I1232" s="88" t="s">
        <v>85</v>
      </c>
      <c r="J1232" s="89">
        <v>71</v>
      </c>
      <c r="K1232" s="88" t="s">
        <v>34</v>
      </c>
      <c r="L1232" s="88">
        <v>55596424</v>
      </c>
      <c r="M1232" s="90">
        <v>19419</v>
      </c>
      <c r="N1232" s="88">
        <v>3</v>
      </c>
      <c r="O1232" s="25" t="s">
        <v>91</v>
      </c>
      <c r="P1232" s="25">
        <v>43157</v>
      </c>
    </row>
    <row r="1233" spans="1:16" x14ac:dyDescent="0.3">
      <c r="A1233" s="54" t="str">
        <f t="shared" si="84"/>
        <v>SIMEON1</v>
      </c>
      <c r="B1233" s="52">
        <f t="shared" si="85"/>
        <v>1</v>
      </c>
      <c r="E1233" s="236" t="str">
        <f t="shared" si="86"/>
        <v>SIMEONEric</v>
      </c>
      <c r="F1233" s="25" t="str">
        <f t="shared" si="83"/>
        <v>FSGT300537</v>
      </c>
      <c r="G1233" s="88" t="s">
        <v>967</v>
      </c>
      <c r="H1233" s="88" t="s">
        <v>309</v>
      </c>
      <c r="I1233" s="88" t="s">
        <v>112</v>
      </c>
      <c r="J1233" s="89">
        <v>71</v>
      </c>
      <c r="K1233" s="88" t="s">
        <v>34</v>
      </c>
      <c r="L1233" s="88">
        <v>300537</v>
      </c>
      <c r="M1233" s="90">
        <v>19648</v>
      </c>
      <c r="N1233" s="88">
        <v>6</v>
      </c>
      <c r="O1233" s="25" t="s">
        <v>91</v>
      </c>
      <c r="P1233" s="25">
        <v>43111</v>
      </c>
    </row>
    <row r="1234" spans="1:16" x14ac:dyDescent="0.3">
      <c r="A1234" s="54" t="str">
        <f t="shared" si="84"/>
        <v>SIMONET1</v>
      </c>
      <c r="B1234" s="52">
        <f t="shared" si="85"/>
        <v>1</v>
      </c>
      <c r="E1234" s="236" t="str">
        <f t="shared" si="86"/>
        <v>SIMONETAlain</v>
      </c>
      <c r="F1234" s="25" t="str">
        <f t="shared" si="83"/>
        <v>FSGT55654392</v>
      </c>
      <c r="G1234" s="88" t="s">
        <v>968</v>
      </c>
      <c r="H1234" s="88" t="s">
        <v>126</v>
      </c>
      <c r="I1234" s="88" t="s">
        <v>94</v>
      </c>
      <c r="J1234" s="89">
        <v>71</v>
      </c>
      <c r="K1234" s="88" t="s">
        <v>34</v>
      </c>
      <c r="L1234" s="88">
        <v>55654392</v>
      </c>
      <c r="M1234" s="90">
        <v>19907</v>
      </c>
      <c r="N1234" s="88">
        <v>6</v>
      </c>
      <c r="O1234" s="25" t="s">
        <v>91</v>
      </c>
      <c r="P1234" s="25">
        <v>43128</v>
      </c>
    </row>
    <row r="1235" spans="1:16" x14ac:dyDescent="0.3">
      <c r="A1235" s="54" t="str">
        <f t="shared" si="84"/>
        <v>SKADZIEN1</v>
      </c>
      <c r="B1235" s="52">
        <f t="shared" si="85"/>
        <v>1</v>
      </c>
      <c r="E1235" s="236" t="str">
        <f t="shared" si="86"/>
        <v>SKADZIENVictor(cadet)</v>
      </c>
      <c r="F1235" s="25" t="str">
        <f t="shared" si="83"/>
        <v>FSGT55759325</v>
      </c>
      <c r="G1235" s="88" t="s">
        <v>969</v>
      </c>
      <c r="H1235" s="88" t="s">
        <v>970</v>
      </c>
      <c r="I1235" s="88" t="s">
        <v>225</v>
      </c>
      <c r="J1235" s="89">
        <v>71</v>
      </c>
      <c r="K1235" s="88" t="s">
        <v>34</v>
      </c>
      <c r="L1235" s="88">
        <v>55759325</v>
      </c>
      <c r="M1235" s="90">
        <v>37444</v>
      </c>
      <c r="N1235" s="88">
        <v>3</v>
      </c>
      <c r="O1235" s="25" t="s">
        <v>170</v>
      </c>
      <c r="P1235" s="25">
        <v>43193</v>
      </c>
    </row>
    <row r="1236" spans="1:16" x14ac:dyDescent="0.3">
      <c r="A1236" s="54" t="str">
        <f t="shared" si="84"/>
        <v>SKLADZIEN1</v>
      </c>
      <c r="B1236" s="52">
        <f t="shared" si="85"/>
        <v>1</v>
      </c>
      <c r="E1236" s="236" t="str">
        <f t="shared" si="86"/>
        <v>SKLADZIENLaurent</v>
      </c>
      <c r="F1236" s="25" t="str">
        <f t="shared" ref="F1236:F1248" si="87">CONCATENATE(K1235,L1236)</f>
        <v>FSGT55759420</v>
      </c>
      <c r="G1236" s="88" t="s">
        <v>971</v>
      </c>
      <c r="H1236" s="88" t="s">
        <v>192</v>
      </c>
      <c r="I1236" s="88" t="s">
        <v>127</v>
      </c>
      <c r="J1236" s="89">
        <v>71</v>
      </c>
      <c r="K1236" s="88" t="s">
        <v>34</v>
      </c>
      <c r="L1236" s="88">
        <v>55759420</v>
      </c>
      <c r="M1236" s="90">
        <v>24892</v>
      </c>
      <c r="N1236" s="88">
        <v>5</v>
      </c>
      <c r="O1236" s="25" t="s">
        <v>82</v>
      </c>
      <c r="P1236" s="25">
        <v>43186</v>
      </c>
    </row>
    <row r="1237" spans="1:16" x14ac:dyDescent="0.3">
      <c r="A1237" s="54" t="str">
        <f t="shared" si="84"/>
        <v>SPADOLA1</v>
      </c>
      <c r="B1237" s="52">
        <f t="shared" si="85"/>
        <v>1</v>
      </c>
      <c r="E1237" s="236" t="str">
        <f t="shared" si="86"/>
        <v>SPADOLARomain</v>
      </c>
      <c r="F1237" s="25" t="str">
        <f t="shared" si="87"/>
        <v>FSGT55710881</v>
      </c>
      <c r="G1237" s="88" t="s">
        <v>972</v>
      </c>
      <c r="H1237" s="88" t="s">
        <v>93</v>
      </c>
      <c r="I1237" s="88" t="s">
        <v>100</v>
      </c>
      <c r="J1237" s="89">
        <v>71</v>
      </c>
      <c r="K1237" s="88" t="s">
        <v>34</v>
      </c>
      <c r="L1237" s="88">
        <v>55710881</v>
      </c>
      <c r="M1237" s="90">
        <v>34822</v>
      </c>
      <c r="N1237" s="88">
        <v>4</v>
      </c>
      <c r="O1237" s="25" t="s">
        <v>95</v>
      </c>
      <c r="P1237" s="25">
        <v>43139</v>
      </c>
    </row>
    <row r="1238" spans="1:16" x14ac:dyDescent="0.3">
      <c r="A1238" s="54" t="str">
        <f t="shared" si="84"/>
        <v>SUCHET1</v>
      </c>
      <c r="B1238" s="52">
        <f t="shared" si="85"/>
        <v>1</v>
      </c>
      <c r="E1238" s="236" t="str">
        <f t="shared" si="86"/>
        <v>SUCHETYoann</v>
      </c>
      <c r="F1238" s="25" t="str">
        <f t="shared" si="87"/>
        <v>FSGT55710427</v>
      </c>
      <c r="G1238" s="88" t="s">
        <v>973</v>
      </c>
      <c r="H1238" s="88" t="s">
        <v>974</v>
      </c>
      <c r="I1238" s="88" t="s">
        <v>85</v>
      </c>
      <c r="J1238" s="89">
        <v>71</v>
      </c>
      <c r="K1238" s="88" t="s">
        <v>34</v>
      </c>
      <c r="L1238" s="88">
        <v>55710427</v>
      </c>
      <c r="M1238" s="90">
        <v>31656</v>
      </c>
      <c r="N1238" s="88">
        <v>3</v>
      </c>
      <c r="O1238" s="25" t="s">
        <v>95</v>
      </c>
      <c r="P1238" s="25">
        <v>43157</v>
      </c>
    </row>
    <row r="1239" spans="1:16" x14ac:dyDescent="0.3">
      <c r="A1239" s="54" t="str">
        <f t="shared" si="84"/>
        <v>SYRE1</v>
      </c>
      <c r="B1239" s="52">
        <f t="shared" si="85"/>
        <v>1</v>
      </c>
      <c r="E1239" s="236" t="str">
        <f t="shared" si="86"/>
        <v>SYREAlain</v>
      </c>
      <c r="F1239" s="25" t="str">
        <f t="shared" si="87"/>
        <v>FSGT227357</v>
      </c>
      <c r="G1239" s="88" t="s">
        <v>975</v>
      </c>
      <c r="H1239" s="88" t="s">
        <v>126</v>
      </c>
      <c r="I1239" s="88" t="s">
        <v>143</v>
      </c>
      <c r="J1239" s="89">
        <v>71</v>
      </c>
      <c r="K1239" s="88" t="s">
        <v>34</v>
      </c>
      <c r="L1239" s="88">
        <v>227357</v>
      </c>
      <c r="M1239" s="90">
        <v>20581</v>
      </c>
      <c r="N1239" s="88">
        <v>5</v>
      </c>
      <c r="O1239" s="25" t="s">
        <v>91</v>
      </c>
      <c r="P1239" s="25">
        <v>43120</v>
      </c>
    </row>
    <row r="1240" spans="1:16" x14ac:dyDescent="0.3">
      <c r="A1240" s="54" t="str">
        <f t="shared" si="84"/>
        <v>TABARY1</v>
      </c>
      <c r="B1240" s="52">
        <f t="shared" si="85"/>
        <v>1</v>
      </c>
      <c r="E1240" s="236" t="str">
        <f t="shared" si="86"/>
        <v>TABARYAnnie</v>
      </c>
      <c r="F1240" s="25" t="str">
        <f t="shared" si="87"/>
        <v>FSGT230032</v>
      </c>
      <c r="G1240" s="88" t="s">
        <v>976</v>
      </c>
      <c r="H1240" s="88" t="s">
        <v>977</v>
      </c>
      <c r="I1240" s="88" t="s">
        <v>276</v>
      </c>
      <c r="J1240" s="89">
        <v>71</v>
      </c>
      <c r="K1240" s="88" t="s">
        <v>34</v>
      </c>
      <c r="L1240" s="88">
        <v>230032</v>
      </c>
      <c r="M1240" s="90">
        <v>17316</v>
      </c>
      <c r="N1240" s="88" t="s">
        <v>81</v>
      </c>
      <c r="O1240" s="25" t="s">
        <v>91</v>
      </c>
      <c r="P1240" s="25">
        <v>43128</v>
      </c>
    </row>
    <row r="1241" spans="1:16" x14ac:dyDescent="0.3">
      <c r="A1241" s="54" t="str">
        <f t="shared" si="84"/>
        <v>TABARY2</v>
      </c>
      <c r="B1241" s="52">
        <f t="shared" si="85"/>
        <v>2</v>
      </c>
      <c r="E1241" s="236" t="str">
        <f t="shared" si="86"/>
        <v>TABARYCiprien(cadet)</v>
      </c>
      <c r="F1241" s="25" t="str">
        <f t="shared" si="87"/>
        <v>FSGT55755539</v>
      </c>
      <c r="G1241" s="88" t="s">
        <v>976</v>
      </c>
      <c r="H1241" s="88" t="s">
        <v>978</v>
      </c>
      <c r="I1241" s="88" t="s">
        <v>85</v>
      </c>
      <c r="J1241" s="89">
        <v>71</v>
      </c>
      <c r="K1241" s="88" t="s">
        <v>34</v>
      </c>
      <c r="L1241" s="88">
        <v>55755539</v>
      </c>
      <c r="M1241" s="90">
        <v>37549</v>
      </c>
      <c r="N1241" s="88">
        <v>3</v>
      </c>
      <c r="O1241" s="25" t="s">
        <v>170</v>
      </c>
      <c r="P1241" s="25">
        <v>43164</v>
      </c>
    </row>
    <row r="1242" spans="1:16" x14ac:dyDescent="0.3">
      <c r="A1242" s="54" t="str">
        <f t="shared" si="84"/>
        <v>TALMARD1</v>
      </c>
      <c r="B1242" s="52">
        <f t="shared" si="85"/>
        <v>1</v>
      </c>
      <c r="E1242" s="236" t="str">
        <f t="shared" si="86"/>
        <v>TALMARDGérald</v>
      </c>
      <c r="F1242" s="25" t="str">
        <f t="shared" si="87"/>
        <v>FSGT229883</v>
      </c>
      <c r="G1242" s="88" t="s">
        <v>979</v>
      </c>
      <c r="H1242" s="88" t="s">
        <v>814</v>
      </c>
      <c r="I1242" s="88" t="s">
        <v>94</v>
      </c>
      <c r="J1242" s="89">
        <v>71</v>
      </c>
      <c r="K1242" s="88" t="s">
        <v>34</v>
      </c>
      <c r="L1242" s="88">
        <v>229883</v>
      </c>
      <c r="M1242" s="90">
        <v>27246</v>
      </c>
      <c r="N1242" s="88">
        <v>3</v>
      </c>
      <c r="O1242" s="25" t="s">
        <v>73</v>
      </c>
      <c r="P1242" s="25">
        <v>43212</v>
      </c>
    </row>
    <row r="1243" spans="1:16" x14ac:dyDescent="0.3">
      <c r="A1243" s="54" t="str">
        <f t="shared" si="84"/>
        <v>TALPIN1</v>
      </c>
      <c r="B1243" s="52">
        <f t="shared" si="85"/>
        <v>1</v>
      </c>
      <c r="E1243" s="236" t="str">
        <f t="shared" si="86"/>
        <v>TALPINNoël</v>
      </c>
      <c r="F1243" s="25" t="str">
        <f t="shared" si="87"/>
        <v>FSGT55310</v>
      </c>
      <c r="G1243" s="88" t="s">
        <v>980</v>
      </c>
      <c r="H1243" s="88" t="s">
        <v>344</v>
      </c>
      <c r="I1243" s="88" t="s">
        <v>127</v>
      </c>
      <c r="J1243" s="89">
        <v>71</v>
      </c>
      <c r="K1243" s="88" t="s">
        <v>34</v>
      </c>
      <c r="L1243" s="88">
        <v>55310</v>
      </c>
      <c r="M1243" s="90">
        <v>19351</v>
      </c>
      <c r="N1243" s="88">
        <v>6</v>
      </c>
      <c r="O1243" s="25" t="s">
        <v>91</v>
      </c>
      <c r="P1243" s="25">
        <v>43114</v>
      </c>
    </row>
    <row r="1244" spans="1:16" x14ac:dyDescent="0.3">
      <c r="A1244" s="54" t="str">
        <f t="shared" si="84"/>
        <v>TALPIN2</v>
      </c>
      <c r="B1244" s="52">
        <f t="shared" si="85"/>
        <v>2</v>
      </c>
      <c r="E1244" s="236" t="str">
        <f t="shared" si="86"/>
        <v>TALPINRomain</v>
      </c>
      <c r="F1244" s="25" t="str">
        <f t="shared" si="87"/>
        <v>FSGT299698</v>
      </c>
      <c r="G1244" s="88" t="s">
        <v>980</v>
      </c>
      <c r="H1244" s="88" t="s">
        <v>93</v>
      </c>
      <c r="I1244" s="88" t="s">
        <v>127</v>
      </c>
      <c r="J1244" s="89">
        <v>71</v>
      </c>
      <c r="K1244" s="88" t="s">
        <v>34</v>
      </c>
      <c r="L1244" s="88">
        <v>299698</v>
      </c>
      <c r="M1244" s="90">
        <v>31105</v>
      </c>
      <c r="N1244" s="88">
        <v>4</v>
      </c>
      <c r="O1244" s="25" t="s">
        <v>95</v>
      </c>
      <c r="P1244" s="25">
        <v>43164</v>
      </c>
    </row>
    <row r="1245" spans="1:16" x14ac:dyDescent="0.3">
      <c r="A1245" s="54" t="str">
        <f t="shared" si="84"/>
        <v>TATRAUX1</v>
      </c>
      <c r="B1245" s="52">
        <f t="shared" si="85"/>
        <v>1</v>
      </c>
      <c r="E1245" s="236" t="str">
        <f t="shared" si="86"/>
        <v>TATRAUXBernard</v>
      </c>
      <c r="F1245" s="25" t="str">
        <f t="shared" si="87"/>
        <v>FSGT424092</v>
      </c>
      <c r="G1245" s="88" t="s">
        <v>981</v>
      </c>
      <c r="H1245" s="88" t="s">
        <v>327</v>
      </c>
      <c r="I1245" s="88" t="s">
        <v>276</v>
      </c>
      <c r="J1245" s="89">
        <v>71</v>
      </c>
      <c r="K1245" s="88" t="s">
        <v>34</v>
      </c>
      <c r="L1245" s="88">
        <v>424092</v>
      </c>
      <c r="M1245" s="90">
        <v>18491</v>
      </c>
      <c r="N1245" s="88">
        <v>6</v>
      </c>
      <c r="O1245" s="25" t="s">
        <v>91</v>
      </c>
      <c r="P1245" s="25">
        <v>43128</v>
      </c>
    </row>
    <row r="1246" spans="1:16" x14ac:dyDescent="0.3">
      <c r="A1246" s="54" t="str">
        <f t="shared" si="84"/>
        <v>TERVILLE1</v>
      </c>
      <c r="B1246" s="52">
        <f t="shared" si="85"/>
        <v>1</v>
      </c>
      <c r="E1246" s="236" t="str">
        <f t="shared" si="86"/>
        <v>TERVILLEDaniel</v>
      </c>
      <c r="F1246" s="25" t="str">
        <f t="shared" si="87"/>
        <v>FSGT483093</v>
      </c>
      <c r="G1246" s="88" t="s">
        <v>982</v>
      </c>
      <c r="H1246" s="88" t="s">
        <v>299</v>
      </c>
      <c r="I1246" s="88" t="s">
        <v>133</v>
      </c>
      <c r="J1246" s="89">
        <v>71</v>
      </c>
      <c r="K1246" s="88" t="s">
        <v>34</v>
      </c>
      <c r="L1246" s="88">
        <v>483093</v>
      </c>
      <c r="M1246" s="90">
        <v>20506</v>
      </c>
      <c r="N1246" s="88">
        <v>5</v>
      </c>
      <c r="O1246" s="25" t="s">
        <v>91</v>
      </c>
      <c r="P1246" s="25">
        <v>43137</v>
      </c>
    </row>
    <row r="1247" spans="1:16" x14ac:dyDescent="0.3">
      <c r="A1247" s="54" t="str">
        <f t="shared" si="84"/>
        <v>TEUBEN1</v>
      </c>
      <c r="B1247" s="52">
        <f t="shared" si="85"/>
        <v>1</v>
      </c>
      <c r="E1247" s="236" t="str">
        <f t="shared" si="86"/>
        <v>TEUBENTon</v>
      </c>
      <c r="F1247" s="25" t="str">
        <f t="shared" si="87"/>
        <v>FSGT482644</v>
      </c>
      <c r="G1247" s="88" t="s">
        <v>983</v>
      </c>
      <c r="H1247" s="88" t="s">
        <v>984</v>
      </c>
      <c r="I1247" s="88" t="s">
        <v>127</v>
      </c>
      <c r="J1247" s="89">
        <v>71</v>
      </c>
      <c r="K1247" s="88" t="s">
        <v>34</v>
      </c>
      <c r="L1247" s="88">
        <v>482644</v>
      </c>
      <c r="M1247" s="90">
        <v>15437</v>
      </c>
      <c r="N1247" s="88">
        <v>6</v>
      </c>
      <c r="O1247" s="25" t="s">
        <v>91</v>
      </c>
      <c r="P1247" s="25">
        <v>43114</v>
      </c>
    </row>
    <row r="1248" spans="1:16" x14ac:dyDescent="0.3">
      <c r="A1248" s="54" t="str">
        <f t="shared" si="84"/>
        <v>THEVENET1</v>
      </c>
      <c r="B1248" s="52">
        <f t="shared" si="85"/>
        <v>1</v>
      </c>
      <c r="E1248" s="236" t="str">
        <f t="shared" si="86"/>
        <v>THEVENETCorentin</v>
      </c>
      <c r="F1248" s="25" t="str">
        <f t="shared" si="87"/>
        <v>FSGT55754147</v>
      </c>
      <c r="G1248" s="25" t="s">
        <v>985</v>
      </c>
      <c r="H1248" s="25" t="s">
        <v>538</v>
      </c>
      <c r="I1248" s="25" t="s">
        <v>178</v>
      </c>
      <c r="J1248" s="25">
        <v>71</v>
      </c>
      <c r="K1248" s="25" t="s">
        <v>34</v>
      </c>
      <c r="L1248" s="88">
        <v>55754147</v>
      </c>
      <c r="M1248" s="90">
        <v>38665</v>
      </c>
      <c r="N1248" s="88" t="s">
        <v>175</v>
      </c>
      <c r="O1248" s="25" t="s">
        <v>87</v>
      </c>
      <c r="P1248" s="25">
        <v>43171</v>
      </c>
    </row>
    <row r="1249" spans="1:16" x14ac:dyDescent="0.3">
      <c r="A1249" s="54" t="str">
        <f t="shared" si="84"/>
        <v>THIBAUDIN1</v>
      </c>
      <c r="B1249" s="52">
        <f t="shared" si="85"/>
        <v>1</v>
      </c>
      <c r="E1249" s="236" t="str">
        <f t="shared" si="86"/>
        <v>THIBAUDINCédric</v>
      </c>
      <c r="F1249" s="25" t="str">
        <f t="shared" si="83"/>
        <v>FSGT55476686</v>
      </c>
      <c r="G1249" s="25" t="s">
        <v>986</v>
      </c>
      <c r="H1249" s="25" t="s">
        <v>690</v>
      </c>
      <c r="I1249" s="25" t="s">
        <v>127</v>
      </c>
      <c r="J1249" s="89">
        <v>71</v>
      </c>
      <c r="K1249" s="88" t="s">
        <v>34</v>
      </c>
      <c r="L1249" s="88">
        <v>55476686</v>
      </c>
      <c r="M1249" s="90">
        <v>33781</v>
      </c>
      <c r="N1249" s="88">
        <v>4</v>
      </c>
      <c r="O1249" s="25" t="s">
        <v>95</v>
      </c>
      <c r="P1249" s="25">
        <v>43114</v>
      </c>
    </row>
    <row r="1250" spans="1:16" x14ac:dyDescent="0.3">
      <c r="A1250" s="54" t="str">
        <f t="shared" si="84"/>
        <v>THIBERT1</v>
      </c>
      <c r="B1250" s="52">
        <f t="shared" si="85"/>
        <v>1</v>
      </c>
      <c r="E1250" s="236" t="str">
        <f t="shared" si="86"/>
        <v>THIBERTMathieu</v>
      </c>
      <c r="F1250" s="25" t="str">
        <f t="shared" si="83"/>
        <v>FSGT242015</v>
      </c>
      <c r="G1250" s="88" t="s">
        <v>987</v>
      </c>
      <c r="H1250" s="88" t="s">
        <v>285</v>
      </c>
      <c r="I1250" s="88" t="s">
        <v>263</v>
      </c>
      <c r="J1250" s="89">
        <v>71</v>
      </c>
      <c r="K1250" s="88" t="s">
        <v>34</v>
      </c>
      <c r="L1250" s="88">
        <v>242015</v>
      </c>
      <c r="M1250" s="90">
        <v>26455</v>
      </c>
      <c r="N1250" s="88">
        <v>5</v>
      </c>
      <c r="O1250" s="25" t="s">
        <v>73</v>
      </c>
      <c r="P1250" s="25">
        <v>43138</v>
      </c>
    </row>
    <row r="1251" spans="1:16" x14ac:dyDescent="0.3">
      <c r="A1251" s="54" t="str">
        <f t="shared" si="84"/>
        <v>THIBERT2</v>
      </c>
      <c r="B1251" s="52">
        <f t="shared" si="85"/>
        <v>2</v>
      </c>
      <c r="E1251" s="236" t="str">
        <f t="shared" si="86"/>
        <v>THIBERTGeoffrey</v>
      </c>
      <c r="F1251" s="25" t="str">
        <f t="shared" si="83"/>
        <v>FSGT55715653</v>
      </c>
      <c r="G1251" s="88" t="s">
        <v>987</v>
      </c>
      <c r="H1251" s="88" t="s">
        <v>338</v>
      </c>
      <c r="I1251" s="88" t="s">
        <v>263</v>
      </c>
      <c r="J1251" s="89">
        <v>71</v>
      </c>
      <c r="K1251" s="88" t="s">
        <v>34</v>
      </c>
      <c r="L1251" s="88">
        <v>55715653</v>
      </c>
      <c r="M1251" s="90">
        <v>31304</v>
      </c>
      <c r="N1251" s="88">
        <v>5</v>
      </c>
      <c r="O1251" s="25" t="s">
        <v>95</v>
      </c>
      <c r="P1251" s="25">
        <v>43138</v>
      </c>
    </row>
    <row r="1252" spans="1:16" x14ac:dyDescent="0.3">
      <c r="A1252" s="54" t="str">
        <f t="shared" si="84"/>
        <v>THIBERT3</v>
      </c>
      <c r="B1252" s="52">
        <f t="shared" si="85"/>
        <v>3</v>
      </c>
      <c r="E1252" s="236" t="str">
        <f t="shared" si="86"/>
        <v>THIBERTLubin</v>
      </c>
      <c r="F1252" s="25" t="str">
        <f t="shared" si="83"/>
        <v>FSGT434556</v>
      </c>
      <c r="G1252" s="88" t="s">
        <v>987</v>
      </c>
      <c r="H1252" s="88" t="s">
        <v>608</v>
      </c>
      <c r="I1252" s="88" t="s">
        <v>263</v>
      </c>
      <c r="J1252" s="89">
        <v>71</v>
      </c>
      <c r="K1252" s="88" t="s">
        <v>34</v>
      </c>
      <c r="L1252" s="88">
        <v>434556</v>
      </c>
      <c r="M1252" s="90">
        <v>38388</v>
      </c>
      <c r="N1252" s="88" t="s">
        <v>175</v>
      </c>
      <c r="O1252" s="25" t="s">
        <v>87</v>
      </c>
      <c r="P1252" s="25">
        <v>43157</v>
      </c>
    </row>
    <row r="1253" spans="1:16" x14ac:dyDescent="0.3">
      <c r="A1253" s="54" t="str">
        <f t="shared" si="84"/>
        <v>THIBLIER1</v>
      </c>
      <c r="B1253" s="52">
        <f t="shared" si="85"/>
        <v>1</v>
      </c>
      <c r="E1253" s="236" t="str">
        <f t="shared" si="86"/>
        <v>THIBLIERBastien(cadet)</v>
      </c>
      <c r="F1253" s="25" t="str">
        <f t="shared" si="83"/>
        <v>FSGT55606156</v>
      </c>
      <c r="G1253" s="88" t="s">
        <v>988</v>
      </c>
      <c r="H1253" s="88" t="s">
        <v>989</v>
      </c>
      <c r="I1253" s="88" t="s">
        <v>112</v>
      </c>
      <c r="J1253" s="89">
        <v>71</v>
      </c>
      <c r="K1253" s="88" t="s">
        <v>34</v>
      </c>
      <c r="L1253" s="88">
        <v>55606156</v>
      </c>
      <c r="M1253" s="90">
        <v>37770</v>
      </c>
      <c r="N1253" s="88">
        <v>5</v>
      </c>
      <c r="O1253" s="25" t="s">
        <v>170</v>
      </c>
      <c r="P1253" s="25">
        <v>43146</v>
      </c>
    </row>
    <row r="1254" spans="1:16" x14ac:dyDescent="0.3">
      <c r="A1254" s="54" t="str">
        <f t="shared" si="84"/>
        <v>THIBLIER 1</v>
      </c>
      <c r="B1254" s="52">
        <f t="shared" si="85"/>
        <v>1</v>
      </c>
      <c r="E1254" s="236" t="str">
        <f t="shared" si="86"/>
        <v>THIBLIER Pascal</v>
      </c>
      <c r="F1254" s="25" t="str">
        <f t="shared" si="83"/>
        <v>FSGT55596846</v>
      </c>
      <c r="G1254" s="88" t="s">
        <v>990</v>
      </c>
      <c r="H1254" s="88" t="s">
        <v>105</v>
      </c>
      <c r="I1254" s="88" t="s">
        <v>112</v>
      </c>
      <c r="J1254" s="89">
        <v>71</v>
      </c>
      <c r="K1254" s="88" t="s">
        <v>34</v>
      </c>
      <c r="L1254" s="88">
        <v>55596846</v>
      </c>
      <c r="M1254" s="90">
        <v>26557</v>
      </c>
      <c r="N1254" s="88">
        <v>5</v>
      </c>
      <c r="O1254" s="25" t="s">
        <v>73</v>
      </c>
      <c r="P1254" s="25">
        <v>43142</v>
      </c>
    </row>
    <row r="1255" spans="1:16" x14ac:dyDescent="0.3">
      <c r="A1255" s="54" t="str">
        <f t="shared" si="84"/>
        <v>THIEBAULT1</v>
      </c>
      <c r="B1255" s="52">
        <f t="shared" si="85"/>
        <v>1</v>
      </c>
      <c r="E1255" s="236" t="str">
        <f t="shared" si="86"/>
        <v>THIEBAULTDenis</v>
      </c>
      <c r="F1255" s="25" t="str">
        <f t="shared" si="83"/>
        <v>FSGT167320</v>
      </c>
      <c r="G1255" s="88" t="s">
        <v>991</v>
      </c>
      <c r="H1255" s="88" t="s">
        <v>366</v>
      </c>
      <c r="I1255" s="88" t="s">
        <v>118</v>
      </c>
      <c r="J1255" s="89">
        <v>71</v>
      </c>
      <c r="K1255" s="88" t="s">
        <v>34</v>
      </c>
      <c r="L1255" s="88">
        <v>167320</v>
      </c>
      <c r="M1255" s="90">
        <v>19857</v>
      </c>
      <c r="N1255" s="88">
        <v>6</v>
      </c>
      <c r="O1255" s="25" t="s">
        <v>91</v>
      </c>
      <c r="P1255" s="25">
        <v>43106</v>
      </c>
    </row>
    <row r="1256" spans="1:16" x14ac:dyDescent="0.3">
      <c r="A1256" s="54" t="str">
        <f t="shared" si="84"/>
        <v>THIEBAULT2</v>
      </c>
      <c r="B1256" s="52">
        <f t="shared" si="85"/>
        <v>2</v>
      </c>
      <c r="E1256" s="236" t="str">
        <f t="shared" si="86"/>
        <v>THIEBAULTSylvette</v>
      </c>
      <c r="F1256" s="25" t="str">
        <f t="shared" si="83"/>
        <v>FSGT231247</v>
      </c>
      <c r="G1256" s="88" t="s">
        <v>991</v>
      </c>
      <c r="H1256" s="88" t="s">
        <v>992</v>
      </c>
      <c r="I1256" s="88" t="s">
        <v>118</v>
      </c>
      <c r="J1256" s="89">
        <v>71</v>
      </c>
      <c r="K1256" s="88" t="s">
        <v>34</v>
      </c>
      <c r="L1256" s="88">
        <v>231247</v>
      </c>
      <c r="M1256" s="90">
        <v>19986</v>
      </c>
      <c r="N1256" s="88" t="s">
        <v>81</v>
      </c>
      <c r="O1256" s="25" t="s">
        <v>91</v>
      </c>
      <c r="P1256" s="25">
        <v>43106</v>
      </c>
    </row>
    <row r="1257" spans="1:16" x14ac:dyDescent="0.3">
      <c r="A1257" s="54" t="str">
        <f t="shared" si="84"/>
        <v>THIMON1</v>
      </c>
      <c r="B1257" s="52">
        <f t="shared" si="85"/>
        <v>1</v>
      </c>
      <c r="E1257" s="236" t="str">
        <f t="shared" si="86"/>
        <v>THIMONGilbert</v>
      </c>
      <c r="F1257" s="25" t="str">
        <f t="shared" si="83"/>
        <v>FSGT227998</v>
      </c>
      <c r="G1257" s="88" t="s">
        <v>993</v>
      </c>
      <c r="H1257" s="88" t="s">
        <v>248</v>
      </c>
      <c r="I1257" s="88" t="s">
        <v>837</v>
      </c>
      <c r="J1257" s="89">
        <v>71</v>
      </c>
      <c r="K1257" s="88" t="s">
        <v>34</v>
      </c>
      <c r="L1257" s="88">
        <v>227998</v>
      </c>
      <c r="M1257" s="90">
        <v>22336</v>
      </c>
      <c r="N1257" s="88">
        <v>2</v>
      </c>
      <c r="O1257" s="25" t="s">
        <v>82</v>
      </c>
      <c r="P1257" s="25">
        <v>43182</v>
      </c>
    </row>
    <row r="1258" spans="1:16" x14ac:dyDescent="0.3">
      <c r="A1258" s="54" t="str">
        <f t="shared" si="84"/>
        <v>THURET1</v>
      </c>
      <c r="B1258" s="52">
        <f t="shared" si="85"/>
        <v>1</v>
      </c>
      <c r="E1258" s="236" t="str">
        <f t="shared" si="86"/>
        <v>THURETJonathan</v>
      </c>
      <c r="F1258" s="25" t="str">
        <f t="shared" si="83"/>
        <v>FSGT55604574</v>
      </c>
      <c r="G1258" s="88" t="s">
        <v>994</v>
      </c>
      <c r="H1258" s="88" t="s">
        <v>995</v>
      </c>
      <c r="I1258" s="88" t="s">
        <v>196</v>
      </c>
      <c r="J1258" s="89">
        <v>71</v>
      </c>
      <c r="K1258" s="88" t="s">
        <v>34</v>
      </c>
      <c r="L1258" s="88">
        <v>55604574</v>
      </c>
      <c r="M1258" s="90">
        <v>31716</v>
      </c>
      <c r="N1258" s="88">
        <v>2</v>
      </c>
      <c r="O1258" s="25" t="s">
        <v>95</v>
      </c>
      <c r="P1258" s="25">
        <v>43160</v>
      </c>
    </row>
    <row r="1259" spans="1:16" x14ac:dyDescent="0.3">
      <c r="A1259" s="54" t="str">
        <f t="shared" si="84"/>
        <v>TILLIER1</v>
      </c>
      <c r="B1259" s="52">
        <f t="shared" si="85"/>
        <v>1</v>
      </c>
      <c r="E1259" s="236" t="str">
        <f t="shared" si="86"/>
        <v>TILLIERRémi</v>
      </c>
      <c r="F1259" s="25" t="str">
        <f t="shared" si="83"/>
        <v>FSGT55605962</v>
      </c>
      <c r="G1259" s="88" t="s">
        <v>996</v>
      </c>
      <c r="H1259" s="88" t="s">
        <v>183</v>
      </c>
      <c r="I1259" s="88" t="s">
        <v>149</v>
      </c>
      <c r="J1259" s="89">
        <v>71</v>
      </c>
      <c r="K1259" s="88" t="s">
        <v>34</v>
      </c>
      <c r="L1259" s="88">
        <v>55605962</v>
      </c>
      <c r="M1259" s="90">
        <v>25141</v>
      </c>
      <c r="N1259" s="88">
        <v>6</v>
      </c>
      <c r="O1259" s="25" t="s">
        <v>82</v>
      </c>
      <c r="P1259" s="25">
        <v>43128</v>
      </c>
    </row>
    <row r="1260" spans="1:16" x14ac:dyDescent="0.3">
      <c r="A1260" s="54" t="str">
        <f t="shared" si="84"/>
        <v>TINGA1</v>
      </c>
      <c r="B1260" s="52">
        <f t="shared" si="85"/>
        <v>1</v>
      </c>
      <c r="E1260" s="236" t="str">
        <f t="shared" si="86"/>
        <v>TINGALucas(cadet)</v>
      </c>
      <c r="F1260" s="25" t="str">
        <f t="shared" si="83"/>
        <v>FSGT55753822</v>
      </c>
      <c r="G1260" s="88" t="s">
        <v>997</v>
      </c>
      <c r="H1260" s="88" t="s">
        <v>683</v>
      </c>
      <c r="I1260" s="88" t="s">
        <v>77</v>
      </c>
      <c r="J1260" s="89">
        <v>71</v>
      </c>
      <c r="K1260" s="88" t="s">
        <v>34</v>
      </c>
      <c r="L1260" s="88">
        <v>55753822</v>
      </c>
      <c r="M1260" s="90">
        <v>37513</v>
      </c>
      <c r="N1260" s="88">
        <v>4</v>
      </c>
      <c r="O1260" s="25" t="s">
        <v>170</v>
      </c>
      <c r="P1260" s="25">
        <v>43161</v>
      </c>
    </row>
    <row r="1261" spans="1:16" x14ac:dyDescent="0.3">
      <c r="A1261" s="54" t="str">
        <f t="shared" si="84"/>
        <v>TISSOT1</v>
      </c>
      <c r="B1261" s="52">
        <f t="shared" si="85"/>
        <v>1</v>
      </c>
      <c r="E1261" s="236" t="str">
        <f t="shared" si="86"/>
        <v>TISSOTLaurent</v>
      </c>
      <c r="F1261" s="25" t="str">
        <f t="shared" si="83"/>
        <v>FSGT229884</v>
      </c>
      <c r="G1261" s="88" t="s">
        <v>998</v>
      </c>
      <c r="H1261" s="88" t="s">
        <v>192</v>
      </c>
      <c r="I1261" s="88" t="s">
        <v>94</v>
      </c>
      <c r="J1261" s="89">
        <v>71</v>
      </c>
      <c r="K1261" s="88" t="s">
        <v>34</v>
      </c>
      <c r="L1261" s="88">
        <v>229884</v>
      </c>
      <c r="M1261" s="90">
        <v>18378</v>
      </c>
      <c r="N1261" s="88">
        <v>5</v>
      </c>
      <c r="O1261" s="25" t="s">
        <v>91</v>
      </c>
      <c r="P1261" s="25">
        <v>43146</v>
      </c>
    </row>
    <row r="1262" spans="1:16" x14ac:dyDescent="0.3">
      <c r="A1262" s="54" t="str">
        <f t="shared" si="84"/>
        <v>TONNEAU1</v>
      </c>
      <c r="B1262" s="52">
        <f t="shared" si="85"/>
        <v>1</v>
      </c>
      <c r="E1262" s="236" t="str">
        <f t="shared" si="86"/>
        <v>TONNEAUPatrick</v>
      </c>
      <c r="F1262" s="25" t="str">
        <f t="shared" si="83"/>
        <v>FSGT230660</v>
      </c>
      <c r="G1262" s="88" t="s">
        <v>999</v>
      </c>
      <c r="H1262" s="88" t="s">
        <v>152</v>
      </c>
      <c r="I1262" s="88" t="s">
        <v>94</v>
      </c>
      <c r="J1262" s="89">
        <v>71</v>
      </c>
      <c r="K1262" s="88" t="s">
        <v>34</v>
      </c>
      <c r="L1262" s="88">
        <v>230660</v>
      </c>
      <c r="M1262" s="90">
        <v>20365</v>
      </c>
      <c r="N1262" s="88">
        <v>2</v>
      </c>
      <c r="O1262" s="25" t="s">
        <v>91</v>
      </c>
      <c r="P1262" s="25">
        <v>43128</v>
      </c>
    </row>
    <row r="1263" spans="1:16" x14ac:dyDescent="0.3">
      <c r="A1263" s="54" t="str">
        <f t="shared" si="84"/>
        <v>TOSOLINI1</v>
      </c>
      <c r="B1263" s="52">
        <f t="shared" si="85"/>
        <v>1</v>
      </c>
      <c r="E1263" s="236" t="str">
        <f t="shared" si="86"/>
        <v>TOSOLINIOlivia(cadette)</v>
      </c>
      <c r="F1263" s="25" t="str">
        <f t="shared" si="83"/>
        <v>FSGT372537</v>
      </c>
      <c r="G1263" s="88" t="s">
        <v>1000</v>
      </c>
      <c r="H1263" s="88" t="s">
        <v>1001</v>
      </c>
      <c r="I1263" s="88" t="s">
        <v>178</v>
      </c>
      <c r="J1263" s="89">
        <v>71</v>
      </c>
      <c r="K1263" s="88" t="s">
        <v>34</v>
      </c>
      <c r="L1263" s="88">
        <v>372537</v>
      </c>
      <c r="M1263" s="90">
        <v>37580</v>
      </c>
      <c r="N1263" s="88" t="s">
        <v>81</v>
      </c>
      <c r="O1263" s="25" t="s">
        <v>170</v>
      </c>
      <c r="P1263" s="25">
        <v>43159</v>
      </c>
    </row>
    <row r="1264" spans="1:16" x14ac:dyDescent="0.3">
      <c r="A1264" s="54" t="str">
        <f t="shared" si="84"/>
        <v>TRANCHANT1</v>
      </c>
      <c r="B1264" s="52">
        <f t="shared" si="85"/>
        <v>1</v>
      </c>
      <c r="E1264" s="236" t="str">
        <f t="shared" si="86"/>
        <v>TRANCHANTRégis</v>
      </c>
      <c r="F1264" s="25" t="str">
        <f t="shared" si="83"/>
        <v>FSGT228792</v>
      </c>
      <c r="G1264" s="88" t="s">
        <v>1002</v>
      </c>
      <c r="H1264" s="88" t="s">
        <v>211</v>
      </c>
      <c r="I1264" s="88" t="s">
        <v>112</v>
      </c>
      <c r="J1264" s="89">
        <v>71</v>
      </c>
      <c r="K1264" s="88" t="s">
        <v>34</v>
      </c>
      <c r="L1264" s="88">
        <v>228792</v>
      </c>
      <c r="M1264" s="90">
        <v>22199</v>
      </c>
      <c r="N1264" s="88">
        <v>4</v>
      </c>
      <c r="O1264" s="25" t="s">
        <v>82</v>
      </c>
      <c r="P1264" s="25">
        <v>43142</v>
      </c>
    </row>
    <row r="1265" spans="1:16" x14ac:dyDescent="0.3">
      <c r="A1265" s="54" t="str">
        <f t="shared" si="84"/>
        <v>TRANCHANT2</v>
      </c>
      <c r="B1265" s="52">
        <f t="shared" si="85"/>
        <v>2</v>
      </c>
      <c r="E1265" s="236" t="str">
        <f t="shared" si="86"/>
        <v>TRANCHANTYannick</v>
      </c>
      <c r="F1265" s="25" t="str">
        <f t="shared" si="83"/>
        <v>FSGT55596432</v>
      </c>
      <c r="G1265" s="88" t="s">
        <v>1002</v>
      </c>
      <c r="H1265" s="88" t="s">
        <v>1003</v>
      </c>
      <c r="I1265" s="88" t="s">
        <v>94</v>
      </c>
      <c r="J1265" s="89">
        <v>71</v>
      </c>
      <c r="K1265" s="88" t="s">
        <v>34</v>
      </c>
      <c r="L1265" s="88">
        <v>55596432</v>
      </c>
      <c r="M1265" s="90">
        <v>30667</v>
      </c>
      <c r="N1265" s="88">
        <v>4</v>
      </c>
      <c r="O1265" s="25" t="s">
        <v>95</v>
      </c>
      <c r="P1265" s="25">
        <v>43146</v>
      </c>
    </row>
    <row r="1266" spans="1:16" x14ac:dyDescent="0.3">
      <c r="A1266" s="54" t="str">
        <f t="shared" si="84"/>
        <v>TREMEAUX1</v>
      </c>
      <c r="B1266" s="52">
        <f t="shared" si="85"/>
        <v>1</v>
      </c>
      <c r="E1266" s="236" t="str">
        <f t="shared" si="86"/>
        <v>TREMEAUXJean-Luc</v>
      </c>
      <c r="F1266" s="25" t="str">
        <f t="shared" si="83"/>
        <v>FSGT306661</v>
      </c>
      <c r="G1266" s="88" t="s">
        <v>1004</v>
      </c>
      <c r="H1266" s="88" t="s">
        <v>99</v>
      </c>
      <c r="I1266" s="88" t="s">
        <v>133</v>
      </c>
      <c r="J1266" s="89">
        <v>71</v>
      </c>
      <c r="K1266" s="88" t="s">
        <v>34</v>
      </c>
      <c r="L1266" s="88">
        <v>306661</v>
      </c>
      <c r="M1266" s="90">
        <v>23388</v>
      </c>
      <c r="N1266" s="88">
        <v>4</v>
      </c>
      <c r="O1266" s="25" t="s">
        <v>82</v>
      </c>
      <c r="P1266" s="25">
        <v>43137</v>
      </c>
    </row>
    <row r="1267" spans="1:16" x14ac:dyDescent="0.3">
      <c r="A1267" s="54" t="str">
        <f t="shared" si="84"/>
        <v>TROLAT1</v>
      </c>
      <c r="B1267" s="52">
        <f t="shared" si="85"/>
        <v>1</v>
      </c>
      <c r="E1267" s="236" t="str">
        <f t="shared" si="86"/>
        <v>TROLATPascal</v>
      </c>
      <c r="F1267" s="25" t="str">
        <f t="shared" si="83"/>
        <v>FSGT485447</v>
      </c>
      <c r="G1267" s="88" t="s">
        <v>1005</v>
      </c>
      <c r="H1267" s="88" t="s">
        <v>105</v>
      </c>
      <c r="I1267" s="88" t="s">
        <v>276</v>
      </c>
      <c r="J1267" s="89">
        <v>71</v>
      </c>
      <c r="K1267" s="88" t="s">
        <v>34</v>
      </c>
      <c r="L1267" s="88">
        <v>485447</v>
      </c>
      <c r="M1267" s="90">
        <v>26032</v>
      </c>
      <c r="N1267" s="88">
        <v>5</v>
      </c>
      <c r="O1267" s="25" t="s">
        <v>73</v>
      </c>
      <c r="P1267" s="25">
        <v>43128</v>
      </c>
    </row>
    <row r="1268" spans="1:16" x14ac:dyDescent="0.3">
      <c r="A1268" s="54" t="str">
        <f t="shared" si="84"/>
        <v>TRONTIN1</v>
      </c>
      <c r="B1268" s="52">
        <f t="shared" si="85"/>
        <v>1</v>
      </c>
      <c r="E1268" s="236" t="str">
        <f t="shared" si="86"/>
        <v>TRONTINOlivier</v>
      </c>
      <c r="F1268" s="25" t="str">
        <f t="shared" ref="F1268:F1316" si="88">CONCATENATE(K1268,L1268)</f>
        <v>FSGT55753823</v>
      </c>
      <c r="G1268" s="88" t="s">
        <v>1006</v>
      </c>
      <c r="H1268" s="88" t="s">
        <v>140</v>
      </c>
      <c r="I1268" s="88" t="s">
        <v>77</v>
      </c>
      <c r="J1268" s="89">
        <v>71</v>
      </c>
      <c r="K1268" s="88" t="s">
        <v>34</v>
      </c>
      <c r="L1268" s="88">
        <v>55753823</v>
      </c>
      <c r="M1268" s="90">
        <v>25061</v>
      </c>
      <c r="N1268" s="88">
        <v>3</v>
      </c>
      <c r="O1268" s="25" t="s">
        <v>82</v>
      </c>
      <c r="P1268" s="25">
        <v>43133</v>
      </c>
    </row>
    <row r="1269" spans="1:16" x14ac:dyDescent="0.3">
      <c r="A1269" s="54" t="str">
        <f t="shared" ref="A1269:A1273" si="89">CONCATENATE(G1269,B1269)</f>
        <v>TROUILLET1</v>
      </c>
      <c r="B1269" s="52">
        <f t="shared" ref="B1269:B1273" si="90">IF(G1269&lt;&gt;G1268,1,(B1268+1))</f>
        <v>1</v>
      </c>
      <c r="E1269" s="236" t="str">
        <f t="shared" si="86"/>
        <v>TROUILLETGeneviève</v>
      </c>
      <c r="F1269" s="25" t="str">
        <f t="shared" si="88"/>
        <v>FSGT369630</v>
      </c>
      <c r="G1269" s="88" t="s">
        <v>1007</v>
      </c>
      <c r="H1269" s="88" t="s">
        <v>1008</v>
      </c>
      <c r="I1269" s="88" t="s">
        <v>112</v>
      </c>
      <c r="J1269" s="89">
        <v>71</v>
      </c>
      <c r="K1269" s="88" t="s">
        <v>34</v>
      </c>
      <c r="L1269" s="88">
        <v>369630</v>
      </c>
      <c r="M1269" s="90">
        <v>19398</v>
      </c>
      <c r="N1269" s="88" t="s">
        <v>81</v>
      </c>
      <c r="O1269" s="25" t="s">
        <v>91</v>
      </c>
      <c r="P1269" s="25">
        <v>43114</v>
      </c>
    </row>
    <row r="1270" spans="1:16" x14ac:dyDescent="0.3">
      <c r="A1270" s="54" t="str">
        <f t="shared" si="89"/>
        <v>TROUILLET2</v>
      </c>
      <c r="B1270" s="52">
        <f t="shared" si="90"/>
        <v>2</v>
      </c>
      <c r="E1270" s="236" t="str">
        <f t="shared" si="86"/>
        <v>TROUILLETMarc</v>
      </c>
      <c r="F1270" s="25" t="str">
        <f t="shared" si="88"/>
        <v>FSGT234957</v>
      </c>
      <c r="G1270" s="88" t="s">
        <v>1007</v>
      </c>
      <c r="H1270" s="88" t="s">
        <v>410</v>
      </c>
      <c r="I1270" s="88" t="s">
        <v>112</v>
      </c>
      <c r="J1270" s="89">
        <v>71</v>
      </c>
      <c r="K1270" s="88" t="s">
        <v>34</v>
      </c>
      <c r="L1270" s="88">
        <v>234957</v>
      </c>
      <c r="M1270" s="90">
        <v>16792</v>
      </c>
      <c r="N1270" s="88">
        <v>6</v>
      </c>
      <c r="O1270" s="25" t="s">
        <v>91</v>
      </c>
      <c r="P1270" s="25">
        <v>43114</v>
      </c>
    </row>
    <row r="1271" spans="1:16" x14ac:dyDescent="0.3">
      <c r="A1271" s="54" t="str">
        <f t="shared" si="89"/>
        <v>TRUTT1</v>
      </c>
      <c r="B1271" s="52">
        <f t="shared" si="90"/>
        <v>1</v>
      </c>
      <c r="E1271" s="236" t="str">
        <f t="shared" si="86"/>
        <v>TRUTTLucette</v>
      </c>
      <c r="F1271" s="25" t="str">
        <f t="shared" si="88"/>
        <v>FSGT55665948</v>
      </c>
      <c r="G1271" s="88" t="s">
        <v>1009</v>
      </c>
      <c r="H1271" s="88" t="s">
        <v>1010</v>
      </c>
      <c r="I1271" s="88" t="s">
        <v>348</v>
      </c>
      <c r="J1271" s="89">
        <v>71</v>
      </c>
      <c r="K1271" s="88" t="s">
        <v>34</v>
      </c>
      <c r="L1271" s="88">
        <v>55665948</v>
      </c>
      <c r="M1271" s="90">
        <v>17171</v>
      </c>
      <c r="N1271" s="88" t="s">
        <v>101</v>
      </c>
      <c r="O1271" s="25" t="s">
        <v>91</v>
      </c>
      <c r="P1271" s="25">
        <v>43219</v>
      </c>
    </row>
    <row r="1272" spans="1:16" x14ac:dyDescent="0.3">
      <c r="A1272" s="54" t="str">
        <f t="shared" si="89"/>
        <v>URSULET1</v>
      </c>
      <c r="B1272" s="52">
        <f t="shared" si="90"/>
        <v>1</v>
      </c>
      <c r="E1272" s="236" t="str">
        <f t="shared" si="86"/>
        <v>URSULETErick</v>
      </c>
      <c r="F1272" s="25" t="str">
        <f t="shared" si="88"/>
        <v>FSGT244972</v>
      </c>
      <c r="G1272" s="88" t="s">
        <v>1011</v>
      </c>
      <c r="H1272" s="88" t="s">
        <v>1012</v>
      </c>
      <c r="I1272" s="88" t="s">
        <v>118</v>
      </c>
      <c r="J1272" s="89">
        <v>71</v>
      </c>
      <c r="K1272" s="88" t="s">
        <v>34</v>
      </c>
      <c r="L1272" s="88">
        <v>244972</v>
      </c>
      <c r="M1272" s="90">
        <v>24677</v>
      </c>
      <c r="N1272" s="88">
        <v>6</v>
      </c>
      <c r="O1272" s="25" t="s">
        <v>82</v>
      </c>
      <c r="P1272" s="25">
        <v>43301</v>
      </c>
    </row>
    <row r="1273" spans="1:16" x14ac:dyDescent="0.3">
      <c r="A1273" s="54" t="str">
        <f t="shared" si="89"/>
        <v>VAILLER1</v>
      </c>
      <c r="B1273" s="52">
        <f t="shared" si="90"/>
        <v>1</v>
      </c>
      <c r="E1273" s="236" t="str">
        <f t="shared" si="86"/>
        <v>VAILLERPierre</v>
      </c>
      <c r="F1273" s="25" t="str">
        <f t="shared" si="88"/>
        <v>FSGT229885</v>
      </c>
      <c r="G1273" s="88" t="s">
        <v>1013</v>
      </c>
      <c r="H1273" s="88" t="s">
        <v>161</v>
      </c>
      <c r="I1273" s="88" t="s">
        <v>94</v>
      </c>
      <c r="J1273" s="89">
        <v>71</v>
      </c>
      <c r="K1273" s="88" t="s">
        <v>34</v>
      </c>
      <c r="L1273" s="88">
        <v>229885</v>
      </c>
      <c r="M1273" s="90">
        <v>20889</v>
      </c>
      <c r="N1273" s="88">
        <v>4</v>
      </c>
      <c r="O1273" s="25" t="s">
        <v>91</v>
      </c>
      <c r="P1273" s="25">
        <v>43128</v>
      </c>
    </row>
    <row r="1274" spans="1:16" x14ac:dyDescent="0.3">
      <c r="A1274" s="54" t="str">
        <f t="shared" ref="A1274:A1301" si="91">CONCATENATE(G1274,B1274)</f>
        <v>VALLOT1</v>
      </c>
      <c r="B1274" s="52">
        <f t="shared" ref="B1274:B1301" si="92">IF(G1274&lt;&gt;G1273,1,(B1273+1))</f>
        <v>1</v>
      </c>
      <c r="E1274" s="236" t="str">
        <f t="shared" ref="E1274:E1301" si="93">CONCATENATE(G1274,H1274)</f>
        <v>VALLOTBernard</v>
      </c>
      <c r="F1274" s="25" t="str">
        <f t="shared" si="88"/>
        <v>FSGT232759</v>
      </c>
      <c r="G1274" s="25" t="s">
        <v>1014</v>
      </c>
      <c r="H1274" s="25" t="s">
        <v>327</v>
      </c>
      <c r="I1274" s="25" t="s">
        <v>80</v>
      </c>
      <c r="J1274" s="25">
        <v>71</v>
      </c>
      <c r="K1274" s="25" t="s">
        <v>34</v>
      </c>
      <c r="L1274" s="25">
        <v>232759</v>
      </c>
      <c r="M1274" s="47">
        <v>19245</v>
      </c>
      <c r="N1274" s="25">
        <v>6</v>
      </c>
      <c r="O1274" s="25" t="s">
        <v>91</v>
      </c>
      <c r="P1274" s="25">
        <v>43117</v>
      </c>
    </row>
    <row r="1275" spans="1:16" x14ac:dyDescent="0.3">
      <c r="A1275" s="54" t="str">
        <f t="shared" si="91"/>
        <v>VARIOT1</v>
      </c>
      <c r="B1275" s="52">
        <f t="shared" si="92"/>
        <v>1</v>
      </c>
      <c r="E1275" s="236" t="str">
        <f t="shared" si="93"/>
        <v>VARIOTThomas</v>
      </c>
      <c r="F1275" s="25" t="str">
        <f t="shared" si="88"/>
        <v>FSGT55717756</v>
      </c>
      <c r="G1275" s="25" t="s">
        <v>1015</v>
      </c>
      <c r="H1275" s="25" t="s">
        <v>491</v>
      </c>
      <c r="I1275" s="25" t="s">
        <v>112</v>
      </c>
      <c r="J1275" s="25">
        <v>71</v>
      </c>
      <c r="K1275" s="25" t="s">
        <v>34</v>
      </c>
      <c r="L1275" s="25">
        <v>55717756</v>
      </c>
      <c r="M1275" s="47">
        <v>31897</v>
      </c>
      <c r="N1275" s="25">
        <v>4</v>
      </c>
      <c r="O1275" s="25" t="s">
        <v>95</v>
      </c>
      <c r="P1275" s="25">
        <v>43128</v>
      </c>
    </row>
    <row r="1276" spans="1:16" x14ac:dyDescent="0.3">
      <c r="A1276" s="54" t="str">
        <f t="shared" si="91"/>
        <v>VASSOS1</v>
      </c>
      <c r="B1276" s="52">
        <f t="shared" si="92"/>
        <v>1</v>
      </c>
      <c r="E1276" s="236" t="str">
        <f t="shared" si="93"/>
        <v>VASSOSFrédéric</v>
      </c>
      <c r="F1276" s="25" t="str">
        <f t="shared" si="88"/>
        <v>FSGT431781</v>
      </c>
      <c r="G1276" s="25" t="s">
        <v>1016</v>
      </c>
      <c r="H1276" s="25" t="s">
        <v>185</v>
      </c>
      <c r="I1276" s="25" t="s">
        <v>98</v>
      </c>
      <c r="J1276" s="25">
        <v>71</v>
      </c>
      <c r="K1276" s="25" t="s">
        <v>34</v>
      </c>
      <c r="L1276" s="25">
        <v>431781</v>
      </c>
      <c r="M1276" s="47">
        <v>22670</v>
      </c>
      <c r="N1276" s="25">
        <v>6</v>
      </c>
      <c r="O1276" s="25" t="s">
        <v>82</v>
      </c>
      <c r="P1276" s="25">
        <v>43130</v>
      </c>
    </row>
    <row r="1277" spans="1:16" x14ac:dyDescent="0.3">
      <c r="A1277" s="54" t="str">
        <f t="shared" si="91"/>
        <v>VAUCHER1</v>
      </c>
      <c r="B1277" s="52">
        <f t="shared" si="92"/>
        <v>1</v>
      </c>
      <c r="E1277" s="236" t="str">
        <f t="shared" si="93"/>
        <v>VAUCHERDidier</v>
      </c>
      <c r="F1277" s="25" t="str">
        <f t="shared" si="88"/>
        <v>FSGT227511</v>
      </c>
      <c r="G1277" s="25" t="s">
        <v>1017</v>
      </c>
      <c r="H1277" s="25" t="s">
        <v>232</v>
      </c>
      <c r="I1277" s="25" t="s">
        <v>127</v>
      </c>
      <c r="J1277" s="25">
        <v>71</v>
      </c>
      <c r="K1277" s="25" t="s">
        <v>34</v>
      </c>
      <c r="L1277" s="25">
        <v>227511</v>
      </c>
      <c r="M1277" s="47">
        <v>23814</v>
      </c>
      <c r="N1277" s="25">
        <v>5</v>
      </c>
      <c r="O1277" s="25" t="s">
        <v>82</v>
      </c>
      <c r="P1277" s="25">
        <v>43114</v>
      </c>
    </row>
    <row r="1278" spans="1:16" x14ac:dyDescent="0.3">
      <c r="A1278" s="54" t="str">
        <f t="shared" si="91"/>
        <v>VEDELE1</v>
      </c>
      <c r="B1278" s="52">
        <f t="shared" si="92"/>
        <v>1</v>
      </c>
      <c r="E1278" s="236" t="str">
        <f t="shared" si="93"/>
        <v>VEDELECasimir</v>
      </c>
      <c r="F1278" s="25" t="str">
        <f t="shared" si="88"/>
        <v>FSGT229945</v>
      </c>
      <c r="G1278" s="25" t="s">
        <v>1018</v>
      </c>
      <c r="H1278" s="25" t="s">
        <v>1019</v>
      </c>
      <c r="I1278" s="25" t="s">
        <v>313</v>
      </c>
      <c r="J1278" s="25">
        <v>71</v>
      </c>
      <c r="K1278" s="25" t="s">
        <v>34</v>
      </c>
      <c r="L1278" s="25">
        <v>229945</v>
      </c>
      <c r="M1278" s="47">
        <v>19972</v>
      </c>
      <c r="N1278" s="25">
        <v>6</v>
      </c>
      <c r="O1278" s="25" t="s">
        <v>91</v>
      </c>
      <c r="P1278" s="25">
        <v>43204</v>
      </c>
    </row>
    <row r="1279" spans="1:16" x14ac:dyDescent="0.3">
      <c r="A1279" s="54" t="str">
        <f t="shared" si="91"/>
        <v>VERNE1</v>
      </c>
      <c r="B1279" s="52">
        <f t="shared" si="92"/>
        <v>1</v>
      </c>
      <c r="E1279" s="236" t="str">
        <f t="shared" si="93"/>
        <v>VERNERobert</v>
      </c>
      <c r="F1279" s="25" t="str">
        <f t="shared" si="88"/>
        <v>FSGT110122</v>
      </c>
      <c r="G1279" s="25" t="s">
        <v>1020</v>
      </c>
      <c r="H1279" s="25" t="s">
        <v>317</v>
      </c>
      <c r="I1279" s="25" t="s">
        <v>94</v>
      </c>
      <c r="J1279" s="25">
        <v>71</v>
      </c>
      <c r="K1279" s="25" t="s">
        <v>34</v>
      </c>
      <c r="L1279" s="25">
        <v>110122</v>
      </c>
      <c r="M1279" s="47">
        <v>15599</v>
      </c>
      <c r="N1279" s="25">
        <v>6</v>
      </c>
      <c r="O1279" s="25" t="s">
        <v>91</v>
      </c>
      <c r="P1279" s="25">
        <v>43128</v>
      </c>
    </row>
    <row r="1280" spans="1:16" x14ac:dyDescent="0.3">
      <c r="A1280" s="54" t="str">
        <f t="shared" si="91"/>
        <v>VERNUSSE1</v>
      </c>
      <c r="B1280" s="52">
        <f t="shared" si="92"/>
        <v>1</v>
      </c>
      <c r="E1280" s="236" t="str">
        <f t="shared" si="93"/>
        <v>VERNUSSECyrille</v>
      </c>
      <c r="F1280" s="25" t="str">
        <f t="shared" si="88"/>
        <v>FSGT138964</v>
      </c>
      <c r="G1280" s="25" t="s">
        <v>1021</v>
      </c>
      <c r="H1280" s="25" t="s">
        <v>562</v>
      </c>
      <c r="I1280" s="25" t="s">
        <v>196</v>
      </c>
      <c r="J1280" s="25">
        <v>71</v>
      </c>
      <c r="K1280" s="25" t="s">
        <v>34</v>
      </c>
      <c r="L1280" s="25">
        <v>138964</v>
      </c>
      <c r="M1280" s="47">
        <v>28519</v>
      </c>
      <c r="N1280" s="25">
        <v>1</v>
      </c>
      <c r="O1280" s="25" t="s">
        <v>73</v>
      </c>
      <c r="P1280" s="25">
        <v>43131</v>
      </c>
    </row>
    <row r="1281" spans="1:16" x14ac:dyDescent="0.3">
      <c r="A1281" s="54" t="str">
        <f t="shared" si="91"/>
        <v>VERRIEN1</v>
      </c>
      <c r="B1281" s="52">
        <f t="shared" si="92"/>
        <v>1</v>
      </c>
      <c r="E1281" s="236" t="str">
        <f t="shared" si="93"/>
        <v>VERRIENAlain</v>
      </c>
      <c r="F1281" s="25" t="str">
        <f t="shared" si="88"/>
        <v>FSGT229844</v>
      </c>
      <c r="G1281" s="25" t="s">
        <v>1022</v>
      </c>
      <c r="H1281" s="25" t="s">
        <v>126</v>
      </c>
      <c r="I1281" s="25" t="s">
        <v>80</v>
      </c>
      <c r="J1281" s="25">
        <v>71</v>
      </c>
      <c r="K1281" s="25" t="s">
        <v>34</v>
      </c>
      <c r="L1281" s="25">
        <v>229844</v>
      </c>
      <c r="M1281" s="47">
        <v>20012</v>
      </c>
      <c r="N1281" s="25">
        <v>4</v>
      </c>
      <c r="O1281" s="25" t="s">
        <v>91</v>
      </c>
      <c r="P1281" s="25">
        <v>43117</v>
      </c>
    </row>
    <row r="1282" spans="1:16" x14ac:dyDescent="0.3">
      <c r="A1282" s="54" t="str">
        <f t="shared" si="91"/>
        <v>VERRIEN2</v>
      </c>
      <c r="B1282" s="52">
        <f t="shared" si="92"/>
        <v>2</v>
      </c>
      <c r="E1282" s="236" t="str">
        <f t="shared" si="93"/>
        <v>VERRIENDavid</v>
      </c>
      <c r="F1282" s="25" t="str">
        <f t="shared" si="88"/>
        <v>FSGT228952</v>
      </c>
      <c r="G1282" s="25" t="s">
        <v>1022</v>
      </c>
      <c r="H1282" s="25" t="s">
        <v>205</v>
      </c>
      <c r="I1282" s="25" t="s">
        <v>187</v>
      </c>
      <c r="J1282" s="25">
        <v>71</v>
      </c>
      <c r="K1282" s="25" t="s">
        <v>34</v>
      </c>
      <c r="L1282" s="25">
        <v>228952</v>
      </c>
      <c r="M1282" s="47">
        <v>28199</v>
      </c>
      <c r="N1282" s="25">
        <v>2</v>
      </c>
      <c r="O1282" s="25" t="s">
        <v>73</v>
      </c>
      <c r="P1282" s="25">
        <v>43164</v>
      </c>
    </row>
    <row r="1283" spans="1:16" x14ac:dyDescent="0.3">
      <c r="A1283" s="54" t="str">
        <f t="shared" si="91"/>
        <v>VERRIEN3</v>
      </c>
      <c r="B1283" s="52">
        <f t="shared" si="92"/>
        <v>3</v>
      </c>
      <c r="E1283" s="236" t="str">
        <f t="shared" si="93"/>
        <v>VERRIENLouison(cadet)</v>
      </c>
      <c r="F1283" s="25" t="str">
        <f t="shared" si="88"/>
        <v>FSGT55655533</v>
      </c>
      <c r="G1283" s="25" t="s">
        <v>1022</v>
      </c>
      <c r="H1283" s="25" t="s">
        <v>1023</v>
      </c>
      <c r="I1283" s="25" t="s">
        <v>133</v>
      </c>
      <c r="J1283" s="25">
        <v>71</v>
      </c>
      <c r="K1283" s="25" t="s">
        <v>34</v>
      </c>
      <c r="L1283" s="25">
        <v>55655533</v>
      </c>
      <c r="M1283" s="47">
        <v>37789</v>
      </c>
      <c r="N1283" s="25">
        <v>3</v>
      </c>
      <c r="O1283" s="25" t="s">
        <v>170</v>
      </c>
      <c r="P1283" s="25">
        <v>43158</v>
      </c>
    </row>
    <row r="1284" spans="1:16" x14ac:dyDescent="0.3">
      <c r="A1284" s="54" t="str">
        <f t="shared" si="91"/>
        <v>VIAU1</v>
      </c>
      <c r="B1284" s="52">
        <f t="shared" si="92"/>
        <v>1</v>
      </c>
      <c r="E1284" s="236" t="str">
        <f t="shared" si="93"/>
        <v>VIAUDaniel</v>
      </c>
      <c r="F1284" s="25" t="str">
        <f t="shared" si="88"/>
        <v>FSGT55542629</v>
      </c>
      <c r="G1284" s="25" t="s">
        <v>1024</v>
      </c>
      <c r="H1284" s="25" t="s">
        <v>299</v>
      </c>
      <c r="I1284" s="25" t="s">
        <v>149</v>
      </c>
      <c r="J1284" s="25">
        <v>71</v>
      </c>
      <c r="K1284" s="25" t="s">
        <v>34</v>
      </c>
      <c r="L1284" s="25">
        <v>55542629</v>
      </c>
      <c r="M1284" s="47">
        <v>28481</v>
      </c>
      <c r="N1284" s="25">
        <v>4</v>
      </c>
      <c r="O1284" s="25" t="s">
        <v>73</v>
      </c>
      <c r="P1284" s="25">
        <v>43128</v>
      </c>
    </row>
    <row r="1285" spans="1:16" x14ac:dyDescent="0.3">
      <c r="A1285" s="54" t="str">
        <f t="shared" si="91"/>
        <v>VILLERMAUX1</v>
      </c>
      <c r="B1285" s="52">
        <f t="shared" si="92"/>
        <v>1</v>
      </c>
      <c r="E1285" s="236" t="str">
        <f t="shared" si="93"/>
        <v>VILLERMAUXMichel</v>
      </c>
      <c r="F1285" s="25" t="str">
        <f t="shared" si="88"/>
        <v>FSGT55714257</v>
      </c>
      <c r="G1285" s="25" t="s">
        <v>1025</v>
      </c>
      <c r="H1285" s="25" t="s">
        <v>249</v>
      </c>
      <c r="I1285" s="25" t="s">
        <v>112</v>
      </c>
      <c r="J1285" s="25">
        <v>71</v>
      </c>
      <c r="K1285" s="25" t="s">
        <v>34</v>
      </c>
      <c r="L1285" s="25">
        <v>55714257</v>
      </c>
      <c r="M1285" s="47">
        <v>24901</v>
      </c>
      <c r="N1285" s="25">
        <v>4</v>
      </c>
      <c r="O1285" s="25" t="s">
        <v>82</v>
      </c>
      <c r="P1285" s="25">
        <v>43158</v>
      </c>
    </row>
    <row r="1286" spans="1:16" x14ac:dyDescent="0.3">
      <c r="A1286" s="54" t="str">
        <f t="shared" si="91"/>
        <v>VILLEROT1</v>
      </c>
      <c r="B1286" s="52">
        <f t="shared" si="92"/>
        <v>1</v>
      </c>
      <c r="E1286" s="236" t="str">
        <f t="shared" si="93"/>
        <v>VILLEROTLaurent</v>
      </c>
      <c r="F1286" s="25" t="str">
        <f t="shared" si="88"/>
        <v>FSGT55656325</v>
      </c>
      <c r="G1286" s="25" t="s">
        <v>1026</v>
      </c>
      <c r="H1286" s="25" t="s">
        <v>192</v>
      </c>
      <c r="I1286" s="25" t="s">
        <v>112</v>
      </c>
      <c r="J1286" s="25">
        <v>71</v>
      </c>
      <c r="K1286" s="25" t="s">
        <v>34</v>
      </c>
      <c r="L1286" s="25">
        <v>55656325</v>
      </c>
      <c r="M1286" s="47">
        <v>25888</v>
      </c>
      <c r="N1286" s="25">
        <v>4</v>
      </c>
      <c r="O1286" s="25" t="s">
        <v>73</v>
      </c>
      <c r="P1286" s="25">
        <v>43111</v>
      </c>
    </row>
    <row r="1287" spans="1:16" x14ac:dyDescent="0.3">
      <c r="A1287" s="54" t="str">
        <f t="shared" si="91"/>
        <v>VINCENT1</v>
      </c>
      <c r="B1287" s="52">
        <f t="shared" si="92"/>
        <v>1</v>
      </c>
      <c r="E1287" s="236" t="str">
        <f t="shared" si="93"/>
        <v>VINCENTBernard</v>
      </c>
      <c r="F1287" s="25" t="str">
        <f t="shared" si="88"/>
        <v>FSGT366151</v>
      </c>
      <c r="G1287" s="25" t="s">
        <v>1027</v>
      </c>
      <c r="H1287" s="25" t="s">
        <v>327</v>
      </c>
      <c r="I1287" s="25" t="s">
        <v>80</v>
      </c>
      <c r="J1287" s="25">
        <v>71</v>
      </c>
      <c r="K1287" s="25" t="s">
        <v>34</v>
      </c>
      <c r="L1287" s="25">
        <v>366151</v>
      </c>
      <c r="M1287" s="47">
        <v>16718</v>
      </c>
      <c r="N1287" s="25">
        <v>6</v>
      </c>
      <c r="O1287" s="25" t="s">
        <v>91</v>
      </c>
      <c r="P1287" s="25">
        <v>43117</v>
      </c>
    </row>
    <row r="1288" spans="1:16" x14ac:dyDescent="0.3">
      <c r="A1288" s="54" t="str">
        <f t="shared" si="91"/>
        <v>VITONE1</v>
      </c>
      <c r="B1288" s="52">
        <f t="shared" si="92"/>
        <v>1</v>
      </c>
      <c r="E1288" s="236" t="str">
        <f t="shared" si="93"/>
        <v>VITONELucas</v>
      </c>
      <c r="F1288" s="25" t="str">
        <f t="shared" si="88"/>
        <v>FSGT55662421</v>
      </c>
      <c r="G1288" s="25" t="s">
        <v>1028</v>
      </c>
      <c r="H1288" s="25" t="s">
        <v>119</v>
      </c>
      <c r="I1288" s="25" t="s">
        <v>225</v>
      </c>
      <c r="J1288" s="25">
        <v>71</v>
      </c>
      <c r="K1288" s="25" t="s">
        <v>34</v>
      </c>
      <c r="L1288" s="25">
        <v>55662421</v>
      </c>
      <c r="M1288" s="47">
        <v>36730</v>
      </c>
      <c r="N1288" s="25">
        <v>4</v>
      </c>
      <c r="O1288" s="25" t="s">
        <v>122</v>
      </c>
      <c r="P1288" s="25">
        <v>43161</v>
      </c>
    </row>
    <row r="1289" spans="1:16" x14ac:dyDescent="0.3">
      <c r="A1289" s="54" t="str">
        <f t="shared" si="91"/>
        <v>VOUILLON1</v>
      </c>
      <c r="B1289" s="52">
        <f t="shared" si="92"/>
        <v>1</v>
      </c>
      <c r="E1289" s="236" t="str">
        <f t="shared" si="93"/>
        <v>VOUILLONBernard</v>
      </c>
      <c r="F1289" s="25" t="str">
        <f t="shared" si="88"/>
        <v>FSGT228000</v>
      </c>
      <c r="G1289" s="25" t="s">
        <v>1029</v>
      </c>
      <c r="H1289" s="25" t="s">
        <v>327</v>
      </c>
      <c r="I1289" s="25" t="s">
        <v>837</v>
      </c>
      <c r="J1289" s="25">
        <v>71</v>
      </c>
      <c r="K1289" s="25" t="s">
        <v>34</v>
      </c>
      <c r="L1289" s="25">
        <v>228000</v>
      </c>
      <c r="M1289" s="47">
        <v>21722</v>
      </c>
      <c r="N1289" s="25">
        <v>3</v>
      </c>
      <c r="O1289" s="25" t="s">
        <v>82</v>
      </c>
      <c r="P1289" s="25">
        <v>43182</v>
      </c>
    </row>
    <row r="1290" spans="1:16" x14ac:dyDescent="0.3">
      <c r="A1290" s="54" t="str">
        <f t="shared" si="91"/>
        <v>VOUILLON2</v>
      </c>
      <c r="B1290" s="52">
        <f t="shared" si="92"/>
        <v>2</v>
      </c>
      <c r="E1290" s="236" t="str">
        <f t="shared" si="93"/>
        <v>VOUILLONDaniel</v>
      </c>
      <c r="F1290" s="25" t="str">
        <f t="shared" si="88"/>
        <v>FSGT230662</v>
      </c>
      <c r="G1290" s="25" t="s">
        <v>1029</v>
      </c>
      <c r="H1290" s="25" t="s">
        <v>299</v>
      </c>
      <c r="I1290" s="25" t="s">
        <v>94</v>
      </c>
      <c r="J1290" s="25">
        <v>71</v>
      </c>
      <c r="K1290" s="25" t="s">
        <v>34</v>
      </c>
      <c r="L1290" s="25">
        <v>230662</v>
      </c>
      <c r="M1290" s="47">
        <v>20972</v>
      </c>
      <c r="N1290" s="25">
        <v>4</v>
      </c>
      <c r="O1290" s="25" t="s">
        <v>91</v>
      </c>
      <c r="P1290" s="25">
        <v>43128</v>
      </c>
    </row>
    <row r="1291" spans="1:16" x14ac:dyDescent="0.3">
      <c r="A1291" s="54" t="str">
        <f t="shared" si="91"/>
        <v>VUITTON1</v>
      </c>
      <c r="B1291" s="52">
        <f t="shared" si="92"/>
        <v>1</v>
      </c>
      <c r="E1291" s="236" t="str">
        <f t="shared" si="93"/>
        <v>VUITTONRichard</v>
      </c>
      <c r="F1291" s="25" t="str">
        <f t="shared" si="88"/>
        <v>FSGT55546324</v>
      </c>
      <c r="G1291" s="25" t="s">
        <v>1030</v>
      </c>
      <c r="H1291" s="25" t="s">
        <v>264</v>
      </c>
      <c r="I1291" s="25" t="s">
        <v>98</v>
      </c>
      <c r="J1291" s="25">
        <v>71</v>
      </c>
      <c r="K1291" s="25" t="s">
        <v>34</v>
      </c>
      <c r="L1291" s="25">
        <v>55546324</v>
      </c>
      <c r="M1291" s="47">
        <v>18693</v>
      </c>
      <c r="N1291" s="25">
        <v>6</v>
      </c>
      <c r="O1291" s="25" t="s">
        <v>91</v>
      </c>
      <c r="P1291" s="25">
        <v>43114</v>
      </c>
    </row>
    <row r="1292" spans="1:16" x14ac:dyDescent="0.3">
      <c r="A1292" s="54" t="str">
        <f t="shared" si="91"/>
        <v>WURTH1</v>
      </c>
      <c r="B1292" s="52">
        <f t="shared" si="92"/>
        <v>1</v>
      </c>
      <c r="E1292" s="236" t="str">
        <f t="shared" si="93"/>
        <v>WURTHJean-Pierre</v>
      </c>
      <c r="F1292" s="25" t="str">
        <f t="shared" si="88"/>
        <v>FSGT367357</v>
      </c>
      <c r="G1292" s="25" t="s">
        <v>1031</v>
      </c>
      <c r="H1292" s="25" t="s">
        <v>430</v>
      </c>
      <c r="I1292" s="25" t="s">
        <v>118</v>
      </c>
      <c r="J1292" s="25">
        <v>71</v>
      </c>
      <c r="K1292" s="25" t="s">
        <v>34</v>
      </c>
      <c r="L1292" s="25">
        <v>367357</v>
      </c>
      <c r="M1292" s="47">
        <v>17601</v>
      </c>
      <c r="N1292" s="25">
        <v>6</v>
      </c>
      <c r="O1292" s="25" t="s">
        <v>91</v>
      </c>
      <c r="P1292" s="25">
        <v>43160</v>
      </c>
    </row>
    <row r="1293" spans="1:16" x14ac:dyDescent="0.3">
      <c r="A1293" s="54" t="str">
        <f t="shared" si="91"/>
        <v>ZACCHIA1</v>
      </c>
      <c r="B1293" s="52">
        <f t="shared" si="92"/>
        <v>1</v>
      </c>
      <c r="E1293" s="236" t="str">
        <f t="shared" si="93"/>
        <v>ZACCHIAJocelyne</v>
      </c>
      <c r="F1293" s="25" t="str">
        <f t="shared" si="88"/>
        <v>FSGT244973</v>
      </c>
      <c r="G1293" s="25" t="s">
        <v>1032</v>
      </c>
      <c r="H1293" s="25" t="s">
        <v>1033</v>
      </c>
      <c r="I1293" s="25" t="s">
        <v>80</v>
      </c>
      <c r="J1293" s="25">
        <v>71</v>
      </c>
      <c r="K1293" s="25" t="s">
        <v>34</v>
      </c>
      <c r="L1293" s="25">
        <v>244973</v>
      </c>
      <c r="M1293" s="47">
        <v>26347</v>
      </c>
      <c r="N1293" s="25" t="s">
        <v>81</v>
      </c>
      <c r="O1293" s="25" t="s">
        <v>73</v>
      </c>
      <c r="P1293" s="25">
        <v>43117</v>
      </c>
    </row>
    <row r="1294" spans="1:16" x14ac:dyDescent="0.3">
      <c r="A1294" s="54" t="str">
        <f t="shared" si="91"/>
        <v>ZACCHIA2</v>
      </c>
      <c r="B1294" s="52">
        <f t="shared" si="92"/>
        <v>2</v>
      </c>
      <c r="E1294" s="236" t="str">
        <f t="shared" si="93"/>
        <v>ZACCHIATony</v>
      </c>
      <c r="F1294" s="25" t="str">
        <f t="shared" si="88"/>
        <v>FSGT236837</v>
      </c>
      <c r="G1294" s="25" t="s">
        <v>1032</v>
      </c>
      <c r="H1294" s="25" t="s">
        <v>1034</v>
      </c>
      <c r="I1294" s="25" t="s">
        <v>80</v>
      </c>
      <c r="J1294" s="25">
        <v>71</v>
      </c>
      <c r="K1294" s="25" t="s">
        <v>34</v>
      </c>
      <c r="L1294" s="25">
        <v>236837</v>
      </c>
      <c r="M1294" s="47">
        <v>23992</v>
      </c>
      <c r="N1294" s="25">
        <v>5</v>
      </c>
      <c r="O1294" s="25" t="s">
        <v>82</v>
      </c>
      <c r="P1294" s="25">
        <v>43117</v>
      </c>
    </row>
    <row r="1295" spans="1:16" x14ac:dyDescent="0.3">
      <c r="A1295" s="54" t="str">
        <f t="shared" si="91"/>
        <v>ZECCHINO-CASAGRANDE1</v>
      </c>
      <c r="B1295" s="52">
        <f t="shared" si="92"/>
        <v>1</v>
      </c>
      <c r="E1295" s="236" t="str">
        <f t="shared" si="93"/>
        <v>ZECCHINO-CASAGRANDEEmma</v>
      </c>
      <c r="F1295" s="25" t="str">
        <f t="shared" si="88"/>
        <v>FSGT55711775</v>
      </c>
      <c r="G1295" s="25" t="s">
        <v>1035</v>
      </c>
      <c r="H1295" s="25" t="s">
        <v>1036</v>
      </c>
      <c r="I1295" s="25" t="s">
        <v>154</v>
      </c>
      <c r="J1295" s="25">
        <v>71</v>
      </c>
      <c r="K1295" s="25" t="s">
        <v>34</v>
      </c>
      <c r="L1295" s="25">
        <v>55711775</v>
      </c>
      <c r="M1295" s="47">
        <v>37102</v>
      </c>
      <c r="N1295" s="25">
        <v>6</v>
      </c>
      <c r="O1295" s="25" t="s">
        <v>122</v>
      </c>
      <c r="P1295" s="25">
        <v>43143</v>
      </c>
    </row>
    <row r="1296" spans="1:16" x14ac:dyDescent="0.3">
      <c r="A1296" s="54" t="str">
        <f t="shared" si="91"/>
        <v>ZOCCOLANTE1</v>
      </c>
      <c r="B1296" s="52">
        <f t="shared" si="92"/>
        <v>1</v>
      </c>
      <c r="E1296" s="236" t="str">
        <f t="shared" si="93"/>
        <v>ZOCCOLANTECéline</v>
      </c>
      <c r="F1296" s="25" t="str">
        <f t="shared" si="88"/>
        <v>FSGT253329</v>
      </c>
      <c r="G1296" s="25" t="s">
        <v>1037</v>
      </c>
      <c r="H1296" s="25" t="s">
        <v>1038</v>
      </c>
      <c r="I1296" s="25" t="s">
        <v>118</v>
      </c>
      <c r="J1296" s="25">
        <v>71</v>
      </c>
      <c r="K1296" s="25" t="s">
        <v>34</v>
      </c>
      <c r="L1296" s="25">
        <v>253329</v>
      </c>
      <c r="M1296" s="47">
        <v>33856</v>
      </c>
      <c r="N1296" s="25" t="s">
        <v>81</v>
      </c>
      <c r="O1296" s="25" t="s">
        <v>95</v>
      </c>
      <c r="P1296" s="25">
        <v>43111</v>
      </c>
    </row>
    <row r="1297" spans="1:16" x14ac:dyDescent="0.3">
      <c r="A1297" s="54" t="str">
        <f t="shared" si="91"/>
        <v>ZOCCOLANTE2</v>
      </c>
      <c r="B1297" s="52">
        <f t="shared" si="92"/>
        <v>2</v>
      </c>
      <c r="E1297" s="236" t="str">
        <f t="shared" si="93"/>
        <v>ZOCCOLANTEBruno</v>
      </c>
      <c r="F1297" s="25" t="str">
        <f t="shared" si="88"/>
        <v>FSGT232346</v>
      </c>
      <c r="G1297" s="25" t="s">
        <v>1037</v>
      </c>
      <c r="H1297" s="25" t="s">
        <v>335</v>
      </c>
      <c r="I1297" s="25" t="s">
        <v>263</v>
      </c>
      <c r="J1297" s="25">
        <v>71</v>
      </c>
      <c r="K1297" s="25" t="s">
        <v>34</v>
      </c>
      <c r="L1297" s="25">
        <v>232346</v>
      </c>
      <c r="M1297" s="47">
        <v>19854</v>
      </c>
      <c r="N1297" s="25">
        <v>6</v>
      </c>
      <c r="O1297" s="25" t="s">
        <v>91</v>
      </c>
      <c r="P1297" s="25">
        <v>43138</v>
      </c>
    </row>
    <row r="1298" spans="1:16" x14ac:dyDescent="0.3">
      <c r="A1298" s="54" t="str">
        <f t="shared" si="91"/>
        <v>ZOCCOLANTE3</v>
      </c>
      <c r="B1298" s="52">
        <f t="shared" si="92"/>
        <v>3</v>
      </c>
      <c r="E1298" s="236" t="str">
        <f t="shared" si="93"/>
        <v>ZOCCOLANTEChristophe</v>
      </c>
      <c r="F1298" s="25" t="str">
        <f t="shared" si="88"/>
        <v>FSGT236582</v>
      </c>
      <c r="G1298" s="25" t="s">
        <v>1037</v>
      </c>
      <c r="H1298" s="25" t="s">
        <v>135</v>
      </c>
      <c r="I1298" s="25" t="s">
        <v>263</v>
      </c>
      <c r="J1298" s="25">
        <v>71</v>
      </c>
      <c r="K1298" s="25" t="s">
        <v>34</v>
      </c>
      <c r="L1298" s="25">
        <v>236582</v>
      </c>
      <c r="M1298" s="47">
        <v>29187</v>
      </c>
      <c r="N1298" s="25">
        <v>3</v>
      </c>
      <c r="O1298" s="25" t="s">
        <v>95</v>
      </c>
      <c r="P1298" s="25">
        <v>43138</v>
      </c>
    </row>
    <row r="1299" spans="1:16" x14ac:dyDescent="0.3">
      <c r="A1299" s="54" t="str">
        <f t="shared" si="91"/>
        <v>ZOCCOLANTE4</v>
      </c>
      <c r="B1299" s="52">
        <f t="shared" si="92"/>
        <v>4</v>
      </c>
      <c r="E1299" s="236" t="str">
        <f t="shared" si="93"/>
        <v>ZOCCOLANTEDavid</v>
      </c>
      <c r="F1299" s="25" t="str">
        <f t="shared" si="88"/>
        <v>FSGT228783</v>
      </c>
      <c r="G1299" s="25" t="s">
        <v>1037</v>
      </c>
      <c r="H1299" s="25" t="s">
        <v>205</v>
      </c>
      <c r="I1299" s="25" t="s">
        <v>133</v>
      </c>
      <c r="J1299" s="25">
        <v>71</v>
      </c>
      <c r="K1299" s="25" t="s">
        <v>34</v>
      </c>
      <c r="L1299" s="25">
        <v>228783</v>
      </c>
      <c r="M1299" s="47">
        <v>30306</v>
      </c>
      <c r="N1299" s="25">
        <v>1</v>
      </c>
      <c r="O1299" s="25" t="s">
        <v>95</v>
      </c>
      <c r="P1299" s="25">
        <v>43137</v>
      </c>
    </row>
    <row r="1300" spans="1:16" x14ac:dyDescent="0.3">
      <c r="A1300" s="54" t="str">
        <f t="shared" si="91"/>
        <v>ZOKOU1</v>
      </c>
      <c r="B1300" s="52">
        <f t="shared" si="92"/>
        <v>1</v>
      </c>
      <c r="E1300" s="236" t="str">
        <f t="shared" si="93"/>
        <v>ZOKOUSidney</v>
      </c>
      <c r="F1300" s="25" t="str">
        <f t="shared" si="88"/>
        <v>FSGT55711923</v>
      </c>
      <c r="G1300" s="25" t="s">
        <v>1039</v>
      </c>
      <c r="H1300" s="25" t="s">
        <v>1040</v>
      </c>
      <c r="I1300" s="25" t="s">
        <v>130</v>
      </c>
      <c r="J1300" s="25">
        <v>71</v>
      </c>
      <c r="K1300" s="25" t="s">
        <v>34</v>
      </c>
      <c r="L1300" s="25">
        <v>55711923</v>
      </c>
      <c r="M1300" s="47">
        <v>34444</v>
      </c>
      <c r="N1300" s="25">
        <v>2</v>
      </c>
      <c r="O1300" s="25" t="s">
        <v>95</v>
      </c>
      <c r="P1300" s="25">
        <v>43142</v>
      </c>
    </row>
    <row r="1301" spans="1:16" x14ac:dyDescent="0.3">
      <c r="A1301" s="54" t="str">
        <f t="shared" si="91"/>
        <v>ZUCCALLI1</v>
      </c>
      <c r="B1301" s="52">
        <f t="shared" si="92"/>
        <v>1</v>
      </c>
      <c r="E1301" s="236" t="str">
        <f t="shared" si="93"/>
        <v>ZUCCALLIChristian</v>
      </c>
      <c r="F1301" s="25" t="str">
        <f t="shared" si="88"/>
        <v>FSGT230663</v>
      </c>
      <c r="G1301" s="25" t="s">
        <v>1041</v>
      </c>
      <c r="H1301" s="25" t="s">
        <v>97</v>
      </c>
      <c r="I1301" s="25" t="s">
        <v>94</v>
      </c>
      <c r="J1301" s="25">
        <v>71</v>
      </c>
      <c r="K1301" s="25" t="s">
        <v>34</v>
      </c>
      <c r="L1301" s="25">
        <v>230663</v>
      </c>
      <c r="M1301" s="47">
        <v>21947</v>
      </c>
      <c r="N1301" s="25">
        <v>4</v>
      </c>
      <c r="O1301" s="25" t="s">
        <v>82</v>
      </c>
      <c r="P1301" s="25">
        <v>43128</v>
      </c>
    </row>
    <row r="1302" spans="1:16" x14ac:dyDescent="0.3">
      <c r="A1302" s="54" t="str">
        <f t="shared" ref="A1302:A1316" si="94">CONCATENATE(G1302,B1302)</f>
        <v>1</v>
      </c>
      <c r="B1302" s="52">
        <f t="shared" ref="B1302:B1316" si="95">IF(G1302&lt;&gt;G1301,1,(B1301+1))</f>
        <v>1</v>
      </c>
      <c r="E1302" s="236" t="str">
        <f t="shared" ref="E1302:E1316" si="96">CONCATENATE(G1302,H1302)</f>
        <v/>
      </c>
      <c r="F1302" s="25" t="str">
        <f t="shared" si="88"/>
        <v/>
      </c>
    </row>
    <row r="1303" spans="1:16" x14ac:dyDescent="0.3">
      <c r="A1303" s="54" t="str">
        <f t="shared" si="94"/>
        <v>2</v>
      </c>
      <c r="B1303" s="52">
        <f t="shared" si="95"/>
        <v>2</v>
      </c>
      <c r="E1303" s="236" t="str">
        <f t="shared" si="96"/>
        <v/>
      </c>
      <c r="F1303" s="25" t="str">
        <f t="shared" si="88"/>
        <v/>
      </c>
    </row>
    <row r="1304" spans="1:16" x14ac:dyDescent="0.3">
      <c r="A1304" s="54" t="str">
        <f t="shared" si="94"/>
        <v>3</v>
      </c>
      <c r="B1304" s="52">
        <f t="shared" si="95"/>
        <v>3</v>
      </c>
      <c r="E1304" s="236" t="str">
        <f t="shared" si="96"/>
        <v/>
      </c>
      <c r="F1304" s="25" t="str">
        <f t="shared" si="88"/>
        <v/>
      </c>
    </row>
    <row r="1305" spans="1:16" x14ac:dyDescent="0.3">
      <c r="A1305" s="54" t="str">
        <f t="shared" si="94"/>
        <v>4</v>
      </c>
      <c r="B1305" s="52">
        <f t="shared" si="95"/>
        <v>4</v>
      </c>
      <c r="E1305" s="236" t="str">
        <f t="shared" si="96"/>
        <v/>
      </c>
      <c r="F1305" s="25" t="str">
        <f t="shared" si="88"/>
        <v/>
      </c>
    </row>
    <row r="1306" spans="1:16" x14ac:dyDescent="0.3">
      <c r="A1306" s="54" t="str">
        <f t="shared" si="94"/>
        <v>5</v>
      </c>
      <c r="B1306" s="52">
        <f t="shared" si="95"/>
        <v>5</v>
      </c>
      <c r="E1306" s="236" t="str">
        <f t="shared" si="96"/>
        <v/>
      </c>
      <c r="F1306" s="25" t="str">
        <f t="shared" si="88"/>
        <v/>
      </c>
    </row>
    <row r="1307" spans="1:16" x14ac:dyDescent="0.3">
      <c r="A1307" s="54" t="str">
        <f t="shared" si="94"/>
        <v>6</v>
      </c>
      <c r="B1307" s="52">
        <f t="shared" si="95"/>
        <v>6</v>
      </c>
      <c r="E1307" s="236" t="str">
        <f t="shared" si="96"/>
        <v/>
      </c>
      <c r="F1307" s="25" t="str">
        <f t="shared" si="88"/>
        <v/>
      </c>
    </row>
    <row r="1308" spans="1:16" x14ac:dyDescent="0.3">
      <c r="A1308" s="54" t="str">
        <f t="shared" si="94"/>
        <v>7</v>
      </c>
      <c r="B1308" s="52">
        <f t="shared" si="95"/>
        <v>7</v>
      </c>
      <c r="E1308" s="236" t="str">
        <f t="shared" si="96"/>
        <v/>
      </c>
      <c r="F1308" s="25" t="str">
        <f t="shared" si="88"/>
        <v/>
      </c>
    </row>
    <row r="1309" spans="1:16" x14ac:dyDescent="0.3">
      <c r="A1309" s="54" t="str">
        <f t="shared" si="94"/>
        <v>8</v>
      </c>
      <c r="B1309" s="52">
        <f t="shared" si="95"/>
        <v>8</v>
      </c>
      <c r="E1309" s="236" t="str">
        <f t="shared" si="96"/>
        <v/>
      </c>
      <c r="F1309" s="25" t="str">
        <f t="shared" si="88"/>
        <v/>
      </c>
    </row>
    <row r="1310" spans="1:16" x14ac:dyDescent="0.3">
      <c r="A1310" s="54" t="str">
        <f t="shared" si="94"/>
        <v>9</v>
      </c>
      <c r="B1310" s="52">
        <f t="shared" si="95"/>
        <v>9</v>
      </c>
      <c r="E1310" s="236" t="str">
        <f t="shared" si="96"/>
        <v/>
      </c>
      <c r="F1310" s="25" t="str">
        <f t="shared" si="88"/>
        <v/>
      </c>
    </row>
    <row r="1311" spans="1:16" x14ac:dyDescent="0.3">
      <c r="A1311" s="54" t="str">
        <f t="shared" si="94"/>
        <v>10</v>
      </c>
      <c r="B1311" s="52">
        <f t="shared" si="95"/>
        <v>10</v>
      </c>
      <c r="E1311" s="236" t="str">
        <f t="shared" si="96"/>
        <v/>
      </c>
      <c r="F1311" s="25" t="str">
        <f t="shared" si="88"/>
        <v/>
      </c>
    </row>
    <row r="1312" spans="1:16" x14ac:dyDescent="0.3">
      <c r="A1312" s="54" t="str">
        <f t="shared" si="94"/>
        <v>11</v>
      </c>
      <c r="B1312" s="52">
        <f t="shared" si="95"/>
        <v>11</v>
      </c>
      <c r="E1312" s="236" t="str">
        <f t="shared" si="96"/>
        <v/>
      </c>
      <c r="F1312" s="25" t="str">
        <f t="shared" si="88"/>
        <v/>
      </c>
    </row>
    <row r="1313" spans="1:6" x14ac:dyDescent="0.3">
      <c r="A1313" s="54" t="str">
        <f t="shared" si="94"/>
        <v>12</v>
      </c>
      <c r="B1313" s="52">
        <f t="shared" si="95"/>
        <v>12</v>
      </c>
      <c r="E1313" s="236" t="str">
        <f t="shared" si="96"/>
        <v/>
      </c>
      <c r="F1313" s="25" t="str">
        <f t="shared" si="88"/>
        <v/>
      </c>
    </row>
    <row r="1314" spans="1:6" x14ac:dyDescent="0.3">
      <c r="A1314" s="54" t="str">
        <f t="shared" si="94"/>
        <v>13</v>
      </c>
      <c r="B1314" s="52">
        <f t="shared" si="95"/>
        <v>13</v>
      </c>
      <c r="E1314" s="236" t="str">
        <f t="shared" si="96"/>
        <v/>
      </c>
      <c r="F1314" s="25" t="str">
        <f t="shared" si="88"/>
        <v/>
      </c>
    </row>
    <row r="1315" spans="1:6" x14ac:dyDescent="0.3">
      <c r="A1315" s="54" t="str">
        <f t="shared" si="94"/>
        <v>14</v>
      </c>
      <c r="B1315" s="52">
        <f t="shared" si="95"/>
        <v>14</v>
      </c>
      <c r="E1315" s="236" t="str">
        <f t="shared" si="96"/>
        <v/>
      </c>
      <c r="F1315" s="25" t="str">
        <f t="shared" si="88"/>
        <v/>
      </c>
    </row>
    <row r="1316" spans="1:6" x14ac:dyDescent="0.3">
      <c r="A1316" s="54" t="str">
        <f t="shared" si="94"/>
        <v>15</v>
      </c>
      <c r="B1316" s="52">
        <f t="shared" si="95"/>
        <v>15</v>
      </c>
      <c r="E1316" s="236" t="str">
        <f t="shared" si="96"/>
        <v/>
      </c>
      <c r="F1316" s="25" t="str">
        <f t="shared" si="88"/>
        <v/>
      </c>
    </row>
    <row r="1317" spans="1:6" x14ac:dyDescent="0.3">
      <c r="A1317" s="54" t="str">
        <f t="shared" ref="A1317:A1325" si="97">CONCATENATE(G1317,B1317)</f>
        <v>16</v>
      </c>
      <c r="B1317" s="52">
        <f t="shared" ref="B1317:B1325" si="98">IF(G1317&lt;&gt;G1316,1,(B1316+1))</f>
        <v>16</v>
      </c>
      <c r="E1317" s="236" t="str">
        <f t="shared" ref="E1317:E1325" si="99">CONCATENATE(G1317,H1317)</f>
        <v/>
      </c>
      <c r="F1317" s="25" t="str">
        <f t="shared" ref="F1317:F1325" si="100">CONCATENATE(K1317,L1317)</f>
        <v/>
      </c>
    </row>
    <row r="1318" spans="1:6" x14ac:dyDescent="0.3">
      <c r="A1318" s="54" t="str">
        <f t="shared" si="97"/>
        <v>17</v>
      </c>
      <c r="B1318" s="52">
        <f t="shared" si="98"/>
        <v>17</v>
      </c>
      <c r="E1318" s="236" t="str">
        <f t="shared" si="99"/>
        <v/>
      </c>
      <c r="F1318" s="25" t="str">
        <f t="shared" si="100"/>
        <v/>
      </c>
    </row>
    <row r="1319" spans="1:6" x14ac:dyDescent="0.3">
      <c r="A1319" s="54" t="str">
        <f t="shared" si="97"/>
        <v>18</v>
      </c>
      <c r="B1319" s="52">
        <f t="shared" si="98"/>
        <v>18</v>
      </c>
      <c r="E1319" s="236" t="str">
        <f t="shared" si="99"/>
        <v/>
      </c>
      <c r="F1319" s="25" t="str">
        <f t="shared" si="100"/>
        <v/>
      </c>
    </row>
    <row r="1320" spans="1:6" x14ac:dyDescent="0.3">
      <c r="A1320" s="54" t="str">
        <f t="shared" si="97"/>
        <v>19</v>
      </c>
      <c r="B1320" s="52">
        <f t="shared" si="98"/>
        <v>19</v>
      </c>
      <c r="E1320" s="236" t="str">
        <f t="shared" si="99"/>
        <v/>
      </c>
      <c r="F1320" s="25" t="str">
        <f t="shared" si="100"/>
        <v/>
      </c>
    </row>
    <row r="1321" spans="1:6" x14ac:dyDescent="0.3">
      <c r="A1321" s="54" t="str">
        <f t="shared" si="97"/>
        <v>20</v>
      </c>
      <c r="B1321" s="52">
        <f t="shared" si="98"/>
        <v>20</v>
      </c>
      <c r="E1321" s="236" t="str">
        <f t="shared" si="99"/>
        <v/>
      </c>
      <c r="F1321" s="25" t="str">
        <f t="shared" si="100"/>
        <v/>
      </c>
    </row>
    <row r="1322" spans="1:6" x14ac:dyDescent="0.3">
      <c r="A1322" s="54" t="str">
        <f t="shared" si="97"/>
        <v>21</v>
      </c>
      <c r="B1322" s="52">
        <f t="shared" si="98"/>
        <v>21</v>
      </c>
      <c r="E1322" s="236" t="str">
        <f t="shared" si="99"/>
        <v/>
      </c>
      <c r="F1322" s="25" t="str">
        <f t="shared" si="100"/>
        <v/>
      </c>
    </row>
    <row r="1323" spans="1:6" x14ac:dyDescent="0.3">
      <c r="A1323" s="54" t="str">
        <f t="shared" si="97"/>
        <v>22</v>
      </c>
      <c r="B1323" s="52">
        <f t="shared" si="98"/>
        <v>22</v>
      </c>
      <c r="E1323" s="236" t="str">
        <f t="shared" si="99"/>
        <v/>
      </c>
      <c r="F1323" s="25" t="str">
        <f t="shared" si="100"/>
        <v/>
      </c>
    </row>
    <row r="1324" spans="1:6" x14ac:dyDescent="0.3">
      <c r="A1324" s="54" t="str">
        <f t="shared" si="97"/>
        <v>23</v>
      </c>
      <c r="B1324" s="52">
        <f t="shared" si="98"/>
        <v>23</v>
      </c>
      <c r="E1324" s="236" t="str">
        <f t="shared" si="99"/>
        <v/>
      </c>
      <c r="F1324" s="25" t="str">
        <f t="shared" si="100"/>
        <v/>
      </c>
    </row>
    <row r="1325" spans="1:6" x14ac:dyDescent="0.3">
      <c r="A1325" s="54" t="str">
        <f t="shared" si="97"/>
        <v>24</v>
      </c>
      <c r="B1325" s="52">
        <f t="shared" si="98"/>
        <v>24</v>
      </c>
      <c r="E1325" s="236" t="str">
        <f t="shared" si="99"/>
        <v/>
      </c>
      <c r="F1325" s="25" t="str">
        <f t="shared" si="100"/>
        <v/>
      </c>
    </row>
    <row r="1326" spans="1:6" x14ac:dyDescent="0.3">
      <c r="A1326" s="54" t="str">
        <f t="shared" ref="A1326:A1334" si="101">CONCATENATE(G1326,B1326)</f>
        <v>25</v>
      </c>
      <c r="B1326" s="52">
        <f t="shared" ref="B1326:B1334" si="102">IF(G1326&lt;&gt;G1325,1,(B1325+1))</f>
        <v>25</v>
      </c>
      <c r="E1326" s="236" t="str">
        <f t="shared" ref="E1326:E1334" si="103">CONCATENATE(G1326,H1326)</f>
        <v/>
      </c>
      <c r="F1326" s="25" t="str">
        <f t="shared" ref="F1326:F1334" si="104">CONCATENATE(K1326,L1326)</f>
        <v/>
      </c>
    </row>
    <row r="1327" spans="1:6" x14ac:dyDescent="0.3">
      <c r="A1327" s="54" t="str">
        <f t="shared" si="101"/>
        <v>26</v>
      </c>
      <c r="B1327" s="52">
        <f t="shared" si="102"/>
        <v>26</v>
      </c>
      <c r="E1327" s="236" t="str">
        <f t="shared" si="103"/>
        <v/>
      </c>
      <c r="F1327" s="25" t="str">
        <f t="shared" si="104"/>
        <v/>
      </c>
    </row>
    <row r="1328" spans="1:6" x14ac:dyDescent="0.3">
      <c r="A1328" s="54" t="str">
        <f t="shared" si="101"/>
        <v>27</v>
      </c>
      <c r="B1328" s="52">
        <f t="shared" si="102"/>
        <v>27</v>
      </c>
      <c r="E1328" s="236" t="str">
        <f t="shared" si="103"/>
        <v/>
      </c>
      <c r="F1328" s="25" t="str">
        <f t="shared" si="104"/>
        <v/>
      </c>
    </row>
    <row r="1329" spans="1:6" x14ac:dyDescent="0.3">
      <c r="A1329" s="54" t="str">
        <f t="shared" si="101"/>
        <v>28</v>
      </c>
      <c r="B1329" s="52">
        <f t="shared" si="102"/>
        <v>28</v>
      </c>
      <c r="E1329" s="236" t="str">
        <f t="shared" si="103"/>
        <v/>
      </c>
      <c r="F1329" s="25" t="str">
        <f t="shared" si="104"/>
        <v/>
      </c>
    </row>
    <row r="1330" spans="1:6" x14ac:dyDescent="0.3">
      <c r="A1330" s="54" t="str">
        <f t="shared" si="101"/>
        <v>29</v>
      </c>
      <c r="B1330" s="52">
        <f t="shared" si="102"/>
        <v>29</v>
      </c>
      <c r="E1330" s="236" t="str">
        <f t="shared" si="103"/>
        <v/>
      </c>
      <c r="F1330" s="25" t="str">
        <f t="shared" si="104"/>
        <v/>
      </c>
    </row>
    <row r="1331" spans="1:6" x14ac:dyDescent="0.3">
      <c r="A1331" s="54" t="str">
        <f t="shared" si="101"/>
        <v>30</v>
      </c>
      <c r="B1331" s="52">
        <f t="shared" si="102"/>
        <v>30</v>
      </c>
      <c r="E1331" s="236" t="str">
        <f t="shared" si="103"/>
        <v/>
      </c>
      <c r="F1331" s="25" t="str">
        <f t="shared" si="104"/>
        <v/>
      </c>
    </row>
    <row r="1332" spans="1:6" x14ac:dyDescent="0.3">
      <c r="A1332" s="54" t="str">
        <f t="shared" si="101"/>
        <v>31</v>
      </c>
      <c r="B1332" s="52">
        <f t="shared" si="102"/>
        <v>31</v>
      </c>
      <c r="E1332" s="236" t="str">
        <f t="shared" si="103"/>
        <v/>
      </c>
      <c r="F1332" s="25" t="str">
        <f t="shared" si="104"/>
        <v/>
      </c>
    </row>
    <row r="1333" spans="1:6" x14ac:dyDescent="0.3">
      <c r="A1333" s="54" t="str">
        <f t="shared" si="101"/>
        <v>32</v>
      </c>
      <c r="B1333" s="52">
        <f t="shared" si="102"/>
        <v>32</v>
      </c>
      <c r="E1333" s="236" t="str">
        <f t="shared" si="103"/>
        <v/>
      </c>
      <c r="F1333" s="25" t="str">
        <f t="shared" si="104"/>
        <v/>
      </c>
    </row>
    <row r="1334" spans="1:6" x14ac:dyDescent="0.3">
      <c r="A1334" s="54" t="str">
        <f t="shared" si="101"/>
        <v>33</v>
      </c>
      <c r="B1334" s="52">
        <f t="shared" si="102"/>
        <v>33</v>
      </c>
      <c r="E1334" s="236" t="str">
        <f t="shared" si="103"/>
        <v/>
      </c>
      <c r="F1334" s="25" t="str">
        <f t="shared" si="104"/>
        <v/>
      </c>
    </row>
    <row r="1335" spans="1:6" x14ac:dyDescent="0.3">
      <c r="A1335" s="54" t="str">
        <f t="shared" ref="A1335:A1339" si="105">CONCATENATE(G1335,B1335)</f>
        <v>34</v>
      </c>
      <c r="B1335" s="52">
        <f t="shared" ref="B1335:B1339" si="106">IF(G1335&lt;&gt;G1334,1,(B1334+1))</f>
        <v>34</v>
      </c>
      <c r="E1335" s="236" t="str">
        <f t="shared" ref="E1335:E1339" si="107">CONCATENATE(G1335,H1335)</f>
        <v/>
      </c>
      <c r="F1335" s="25" t="str">
        <f t="shared" ref="F1335:F1339" si="108">CONCATENATE(K1335,L1335)</f>
        <v/>
      </c>
    </row>
    <row r="1336" spans="1:6" x14ac:dyDescent="0.3">
      <c r="A1336" s="54" t="str">
        <f t="shared" si="105"/>
        <v>35</v>
      </c>
      <c r="B1336" s="52">
        <f t="shared" si="106"/>
        <v>35</v>
      </c>
      <c r="E1336" s="236" t="str">
        <f t="shared" si="107"/>
        <v/>
      </c>
      <c r="F1336" s="25" t="str">
        <f t="shared" si="108"/>
        <v/>
      </c>
    </row>
    <row r="1337" spans="1:6" x14ac:dyDescent="0.3">
      <c r="A1337" s="54" t="str">
        <f t="shared" si="105"/>
        <v>36</v>
      </c>
      <c r="B1337" s="52">
        <f t="shared" si="106"/>
        <v>36</v>
      </c>
      <c r="E1337" s="236" t="str">
        <f t="shared" si="107"/>
        <v/>
      </c>
      <c r="F1337" s="25" t="str">
        <f t="shared" si="108"/>
        <v/>
      </c>
    </row>
    <row r="1338" spans="1:6" x14ac:dyDescent="0.3">
      <c r="A1338" s="54" t="str">
        <f t="shared" si="105"/>
        <v>37</v>
      </c>
      <c r="B1338" s="52">
        <f t="shared" si="106"/>
        <v>37</v>
      </c>
      <c r="E1338" s="236" t="str">
        <f t="shared" si="107"/>
        <v/>
      </c>
      <c r="F1338" s="25" t="str">
        <f t="shared" si="108"/>
        <v/>
      </c>
    </row>
    <row r="1339" spans="1:6" x14ac:dyDescent="0.3">
      <c r="A1339" s="54" t="str">
        <f t="shared" si="105"/>
        <v>38</v>
      </c>
      <c r="B1339" s="52">
        <f t="shared" si="106"/>
        <v>38</v>
      </c>
      <c r="E1339" s="236" t="str">
        <f t="shared" si="107"/>
        <v/>
      </c>
      <c r="F1339" s="25" t="str">
        <f t="shared" si="108"/>
        <v/>
      </c>
    </row>
    <row r="1340" spans="1:6" x14ac:dyDescent="0.3">
      <c r="A1340" s="54" t="str">
        <f t="shared" ref="A1340:A1343" si="109">CONCATENATE(G1340,B1340)</f>
        <v>39</v>
      </c>
      <c r="B1340" s="52">
        <f t="shared" ref="B1340:B1343" si="110">IF(G1340&lt;&gt;G1339,1,(B1339+1))</f>
        <v>39</v>
      </c>
      <c r="E1340" s="236" t="str">
        <f t="shared" ref="E1340:E1343" si="111">CONCATENATE(G1340,H1340)</f>
        <v/>
      </c>
      <c r="F1340" s="25" t="str">
        <f t="shared" ref="F1340:F1343" si="112">CONCATENATE(K1340,L1340)</f>
        <v/>
      </c>
    </row>
    <row r="1341" spans="1:6" x14ac:dyDescent="0.3">
      <c r="A1341" s="54" t="str">
        <f t="shared" si="109"/>
        <v>40</v>
      </c>
      <c r="B1341" s="52">
        <f t="shared" si="110"/>
        <v>40</v>
      </c>
      <c r="E1341" s="236" t="str">
        <f t="shared" si="111"/>
        <v/>
      </c>
      <c r="F1341" s="25" t="str">
        <f t="shared" si="112"/>
        <v/>
      </c>
    </row>
    <row r="1342" spans="1:6" x14ac:dyDescent="0.3">
      <c r="A1342" s="54" t="str">
        <f t="shared" si="109"/>
        <v>41</v>
      </c>
      <c r="B1342" s="52">
        <f t="shared" si="110"/>
        <v>41</v>
      </c>
      <c r="E1342" s="236" t="str">
        <f t="shared" si="111"/>
        <v/>
      </c>
      <c r="F1342" s="25" t="str">
        <f t="shared" si="112"/>
        <v/>
      </c>
    </row>
    <row r="1343" spans="1:6" x14ac:dyDescent="0.3">
      <c r="A1343" s="54" t="str">
        <f t="shared" si="109"/>
        <v>42</v>
      </c>
      <c r="B1343" s="52">
        <f t="shared" si="110"/>
        <v>42</v>
      </c>
      <c r="E1343" s="236" t="str">
        <f t="shared" si="111"/>
        <v/>
      </c>
      <c r="F1343" s="25" t="str">
        <f t="shared" si="112"/>
        <v/>
      </c>
    </row>
    <row r="1344" spans="1:6" x14ac:dyDescent="0.3">
      <c r="A1344" s="54" t="str">
        <f t="shared" ref="A1344:A1351" si="113">CONCATENATE(G1344,B1344)</f>
        <v>43</v>
      </c>
      <c r="B1344" s="52">
        <f t="shared" ref="B1344:B1351" si="114">IF(G1344&lt;&gt;G1343,1,(B1343+1))</f>
        <v>43</v>
      </c>
      <c r="E1344" s="236" t="str">
        <f t="shared" ref="E1344:E1351" si="115">CONCATENATE(G1344,H1344)</f>
        <v/>
      </c>
      <c r="F1344" s="25" t="str">
        <f t="shared" ref="F1344:F1351" si="116">CONCATENATE(K1344,L1344)</f>
        <v/>
      </c>
    </row>
    <row r="1345" spans="1:6" x14ac:dyDescent="0.3">
      <c r="A1345" s="54" t="str">
        <f t="shared" si="113"/>
        <v>44</v>
      </c>
      <c r="B1345" s="52">
        <f t="shared" si="114"/>
        <v>44</v>
      </c>
      <c r="E1345" s="236" t="str">
        <f t="shared" si="115"/>
        <v/>
      </c>
      <c r="F1345" s="25" t="str">
        <f t="shared" si="116"/>
        <v/>
      </c>
    </row>
    <row r="1346" spans="1:6" x14ac:dyDescent="0.3">
      <c r="A1346" s="54" t="str">
        <f t="shared" si="113"/>
        <v>45</v>
      </c>
      <c r="B1346" s="52">
        <f t="shared" si="114"/>
        <v>45</v>
      </c>
      <c r="E1346" s="236" t="str">
        <f t="shared" si="115"/>
        <v/>
      </c>
      <c r="F1346" s="25" t="str">
        <f t="shared" si="116"/>
        <v/>
      </c>
    </row>
    <row r="1347" spans="1:6" x14ac:dyDescent="0.3">
      <c r="A1347" s="54" t="str">
        <f t="shared" si="113"/>
        <v>46</v>
      </c>
      <c r="B1347" s="52">
        <f t="shared" si="114"/>
        <v>46</v>
      </c>
      <c r="E1347" s="236" t="str">
        <f t="shared" si="115"/>
        <v/>
      </c>
      <c r="F1347" s="25" t="str">
        <f t="shared" si="116"/>
        <v/>
      </c>
    </row>
    <row r="1348" spans="1:6" x14ac:dyDescent="0.3">
      <c r="A1348" s="54" t="str">
        <f t="shared" si="113"/>
        <v>47</v>
      </c>
      <c r="B1348" s="52">
        <f t="shared" si="114"/>
        <v>47</v>
      </c>
      <c r="E1348" s="236" t="str">
        <f t="shared" si="115"/>
        <v/>
      </c>
      <c r="F1348" s="25" t="str">
        <f t="shared" si="116"/>
        <v/>
      </c>
    </row>
    <row r="1349" spans="1:6" x14ac:dyDescent="0.3">
      <c r="A1349" s="54" t="str">
        <f t="shared" si="113"/>
        <v>48</v>
      </c>
      <c r="B1349" s="52">
        <f t="shared" si="114"/>
        <v>48</v>
      </c>
      <c r="E1349" s="236" t="str">
        <f t="shared" si="115"/>
        <v/>
      </c>
      <c r="F1349" s="25" t="str">
        <f t="shared" si="116"/>
        <v/>
      </c>
    </row>
    <row r="1350" spans="1:6" x14ac:dyDescent="0.3">
      <c r="A1350" s="54" t="str">
        <f t="shared" si="113"/>
        <v>49</v>
      </c>
      <c r="B1350" s="52">
        <f t="shared" si="114"/>
        <v>49</v>
      </c>
      <c r="E1350" s="236" t="str">
        <f t="shared" si="115"/>
        <v/>
      </c>
      <c r="F1350" s="25" t="str">
        <f t="shared" si="116"/>
        <v/>
      </c>
    </row>
    <row r="1351" spans="1:6" x14ac:dyDescent="0.3">
      <c r="A1351" s="54" t="str">
        <f t="shared" si="113"/>
        <v>50</v>
      </c>
      <c r="B1351" s="52">
        <f t="shared" si="114"/>
        <v>50</v>
      </c>
      <c r="E1351" s="236" t="str">
        <f t="shared" si="115"/>
        <v/>
      </c>
      <c r="F1351" s="25" t="str">
        <f t="shared" si="116"/>
        <v/>
      </c>
    </row>
    <row r="1352" spans="1:6" x14ac:dyDescent="0.3">
      <c r="A1352" s="54" t="str">
        <f t="shared" ref="A1352:A1353" si="117">CONCATENATE(G1352,B1352)</f>
        <v>51</v>
      </c>
      <c r="B1352" s="52">
        <f t="shared" ref="B1352:B1353" si="118">IF(G1352&lt;&gt;G1351,1,(B1351+1))</f>
        <v>51</v>
      </c>
      <c r="E1352" s="236" t="str">
        <f t="shared" ref="E1352:E1353" si="119">CONCATENATE(G1352,H1352)</f>
        <v/>
      </c>
      <c r="F1352" s="25" t="str">
        <f t="shared" ref="F1352:F1353" si="120">CONCATENATE(K1352,L1352)</f>
        <v/>
      </c>
    </row>
    <row r="1353" spans="1:6" x14ac:dyDescent="0.3">
      <c r="A1353" s="54" t="str">
        <f t="shared" si="117"/>
        <v>52</v>
      </c>
      <c r="B1353" s="52">
        <f t="shared" si="118"/>
        <v>52</v>
      </c>
      <c r="E1353" s="236" t="str">
        <f t="shared" si="119"/>
        <v/>
      </c>
      <c r="F1353" s="25" t="str">
        <f t="shared" si="120"/>
        <v/>
      </c>
    </row>
    <row r="1354" spans="1:6" x14ac:dyDescent="0.3">
      <c r="A1354" s="54" t="str">
        <f t="shared" ref="A1354:A1355" si="121">CONCATENATE(G1354,B1354)</f>
        <v>53</v>
      </c>
      <c r="B1354" s="52">
        <f t="shared" ref="B1354:B1355" si="122">IF(G1354&lt;&gt;G1353,1,(B1353+1))</f>
        <v>53</v>
      </c>
      <c r="E1354" s="236" t="str">
        <f t="shared" ref="E1354:E1355" si="123">CONCATENATE(G1354,H1354)</f>
        <v/>
      </c>
      <c r="F1354" s="25" t="str">
        <f t="shared" ref="F1354:F1355" si="124">CONCATENATE(K1354,L1354)</f>
        <v/>
      </c>
    </row>
    <row r="1355" spans="1:6" x14ac:dyDescent="0.3">
      <c r="A1355" s="54" t="str">
        <f t="shared" si="121"/>
        <v>54</v>
      </c>
      <c r="B1355" s="52">
        <f t="shared" si="122"/>
        <v>54</v>
      </c>
      <c r="E1355" s="236" t="str">
        <f t="shared" si="123"/>
        <v/>
      </c>
      <c r="F1355" s="25" t="str">
        <f t="shared" si="124"/>
        <v/>
      </c>
    </row>
    <row r="1356" spans="1:6" x14ac:dyDescent="0.3">
      <c r="A1356" s="54" t="str">
        <f t="shared" ref="A1356:A1357" si="125">CONCATENATE(G1356,B1356)</f>
        <v>55</v>
      </c>
      <c r="B1356" s="52">
        <f t="shared" ref="B1356:B1357" si="126">IF(G1356&lt;&gt;G1355,1,(B1355+1))</f>
        <v>55</v>
      </c>
      <c r="E1356" s="236" t="str">
        <f t="shared" ref="E1356:E1357" si="127">CONCATENATE(G1356,H1356)</f>
        <v/>
      </c>
      <c r="F1356" s="25" t="str">
        <f t="shared" ref="F1356:F1357" si="128">CONCATENATE(K1356,L1356)</f>
        <v/>
      </c>
    </row>
    <row r="1357" spans="1:6" x14ac:dyDescent="0.3">
      <c r="A1357" s="54" t="str">
        <f t="shared" si="125"/>
        <v>56</v>
      </c>
      <c r="B1357" s="52">
        <f t="shared" si="126"/>
        <v>56</v>
      </c>
      <c r="E1357" s="236" t="str">
        <f t="shared" si="127"/>
        <v/>
      </c>
      <c r="F1357" s="25" t="str">
        <f t="shared" si="128"/>
        <v/>
      </c>
    </row>
    <row r="1358" spans="1:6" x14ac:dyDescent="0.3">
      <c r="A1358" s="54" t="str">
        <f t="shared" ref="A1358:A1359" si="129">CONCATENATE(G1358,B1358)</f>
        <v>57</v>
      </c>
      <c r="B1358" s="52">
        <f t="shared" ref="B1358:B1359" si="130">IF(G1358&lt;&gt;G1357,1,(B1357+1))</f>
        <v>57</v>
      </c>
      <c r="E1358" s="236" t="str">
        <f t="shared" ref="E1358:E1359" si="131">CONCATENATE(G1358,H1358)</f>
        <v/>
      </c>
      <c r="F1358" s="25" t="str">
        <f t="shared" ref="F1358:F1359" si="132">CONCATENATE(K1358,L1358)</f>
        <v/>
      </c>
    </row>
    <row r="1359" spans="1:6" x14ac:dyDescent="0.3">
      <c r="A1359" s="54" t="str">
        <f t="shared" si="129"/>
        <v>58</v>
      </c>
      <c r="B1359" s="52">
        <f t="shared" si="130"/>
        <v>58</v>
      </c>
      <c r="E1359" s="236" t="str">
        <f t="shared" si="131"/>
        <v/>
      </c>
      <c r="F1359" s="25" t="str">
        <f t="shared" si="132"/>
        <v/>
      </c>
    </row>
    <row r="1360" spans="1:6" x14ac:dyDescent="0.3">
      <c r="A1360" s="54" t="str">
        <f t="shared" ref="A1360:A1368" si="133">CONCATENATE(G1360,B1360)</f>
        <v>59</v>
      </c>
      <c r="B1360" s="52">
        <f t="shared" ref="B1360:B1368" si="134">IF(G1360&lt;&gt;G1359,1,(B1359+1))</f>
        <v>59</v>
      </c>
      <c r="E1360" s="236" t="str">
        <f t="shared" ref="E1360:E1368" si="135">CONCATENATE(G1360,H1360)</f>
        <v/>
      </c>
      <c r="F1360" s="25" t="str">
        <f t="shared" ref="F1360:F1368" si="136">CONCATENATE(K1360,L1360)</f>
        <v/>
      </c>
    </row>
    <row r="1361" spans="1:6" x14ac:dyDescent="0.3">
      <c r="A1361" s="54" t="str">
        <f t="shared" si="133"/>
        <v>60</v>
      </c>
      <c r="B1361" s="52">
        <f t="shared" si="134"/>
        <v>60</v>
      </c>
      <c r="E1361" s="236" t="str">
        <f t="shared" si="135"/>
        <v/>
      </c>
      <c r="F1361" s="25" t="str">
        <f t="shared" si="136"/>
        <v/>
      </c>
    </row>
    <row r="1362" spans="1:6" x14ac:dyDescent="0.3">
      <c r="A1362" s="54" t="str">
        <f t="shared" si="133"/>
        <v>61</v>
      </c>
      <c r="B1362" s="52">
        <f t="shared" si="134"/>
        <v>61</v>
      </c>
      <c r="E1362" s="236" t="str">
        <f t="shared" si="135"/>
        <v/>
      </c>
      <c r="F1362" s="25" t="str">
        <f t="shared" si="136"/>
        <v/>
      </c>
    </row>
    <row r="1363" spans="1:6" x14ac:dyDescent="0.3">
      <c r="A1363" s="54" t="str">
        <f t="shared" si="133"/>
        <v>62</v>
      </c>
      <c r="B1363" s="52">
        <f t="shared" si="134"/>
        <v>62</v>
      </c>
      <c r="E1363" s="236" t="str">
        <f t="shared" si="135"/>
        <v/>
      </c>
      <c r="F1363" s="25" t="str">
        <f t="shared" si="136"/>
        <v/>
      </c>
    </row>
    <row r="1364" spans="1:6" x14ac:dyDescent="0.3">
      <c r="A1364" s="54" t="str">
        <f t="shared" si="133"/>
        <v>63</v>
      </c>
      <c r="B1364" s="52">
        <f t="shared" si="134"/>
        <v>63</v>
      </c>
      <c r="E1364" s="236" t="str">
        <f t="shared" si="135"/>
        <v/>
      </c>
      <c r="F1364" s="25" t="str">
        <f t="shared" si="136"/>
        <v/>
      </c>
    </row>
    <row r="1365" spans="1:6" x14ac:dyDescent="0.3">
      <c r="A1365" s="54" t="str">
        <f t="shared" si="133"/>
        <v>64</v>
      </c>
      <c r="B1365" s="52">
        <f t="shared" si="134"/>
        <v>64</v>
      </c>
      <c r="E1365" s="236" t="str">
        <f t="shared" si="135"/>
        <v/>
      </c>
      <c r="F1365" s="25" t="str">
        <f t="shared" si="136"/>
        <v/>
      </c>
    </row>
    <row r="1366" spans="1:6" x14ac:dyDescent="0.3">
      <c r="A1366" s="54" t="str">
        <f t="shared" si="133"/>
        <v>65</v>
      </c>
      <c r="B1366" s="52">
        <f t="shared" si="134"/>
        <v>65</v>
      </c>
      <c r="E1366" s="236" t="str">
        <f t="shared" si="135"/>
        <v/>
      </c>
      <c r="F1366" s="25" t="str">
        <f t="shared" si="136"/>
        <v/>
      </c>
    </row>
    <row r="1367" spans="1:6" x14ac:dyDescent="0.3">
      <c r="A1367" s="54" t="str">
        <f t="shared" si="133"/>
        <v>66</v>
      </c>
      <c r="B1367" s="52">
        <f t="shared" si="134"/>
        <v>66</v>
      </c>
      <c r="E1367" s="236" t="str">
        <f t="shared" si="135"/>
        <v/>
      </c>
      <c r="F1367" s="25" t="str">
        <f t="shared" si="136"/>
        <v/>
      </c>
    </row>
    <row r="1368" spans="1:6" x14ac:dyDescent="0.3">
      <c r="A1368" s="54" t="str">
        <f t="shared" si="133"/>
        <v>67</v>
      </c>
      <c r="B1368" s="52">
        <f t="shared" si="134"/>
        <v>67</v>
      </c>
      <c r="E1368" s="236" t="str">
        <f t="shared" si="135"/>
        <v/>
      </c>
      <c r="F1368" s="25" t="str">
        <f t="shared" si="136"/>
        <v/>
      </c>
    </row>
  </sheetData>
  <sheetProtection selectLockedCells="1" selectUnlockedCells="1"/>
  <autoFilter ref="E2:O1368" xr:uid="{00000000-0009-0000-0000-000000000000}"/>
  <mergeCells count="2">
    <mergeCell ref="M1:M2"/>
    <mergeCell ref="O1:O2"/>
  </mergeCells>
  <conditionalFormatting sqref="A1:A1048576">
    <cfRule type="duplicateValues" dxfId="126" priority="2"/>
  </conditionalFormatting>
  <conditionalFormatting sqref="F2:F1048576">
    <cfRule type="duplicateValues" dxfId="125" priority="1"/>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FF"/>
  </sheetPr>
  <dimension ref="A1:AU184"/>
  <sheetViews>
    <sheetView topLeftCell="B1" workbookViewId="0">
      <pane ySplit="6" topLeftCell="A15" activePane="bottomLeft" state="frozen"/>
      <selection activeCell="B1" sqref="B1"/>
      <selection pane="bottomLeft" activeCell="H23" sqref="H23"/>
    </sheetView>
  </sheetViews>
  <sheetFormatPr baseColWidth="10" defaultColWidth="11.44140625" defaultRowHeight="13.2" x14ac:dyDescent="0.3"/>
  <cols>
    <col min="1" max="1" width="19.109375" style="3" hidden="1" customWidth="1"/>
    <col min="2" max="2" width="13.6640625" style="3" customWidth="1"/>
    <col min="3" max="3" width="13.6640625" style="3" hidden="1" customWidth="1"/>
    <col min="4" max="4" width="14.44140625" style="3" customWidth="1"/>
    <col min="5" max="5" width="11.88671875" style="3" hidden="1" customWidth="1"/>
    <col min="6" max="6" width="9" style="19" customWidth="1"/>
    <col min="7" max="8" width="22.33203125" style="19" customWidth="1"/>
    <col min="9" max="9" width="29.109375" style="19" customWidth="1"/>
    <col min="10" max="10" width="6.5546875" style="19" customWidth="1"/>
    <col min="11" max="11" width="10" style="19" customWidth="1"/>
    <col min="12" max="13" width="2.6640625" style="19" customWidth="1"/>
    <col min="14" max="14" width="4.33203125" style="19" customWidth="1"/>
    <col min="15" max="15" width="2.6640625" style="19" customWidth="1"/>
    <col min="16" max="16" width="9.6640625" style="19" customWidth="1"/>
    <col min="17" max="17" width="2.6640625" style="19" customWidth="1"/>
    <col min="18" max="18" width="13.6640625" style="19" customWidth="1"/>
    <col min="19" max="23" width="2.6640625" style="19" customWidth="1"/>
    <col min="24" max="24" width="20.44140625" style="152" customWidth="1"/>
    <col min="25" max="25" width="10" style="152" customWidth="1"/>
    <col min="26" max="26" width="17.44140625" style="152" customWidth="1"/>
    <col min="27" max="27" width="10" style="152" hidden="1" customWidth="1"/>
    <col min="28" max="28" width="2.6640625" style="19" hidden="1" customWidth="1"/>
    <col min="29" max="29" width="11.88671875" style="19" hidden="1" customWidth="1"/>
    <col min="30" max="31" width="16" style="19" hidden="1" customWidth="1"/>
    <col min="32" max="32" width="8.5546875" style="19" customWidth="1"/>
    <col min="33" max="43" width="2.6640625" style="19" customWidth="1"/>
    <col min="44" max="44" width="11.44140625" style="19"/>
    <col min="45" max="45" width="15.88671875" style="19" customWidth="1"/>
    <col min="46" max="46" width="22.44140625" style="19" customWidth="1"/>
    <col min="47" max="16384" width="11.44140625" style="19"/>
  </cols>
  <sheetData>
    <row r="1" spans="1:47" ht="30.75" customHeight="1" thickBot="1" x14ac:dyDescent="0.35">
      <c r="C1" s="71"/>
      <c r="D1" s="71"/>
      <c r="E1" s="71"/>
      <c r="F1" s="362" t="str">
        <f>Entete!B2</f>
        <v>vélo sport joncynois</v>
      </c>
      <c r="G1" s="362"/>
      <c r="H1" s="362"/>
      <c r="I1" s="362"/>
      <c r="J1" s="362"/>
      <c r="K1" s="362"/>
    </row>
    <row r="2" spans="1:47" ht="8.25" customHeight="1" thickTop="1" x14ac:dyDescent="0.3">
      <c r="J2" s="308" t="s">
        <v>18</v>
      </c>
      <c r="K2" s="309"/>
    </row>
    <row r="3" spans="1:47" ht="17.399999999999999" x14ac:dyDescent="0.3">
      <c r="C3" s="72"/>
      <c r="D3" s="72"/>
      <c r="E3" s="72"/>
      <c r="F3" s="313" t="str">
        <f>Entete!B4</f>
        <v>prix de Laives</v>
      </c>
      <c r="G3" s="313"/>
      <c r="H3" s="313"/>
      <c r="I3" s="50" t="str">
        <f>Entete!B6</f>
        <v>26/08/2018</v>
      </c>
      <c r="J3" s="310"/>
      <c r="K3" s="311"/>
      <c r="N3" s="2"/>
    </row>
    <row r="4" spans="1:47" ht="10.5" customHeight="1" thickBot="1" x14ac:dyDescent="0.35">
      <c r="J4" s="310"/>
      <c r="K4" s="311"/>
    </row>
    <row r="5" spans="1:47" s="81" customFormat="1" ht="15.75" customHeight="1" thickTop="1" x14ac:dyDescent="0.3">
      <c r="A5" s="55"/>
      <c r="B5" s="297" t="s">
        <v>33</v>
      </c>
      <c r="C5" s="297"/>
      <c r="D5" s="297"/>
      <c r="E5" s="297"/>
      <c r="F5" s="383" t="s">
        <v>10</v>
      </c>
      <c r="G5" s="403" t="s">
        <v>9</v>
      </c>
      <c r="H5" s="404" t="s">
        <v>2</v>
      </c>
      <c r="I5" s="405" t="s">
        <v>0</v>
      </c>
      <c r="J5" s="406" t="s">
        <v>3</v>
      </c>
      <c r="K5" s="363">
        <v>5</v>
      </c>
      <c r="L5" s="7"/>
      <c r="M5" s="7"/>
      <c r="N5" s="7"/>
      <c r="O5" s="7"/>
      <c r="P5" s="7"/>
      <c r="Q5" s="7"/>
      <c r="R5" s="7"/>
      <c r="S5" s="7"/>
      <c r="T5" s="7"/>
      <c r="U5" s="7"/>
      <c r="V5" s="7"/>
      <c r="W5" s="7"/>
      <c r="X5" s="213"/>
      <c r="Y5" s="214"/>
      <c r="Z5" s="214"/>
      <c r="AA5" s="214"/>
      <c r="AB5" s="8"/>
      <c r="AC5" s="8"/>
      <c r="AD5" s="8"/>
      <c r="AE5" s="8"/>
      <c r="AF5" s="8"/>
      <c r="AG5" s="8"/>
      <c r="AH5" s="7"/>
      <c r="AI5" s="7"/>
      <c r="AJ5" s="7"/>
      <c r="AK5" s="7"/>
      <c r="AL5" s="7"/>
      <c r="AM5" s="7"/>
      <c r="AN5" s="7"/>
      <c r="AO5" s="7"/>
      <c r="AP5" s="7"/>
      <c r="AQ5" s="7"/>
      <c r="AR5" s="9"/>
      <c r="AS5" s="12"/>
      <c r="AT5" s="10"/>
      <c r="AU5" s="11"/>
    </row>
    <row r="6" spans="1:47" s="81" customFormat="1" ht="15.75" customHeight="1" x14ac:dyDescent="0.3">
      <c r="A6" s="55"/>
      <c r="B6" s="158" t="s">
        <v>34</v>
      </c>
      <c r="C6" s="158"/>
      <c r="D6" s="158" t="s">
        <v>4</v>
      </c>
      <c r="E6" s="159"/>
      <c r="F6" s="383"/>
      <c r="G6" s="403"/>
      <c r="H6" s="404"/>
      <c r="I6" s="405"/>
      <c r="J6" s="407"/>
      <c r="K6" s="364"/>
      <c r="L6" s="80"/>
      <c r="M6" s="80"/>
      <c r="O6" s="5"/>
      <c r="P6" s="5"/>
      <c r="Q6" s="80"/>
      <c r="R6" s="80"/>
      <c r="S6" s="80"/>
      <c r="T6" s="5"/>
      <c r="U6" s="80"/>
      <c r="V6" s="5"/>
      <c r="W6" s="5"/>
      <c r="X6" s="215"/>
      <c r="Y6" s="216"/>
      <c r="Z6" s="217"/>
      <c r="AA6" s="217">
        <f>SUM(AA7:AA106)</f>
        <v>23</v>
      </c>
      <c r="AB6" s="6"/>
      <c r="AC6" s="215"/>
      <c r="AD6" s="273" t="s">
        <v>68</v>
      </c>
      <c r="AE6" s="273" t="s">
        <v>69</v>
      </c>
      <c r="AF6" s="6"/>
      <c r="AG6" s="6"/>
      <c r="AH6" s="13"/>
      <c r="AI6" s="6"/>
      <c r="AJ6" s="6"/>
      <c r="AK6" s="6"/>
      <c r="AL6" s="6"/>
      <c r="AM6" s="6"/>
      <c r="AN6" s="6"/>
      <c r="AO6" s="6"/>
      <c r="AP6" s="6"/>
      <c r="AQ6" s="6"/>
      <c r="AR6" s="9"/>
      <c r="AS6" s="12"/>
      <c r="AT6" s="10"/>
      <c r="AU6" s="11"/>
    </row>
    <row r="7" spans="1:47" s="4" customFormat="1" ht="14.1" customHeight="1" x14ac:dyDescent="0.3">
      <c r="A7" s="56" t="str">
        <f>IF(C7="",E7,C7)</f>
        <v>FSGT244210</v>
      </c>
      <c r="B7" s="118">
        <v>244210</v>
      </c>
      <c r="C7" s="118" t="str">
        <f>IF(B7="","",CONCATENATE($B$6,B7))</f>
        <v>FSGT244210</v>
      </c>
      <c r="D7" s="118"/>
      <c r="E7" s="155" t="str">
        <f>IF(D7="","",CONCATENATE($D$6,D7))</f>
        <v/>
      </c>
      <c r="F7" s="156">
        <v>501</v>
      </c>
      <c r="G7" s="151" t="str">
        <f>VLOOKUP(A7,Liste!$F$3:$Q$1586,2,FALSE)</f>
        <v>RABUT</v>
      </c>
      <c r="H7" s="151" t="str">
        <f>VLOOKUP(A7,Liste!$F$3:$Q$1586,3,FALSE)</f>
        <v>Eric</v>
      </c>
      <c r="I7" s="151" t="str">
        <f>VLOOKUP(A7,Liste!$F$3:$Q$1586,4,FALSE)</f>
        <v>St-Martin en Br</v>
      </c>
      <c r="J7" s="151">
        <f>VLOOKUP(A7,Liste!$F$3:$Q$1586,5,FALSE)</f>
        <v>71</v>
      </c>
      <c r="K7" s="151">
        <f>VLOOKUP(A7,Liste!$F$3:$Q$1586,9,FALSE)</f>
        <v>5</v>
      </c>
      <c r="L7" s="14"/>
      <c r="M7" s="14"/>
      <c r="O7" s="14"/>
      <c r="Q7" s="20"/>
      <c r="R7" s="20"/>
      <c r="S7" s="14"/>
      <c r="T7" s="14"/>
      <c r="U7" s="14"/>
      <c r="V7" s="14"/>
      <c r="W7" s="14"/>
      <c r="X7" s="218"/>
      <c r="Y7" s="219"/>
      <c r="Z7" s="217"/>
      <c r="AA7" s="217">
        <f>IF(K7=5,1,0)</f>
        <v>1</v>
      </c>
      <c r="AB7" s="15"/>
      <c r="AC7" s="267" t="str">
        <f>CONCATENATE(F7,G7)</f>
        <v>501RABUT</v>
      </c>
      <c r="AD7" s="221" t="e">
        <f>VLOOKUP(AC7,FSGT4_Class!$AL$8:$AM$107,2,FALSE)</f>
        <v>#N/A</v>
      </c>
      <c r="AE7" s="221">
        <f>VLOOKUP(AC7,FSGT5_Class!$AL$8:$AM$107,2,FALSE)</f>
        <v>501</v>
      </c>
      <c r="AF7" s="15"/>
      <c r="AG7" s="15"/>
      <c r="AH7" s="18"/>
      <c r="AI7" s="18"/>
      <c r="AJ7" s="18"/>
      <c r="AK7" s="18"/>
      <c r="AL7" s="18"/>
      <c r="AM7" s="18"/>
      <c r="AN7" s="18"/>
      <c r="AO7" s="18"/>
      <c r="AP7" s="18"/>
      <c r="AQ7" s="18"/>
      <c r="AR7" s="16"/>
      <c r="AS7" s="17"/>
      <c r="AT7" s="17"/>
      <c r="AU7" s="17"/>
    </row>
    <row r="8" spans="1:47" s="4" customFormat="1" ht="14.1" customHeight="1" x14ac:dyDescent="0.3">
      <c r="A8" s="56" t="str">
        <f t="shared" ref="A8:A56" si="0">IF(C8="",E8,C8)</f>
        <v>FSGT436371</v>
      </c>
      <c r="B8" s="119">
        <v>436371</v>
      </c>
      <c r="C8" s="119" t="str">
        <f t="shared" ref="C8:C18" si="1">IF(B8="","",CONCATENATE($B$6,B8))</f>
        <v>FSGT436371</v>
      </c>
      <c r="D8" s="119"/>
      <c r="E8" s="157" t="str">
        <f t="shared" ref="E8:E18" si="2">IF(D8="","",CONCATENATE($D$6,D8))</f>
        <v/>
      </c>
      <c r="F8" s="22">
        <v>502</v>
      </c>
      <c r="G8" s="21" t="str">
        <f>VLOOKUP(A8,Liste!$F$3:$Q$1586,2,FALSE)</f>
        <v>PRIOR</v>
      </c>
      <c r="H8" s="21" t="str">
        <f>VLOOKUP(A8,Liste!$F$3:$Q$1586,3,FALSE)</f>
        <v>José</v>
      </c>
      <c r="I8" s="21" t="str">
        <f>VLOOKUP(A8,Liste!$F$3:$Q$1586,4,FALSE)</f>
        <v>Creusot VS</v>
      </c>
      <c r="J8" s="21">
        <f>VLOOKUP(A8,Liste!$F$3:$Q$1586,5,FALSE)</f>
        <v>71</v>
      </c>
      <c r="K8" s="21">
        <f>VLOOKUP(A8,Liste!$F$3:$Q$1586,9,FALSE)</f>
        <v>5</v>
      </c>
      <c r="L8" s="14"/>
      <c r="M8" s="14"/>
      <c r="O8" s="14"/>
      <c r="Q8" s="20"/>
      <c r="R8" s="20"/>
      <c r="S8" s="14"/>
      <c r="T8" s="14"/>
      <c r="U8" s="14"/>
      <c r="V8" s="14"/>
      <c r="W8" s="14"/>
      <c r="X8" s="218"/>
      <c r="Y8" s="219"/>
      <c r="Z8" s="217"/>
      <c r="AA8" s="217">
        <f t="shared" ref="AA8:AA71" si="3">IF(K8=5,1,0)</f>
        <v>1</v>
      </c>
      <c r="AB8" s="15"/>
      <c r="AC8" s="267" t="str">
        <f t="shared" ref="AC8:AC71" si="4">CONCATENATE(F8,G8)</f>
        <v>502PRIOR</v>
      </c>
      <c r="AD8" s="221" t="e">
        <f>VLOOKUP(AC8,FSGT4_Class!$AL$8:$AM$107,2,FALSE)</f>
        <v>#N/A</v>
      </c>
      <c r="AE8" s="221">
        <f>VLOOKUP(AC8,FSGT5_Class!$AL$8:$AM$107,2,FALSE)</f>
        <v>502</v>
      </c>
      <c r="AF8" s="15"/>
      <c r="AG8" s="15"/>
      <c r="AH8" s="18"/>
      <c r="AI8" s="18"/>
      <c r="AJ8" s="18"/>
      <c r="AK8" s="18"/>
      <c r="AL8" s="18"/>
      <c r="AM8" s="18"/>
      <c r="AN8" s="18"/>
      <c r="AO8" s="18"/>
      <c r="AP8" s="18"/>
      <c r="AQ8" s="18"/>
      <c r="AR8" s="16"/>
      <c r="AS8" s="17"/>
      <c r="AT8" s="17"/>
      <c r="AU8" s="17"/>
    </row>
    <row r="9" spans="1:47" s="4" customFormat="1" ht="14.1" customHeight="1" x14ac:dyDescent="0.3">
      <c r="A9" s="56" t="str">
        <f t="shared" si="0"/>
        <v>FSGT55756375</v>
      </c>
      <c r="B9" s="119">
        <v>55756375</v>
      </c>
      <c r="C9" s="119" t="str">
        <f t="shared" si="1"/>
        <v>FSGT55756375</v>
      </c>
      <c r="D9" s="119"/>
      <c r="E9" s="157" t="str">
        <f t="shared" si="2"/>
        <v/>
      </c>
      <c r="F9" s="22">
        <v>503</v>
      </c>
      <c r="G9" s="21" t="str">
        <f>VLOOKUP(A9,Liste!$F$3:$Q$1586,2,FALSE)</f>
        <v>MICHAUDET</v>
      </c>
      <c r="H9" s="21" t="str">
        <f>VLOOKUP(A9,Liste!$F$3:$Q$1586,3,FALSE)</f>
        <v>Jean</v>
      </c>
      <c r="I9" s="21" t="str">
        <f>VLOOKUP(A9,Liste!$F$3:$Q$1586,4,FALSE)</f>
        <v>St-Marcel</v>
      </c>
      <c r="J9" s="21">
        <f>VLOOKUP(A9,Liste!$F$3:$Q$1586,5,FALSE)</f>
        <v>71</v>
      </c>
      <c r="K9" s="21">
        <f>VLOOKUP(A9,Liste!$F$3:$Q$1586,9,FALSE)</f>
        <v>5</v>
      </c>
      <c r="L9" s="14"/>
      <c r="M9" s="14"/>
      <c r="O9" s="14"/>
      <c r="Q9" s="20"/>
      <c r="R9" s="20"/>
      <c r="S9" s="14"/>
      <c r="T9" s="14"/>
      <c r="U9" s="14"/>
      <c r="V9" s="14"/>
      <c r="W9" s="14"/>
      <c r="X9" s="218"/>
      <c r="Y9" s="219"/>
      <c r="Z9" s="217"/>
      <c r="AA9" s="217">
        <f t="shared" si="3"/>
        <v>1</v>
      </c>
      <c r="AB9" s="15"/>
      <c r="AC9" s="267" t="str">
        <f t="shared" si="4"/>
        <v>503MICHAUDET</v>
      </c>
      <c r="AD9" s="221" t="e">
        <f>VLOOKUP(AC9,FSGT4_Class!$AL$8:$AM$107,2,FALSE)</f>
        <v>#N/A</v>
      </c>
      <c r="AE9" s="221">
        <f>VLOOKUP(AC9,FSGT5_Class!$AL$8:$AM$107,2,FALSE)</f>
        <v>503</v>
      </c>
      <c r="AF9" s="15"/>
      <c r="AG9" s="15"/>
      <c r="AH9" s="18"/>
      <c r="AI9" s="18"/>
      <c r="AJ9" s="18"/>
      <c r="AK9" s="18"/>
      <c r="AL9" s="18"/>
      <c r="AM9" s="18"/>
      <c r="AN9" s="18"/>
      <c r="AO9" s="18"/>
      <c r="AP9" s="18"/>
      <c r="AQ9" s="18"/>
      <c r="AR9" s="16"/>
      <c r="AS9" s="17"/>
      <c r="AT9" s="17"/>
      <c r="AU9" s="17"/>
    </row>
    <row r="10" spans="1:47" s="4" customFormat="1" ht="14.1" customHeight="1" x14ac:dyDescent="0.3">
      <c r="A10" s="56" t="str">
        <f t="shared" si="0"/>
        <v>FSGT236908</v>
      </c>
      <c r="B10" s="119">
        <v>236908</v>
      </c>
      <c r="C10" s="119" t="str">
        <f t="shared" si="1"/>
        <v>FSGT236908</v>
      </c>
      <c r="D10" s="163"/>
      <c r="E10" s="157" t="str">
        <f t="shared" si="2"/>
        <v/>
      </c>
      <c r="F10" s="22">
        <v>504</v>
      </c>
      <c r="G10" s="21" t="str">
        <f>VLOOKUP(A10,Liste!$F$3:$Q$1586,2,FALSE)</f>
        <v>BRUZZONI</v>
      </c>
      <c r="H10" s="21" t="str">
        <f>VLOOKUP(A10,Liste!$F$3:$Q$1586,3,FALSE)</f>
        <v>Stéphane</v>
      </c>
      <c r="I10" s="21" t="str">
        <f>VLOOKUP(A10,Liste!$F$3:$Q$1586,4,FALSE)</f>
        <v>Buxy</v>
      </c>
      <c r="J10" s="21">
        <f>VLOOKUP(A10,Liste!$F$3:$Q$1586,5,FALSE)</f>
        <v>71</v>
      </c>
      <c r="K10" s="21">
        <f>VLOOKUP(A10,Liste!$F$3:$Q$1586,9,FALSE)</f>
        <v>5</v>
      </c>
      <c r="L10" s="14"/>
      <c r="M10" s="14"/>
      <c r="O10" s="14"/>
      <c r="Q10" s="20"/>
      <c r="R10" s="20"/>
      <c r="S10" s="14"/>
      <c r="T10" s="14"/>
      <c r="U10" s="14"/>
      <c r="V10" s="14"/>
      <c r="W10" s="14"/>
      <c r="X10" s="218"/>
      <c r="Y10" s="219"/>
      <c r="Z10" s="217"/>
      <c r="AA10" s="217">
        <f t="shared" si="3"/>
        <v>1</v>
      </c>
      <c r="AB10" s="15"/>
      <c r="AC10" s="267" t="str">
        <f t="shared" si="4"/>
        <v>504BRUZZONI</v>
      </c>
      <c r="AD10" s="221" t="e">
        <f>VLOOKUP(AC10,FSGT4_Class!$AL$8:$AM$107,2,FALSE)</f>
        <v>#N/A</v>
      </c>
      <c r="AE10" s="221">
        <f>VLOOKUP(AC10,FSGT5_Class!$AL$8:$AM$107,2,FALSE)</f>
        <v>504</v>
      </c>
      <c r="AF10" s="15"/>
      <c r="AG10" s="15"/>
      <c r="AH10" s="18"/>
      <c r="AI10" s="18"/>
      <c r="AJ10" s="18"/>
      <c r="AK10" s="18"/>
      <c r="AL10" s="18"/>
      <c r="AM10" s="18"/>
      <c r="AN10" s="18"/>
      <c r="AO10" s="18"/>
      <c r="AP10" s="18"/>
      <c r="AQ10" s="18"/>
      <c r="AR10" s="16"/>
      <c r="AS10" s="17"/>
      <c r="AT10" s="17"/>
      <c r="AU10" s="17"/>
    </row>
    <row r="11" spans="1:47" s="4" customFormat="1" ht="14.1" customHeight="1" x14ac:dyDescent="0.3">
      <c r="A11" s="56" t="str">
        <f t="shared" si="0"/>
        <v>FSGT365118</v>
      </c>
      <c r="B11" s="119">
        <v>365118</v>
      </c>
      <c r="C11" s="119" t="str">
        <f t="shared" si="1"/>
        <v>FSGT365118</v>
      </c>
      <c r="D11" s="163"/>
      <c r="E11" s="157" t="str">
        <f t="shared" si="2"/>
        <v/>
      </c>
      <c r="F11" s="22">
        <v>505</v>
      </c>
      <c r="G11" s="21" t="str">
        <f>VLOOKUP(A11,Liste!$F$3:$Q$1586,2,FALSE)</f>
        <v>METZ</v>
      </c>
      <c r="H11" s="21" t="str">
        <f>VLOOKUP(A11,Liste!$F$3:$Q$1586,3,FALSE)</f>
        <v>Thierry</v>
      </c>
      <c r="I11" s="21" t="str">
        <f>VLOOKUP(A11,Liste!$F$3:$Q$1586,4,FALSE)</f>
        <v>Chalon ASPTT</v>
      </c>
      <c r="J11" s="21">
        <f>VLOOKUP(A11,Liste!$F$3:$Q$1586,5,FALSE)</f>
        <v>71</v>
      </c>
      <c r="K11" s="21">
        <f>VLOOKUP(A11,Liste!$F$3:$Q$1586,9,FALSE)</f>
        <v>5</v>
      </c>
      <c r="L11" s="14"/>
      <c r="M11" s="14"/>
      <c r="O11" s="14"/>
      <c r="Q11" s="20"/>
      <c r="R11" s="20"/>
      <c r="S11" s="14"/>
      <c r="T11" s="14"/>
      <c r="U11" s="14"/>
      <c r="V11" s="14"/>
      <c r="W11" s="14"/>
      <c r="X11" s="218"/>
      <c r="Y11" s="219"/>
      <c r="Z11" s="217"/>
      <c r="AA11" s="217">
        <f t="shared" si="3"/>
        <v>1</v>
      </c>
      <c r="AB11" s="15"/>
      <c r="AC11" s="267" t="str">
        <f t="shared" si="4"/>
        <v>505METZ</v>
      </c>
      <c r="AD11" s="221" t="e">
        <f>VLOOKUP(AC11,FSGT4_Class!$AL$8:$AM$107,2,FALSE)</f>
        <v>#N/A</v>
      </c>
      <c r="AE11" s="221">
        <f>VLOOKUP(AC11,FSGT5_Class!$AL$8:$AM$107,2,FALSE)</f>
        <v>505</v>
      </c>
      <c r="AF11" s="15"/>
      <c r="AG11" s="15"/>
      <c r="AH11" s="18"/>
      <c r="AI11" s="18"/>
      <c r="AJ11" s="18"/>
      <c r="AK11" s="18"/>
      <c r="AL11" s="18"/>
      <c r="AM11" s="18"/>
      <c r="AN11" s="18"/>
      <c r="AO11" s="18"/>
      <c r="AP11" s="18"/>
      <c r="AQ11" s="18"/>
      <c r="AR11" s="16"/>
      <c r="AS11" s="17"/>
      <c r="AT11" s="17"/>
      <c r="AU11" s="17"/>
    </row>
    <row r="12" spans="1:47" s="4" customFormat="1" ht="14.1" customHeight="1" x14ac:dyDescent="0.3">
      <c r="A12" s="56" t="str">
        <f t="shared" si="0"/>
        <v>FSGT240808</v>
      </c>
      <c r="B12" s="119">
        <v>240808</v>
      </c>
      <c r="C12" s="119" t="str">
        <f>IF(B12="","",CONCATENATE($B$6,B12))</f>
        <v>FSGT240808</v>
      </c>
      <c r="D12" s="119"/>
      <c r="E12" s="157" t="str">
        <f>IF(D12="","",CONCATENATE($D$6,D12))</f>
        <v/>
      </c>
      <c r="F12" s="22">
        <v>506</v>
      </c>
      <c r="G12" s="21" t="str">
        <f>VLOOKUP(A12,Liste!$F$3:$Q$1586,2,FALSE)</f>
        <v>DUCAROUGE</v>
      </c>
      <c r="H12" s="21" t="str">
        <f>VLOOKUP(A12,Liste!$F$3:$Q$1586,3,FALSE)</f>
        <v>Jean-Louis</v>
      </c>
      <c r="I12" s="21" t="str">
        <f>VLOOKUP(A12,Liste!$F$3:$Q$1586,4,FALSE)</f>
        <v>Verdun</v>
      </c>
      <c r="J12" s="21">
        <f>VLOOKUP(A12,Liste!$F$3:$Q$1586,5,FALSE)</f>
        <v>71</v>
      </c>
      <c r="K12" s="21">
        <f>VLOOKUP(A12,Liste!$F$3:$Q$1586,9,FALSE)</f>
        <v>5</v>
      </c>
      <c r="L12" s="14"/>
      <c r="M12" s="14"/>
      <c r="O12" s="14"/>
      <c r="Q12" s="20"/>
      <c r="R12" s="20"/>
      <c r="S12" s="14"/>
      <c r="T12" s="14"/>
      <c r="U12" s="14"/>
      <c r="V12" s="14"/>
      <c r="W12" s="14"/>
      <c r="X12" s="218"/>
      <c r="Y12" s="219"/>
      <c r="Z12" s="217"/>
      <c r="AA12" s="217">
        <f t="shared" si="3"/>
        <v>1</v>
      </c>
      <c r="AB12" s="15"/>
      <c r="AC12" s="267" t="str">
        <f t="shared" si="4"/>
        <v>506DUCAROUGE</v>
      </c>
      <c r="AD12" s="221" t="e">
        <f>VLOOKUP(AC12,FSGT4_Class!$AL$8:$AM$107,2,FALSE)</f>
        <v>#N/A</v>
      </c>
      <c r="AE12" s="221">
        <f>VLOOKUP(AC12,FSGT5_Class!$AL$8:$AM$107,2,FALSE)</f>
        <v>506</v>
      </c>
      <c r="AF12" s="15"/>
      <c r="AG12" s="15"/>
      <c r="AH12" s="18"/>
      <c r="AI12" s="18"/>
      <c r="AJ12" s="18"/>
      <c r="AK12" s="18"/>
      <c r="AL12" s="18"/>
      <c r="AM12" s="18"/>
      <c r="AN12" s="18"/>
      <c r="AO12" s="18"/>
      <c r="AP12" s="18"/>
      <c r="AQ12" s="18"/>
      <c r="AR12" s="16"/>
      <c r="AS12" s="17"/>
      <c r="AT12" s="17"/>
      <c r="AU12" s="17"/>
    </row>
    <row r="13" spans="1:47" s="4" customFormat="1" ht="14.1" customHeight="1" x14ac:dyDescent="0.3">
      <c r="A13" s="56" t="str">
        <f t="shared" si="0"/>
        <v>FSGT236906</v>
      </c>
      <c r="B13" s="119">
        <v>236906</v>
      </c>
      <c r="C13" s="119" t="str">
        <f t="shared" si="1"/>
        <v>FSGT236906</v>
      </c>
      <c r="D13" s="287"/>
      <c r="E13" s="157" t="str">
        <f t="shared" si="2"/>
        <v/>
      </c>
      <c r="F13" s="22">
        <v>507</v>
      </c>
      <c r="G13" s="21" t="str">
        <f>VLOOKUP(A13,Liste!$F$3:$Q$1586,2,FALSE)</f>
        <v>CHANDET</v>
      </c>
      <c r="H13" s="21" t="str">
        <f>VLOOKUP(A13,Liste!$F$3:$Q$1586,3,FALSE)</f>
        <v>André</v>
      </c>
      <c r="I13" s="21" t="str">
        <f>VLOOKUP(A13,Liste!$F$3:$Q$1586,4,FALSE)</f>
        <v>Sanvignes</v>
      </c>
      <c r="J13" s="21">
        <f>VLOOKUP(A13,Liste!$F$3:$Q$1586,5,FALSE)</f>
        <v>71</v>
      </c>
      <c r="K13" s="21">
        <f>VLOOKUP(A13,Liste!$F$3:$Q$1586,9,FALSE)</f>
        <v>5</v>
      </c>
      <c r="L13" s="14"/>
      <c r="M13" s="14"/>
      <c r="O13" s="14"/>
      <c r="Q13" s="20"/>
      <c r="R13" s="20"/>
      <c r="S13" s="14"/>
      <c r="T13" s="14"/>
      <c r="U13" s="14"/>
      <c r="V13" s="14"/>
      <c r="W13" s="14"/>
      <c r="X13" s="218"/>
      <c r="Y13" s="219"/>
      <c r="Z13" s="217"/>
      <c r="AA13" s="217">
        <f t="shared" si="3"/>
        <v>1</v>
      </c>
      <c r="AB13" s="15"/>
      <c r="AC13" s="267" t="str">
        <f t="shared" si="4"/>
        <v>507CHANDET</v>
      </c>
      <c r="AD13" s="221" t="e">
        <f>VLOOKUP(AC13,FSGT4_Class!$AL$8:$AM$107,2,FALSE)</f>
        <v>#N/A</v>
      </c>
      <c r="AE13" s="221">
        <f>VLOOKUP(AC13,FSGT5_Class!$AL$8:$AM$107,2,FALSE)</f>
        <v>507</v>
      </c>
      <c r="AF13" s="15"/>
      <c r="AG13" s="15"/>
      <c r="AH13" s="18"/>
      <c r="AI13" s="18"/>
      <c r="AJ13" s="18"/>
      <c r="AK13" s="18"/>
      <c r="AL13" s="18"/>
      <c r="AM13" s="18"/>
      <c r="AN13" s="18"/>
      <c r="AO13" s="18"/>
      <c r="AP13" s="18"/>
      <c r="AQ13" s="18"/>
      <c r="AR13" s="16"/>
      <c r="AS13" s="17"/>
      <c r="AT13" s="17"/>
      <c r="AU13" s="17"/>
    </row>
    <row r="14" spans="1:47" s="4" customFormat="1" ht="14.1" customHeight="1" x14ac:dyDescent="0.3">
      <c r="A14" s="56" t="str">
        <f t="shared" si="0"/>
        <v>FSGT242015</v>
      </c>
      <c r="B14" s="119">
        <v>242015</v>
      </c>
      <c r="C14" s="119" t="str">
        <f t="shared" si="1"/>
        <v>FSGT242015</v>
      </c>
      <c r="D14" s="119"/>
      <c r="E14" s="157" t="str">
        <f t="shared" si="2"/>
        <v/>
      </c>
      <c r="F14" s="22">
        <v>508</v>
      </c>
      <c r="G14" s="21" t="str">
        <f>VLOOKUP(A14,Liste!$F$3:$Q$1586,2,FALSE)</f>
        <v>THIBERT</v>
      </c>
      <c r="H14" s="21" t="str">
        <f>VLOOKUP(A14,Liste!$F$3:$Q$1586,3,FALSE)</f>
        <v>Mathieu</v>
      </c>
      <c r="I14" s="21" t="str">
        <f>VLOOKUP(A14,Liste!$F$3:$Q$1586,4,FALSE)</f>
        <v>Granges</v>
      </c>
      <c r="J14" s="21">
        <f>VLOOKUP(A14,Liste!$F$3:$Q$1586,5,FALSE)</f>
        <v>71</v>
      </c>
      <c r="K14" s="21">
        <f>VLOOKUP(A14,Liste!$F$3:$Q$1586,9,FALSE)</f>
        <v>5</v>
      </c>
      <c r="L14" s="14"/>
      <c r="M14" s="14"/>
      <c r="O14" s="14"/>
      <c r="Q14" s="20"/>
      <c r="R14" s="20"/>
      <c r="S14" s="14"/>
      <c r="T14" s="14"/>
      <c r="U14" s="14"/>
      <c r="V14" s="14"/>
      <c r="W14" s="14"/>
      <c r="X14" s="218"/>
      <c r="Y14" s="219"/>
      <c r="Z14" s="217"/>
      <c r="AA14" s="217">
        <f t="shared" si="3"/>
        <v>1</v>
      </c>
      <c r="AB14" s="15"/>
      <c r="AC14" s="267" t="str">
        <f t="shared" si="4"/>
        <v>508THIBERT</v>
      </c>
      <c r="AD14" s="221" t="e">
        <f>VLOOKUP(AC14,FSGT4_Class!$AL$8:$AM$107,2,FALSE)</f>
        <v>#N/A</v>
      </c>
      <c r="AE14" s="221">
        <f>VLOOKUP(AC14,FSGT5_Class!$AL$8:$AM$107,2,FALSE)</f>
        <v>508</v>
      </c>
      <c r="AF14" s="15"/>
      <c r="AG14" s="15"/>
      <c r="AH14" s="18"/>
      <c r="AI14" s="18"/>
      <c r="AJ14" s="18"/>
      <c r="AK14" s="18"/>
      <c r="AL14" s="18"/>
      <c r="AM14" s="18"/>
      <c r="AN14" s="18"/>
      <c r="AO14" s="18"/>
      <c r="AP14" s="18"/>
      <c r="AQ14" s="18"/>
      <c r="AR14" s="16"/>
      <c r="AS14" s="17"/>
      <c r="AT14" s="17"/>
      <c r="AU14" s="17"/>
    </row>
    <row r="15" spans="1:47" s="4" customFormat="1" ht="14.1" customHeight="1" x14ac:dyDescent="0.3">
      <c r="A15" s="56" t="str">
        <f t="shared" si="0"/>
        <v>FSGT55755032</v>
      </c>
      <c r="B15" s="119">
        <v>55755032</v>
      </c>
      <c r="C15" s="119" t="str">
        <f t="shared" si="1"/>
        <v>FSGT55755032</v>
      </c>
      <c r="D15" s="119"/>
      <c r="E15" s="157" t="str">
        <f t="shared" si="2"/>
        <v/>
      </c>
      <c r="F15" s="22">
        <v>509</v>
      </c>
      <c r="G15" s="21" t="str">
        <f>VLOOKUP(A15,Liste!$F$3:$Q$1586,2,FALSE)</f>
        <v>ALMERAS</v>
      </c>
      <c r="H15" s="21" t="str">
        <f>VLOOKUP(A15,Liste!$F$3:$Q$1586,3,FALSE)</f>
        <v>Luc</v>
      </c>
      <c r="I15" s="21" t="str">
        <f>VLOOKUP(A15,Liste!$F$3:$Q$1586,4,FALSE)</f>
        <v>Tournus</v>
      </c>
      <c r="J15" s="21">
        <f>VLOOKUP(A15,Liste!$F$3:$Q$1586,5,FALSE)</f>
        <v>71</v>
      </c>
      <c r="K15" s="21">
        <f>VLOOKUP(A15,Liste!$F$3:$Q$1586,9,FALSE)</f>
        <v>5</v>
      </c>
      <c r="L15" s="14"/>
      <c r="M15" s="14"/>
      <c r="O15" s="14"/>
      <c r="Q15" s="20"/>
      <c r="R15" s="20"/>
      <c r="S15" s="14"/>
      <c r="T15" s="14"/>
      <c r="U15" s="14"/>
      <c r="V15" s="14"/>
      <c r="W15" s="14"/>
      <c r="X15" s="218"/>
      <c r="Y15" s="219"/>
      <c r="Z15" s="217"/>
      <c r="AA15" s="217">
        <f t="shared" si="3"/>
        <v>1</v>
      </c>
      <c r="AB15" s="15"/>
      <c r="AC15" s="267" t="str">
        <f t="shared" si="4"/>
        <v>509ALMERAS</v>
      </c>
      <c r="AD15" s="221" t="e">
        <f>VLOOKUP(AC15,FSGT4_Class!$AL$8:$AM$107,2,FALSE)</f>
        <v>#N/A</v>
      </c>
      <c r="AE15" s="221">
        <f>VLOOKUP(AC15,FSGT5_Class!$AL$8:$AM$107,2,FALSE)</f>
        <v>509</v>
      </c>
      <c r="AF15" s="15"/>
      <c r="AG15" s="15"/>
      <c r="AH15" s="18"/>
      <c r="AI15" s="18"/>
      <c r="AJ15" s="18"/>
      <c r="AK15" s="18"/>
      <c r="AL15" s="18"/>
      <c r="AM15" s="18"/>
      <c r="AN15" s="18"/>
      <c r="AO15" s="18"/>
      <c r="AP15" s="18"/>
      <c r="AQ15" s="18"/>
      <c r="AR15" s="16"/>
      <c r="AS15" s="17"/>
      <c r="AT15" s="17"/>
      <c r="AU15" s="17"/>
    </row>
    <row r="16" spans="1:47" s="4" customFormat="1" ht="14.1" customHeight="1" x14ac:dyDescent="0.3">
      <c r="A16" s="56" t="str">
        <f t="shared" si="0"/>
        <v>FSGT55481349</v>
      </c>
      <c r="B16" s="119">
        <v>55481349</v>
      </c>
      <c r="C16" s="119" t="str">
        <f t="shared" si="1"/>
        <v>FSGT55481349</v>
      </c>
      <c r="D16" s="119"/>
      <c r="E16" s="157" t="str">
        <f t="shared" si="2"/>
        <v/>
      </c>
      <c r="F16" s="22">
        <v>510</v>
      </c>
      <c r="G16" s="21" t="str">
        <f>VLOOKUP(A16,Liste!$F$3:$Q$1586,2,FALSE)</f>
        <v>MACIASZEK</v>
      </c>
      <c r="H16" s="21" t="str">
        <f>VLOOKUP(A16,Liste!$F$3:$Q$1586,3,FALSE)</f>
        <v>Guillaume(cadet)</v>
      </c>
      <c r="I16" s="21" t="str">
        <f>VLOOKUP(A16,Liste!$F$3:$Q$1586,4,FALSE)</f>
        <v>Ecuisses</v>
      </c>
      <c r="J16" s="21">
        <f>VLOOKUP(A16,Liste!$F$3:$Q$1586,5,FALSE)</f>
        <v>71</v>
      </c>
      <c r="K16" s="21">
        <f>VLOOKUP(A16,Liste!$F$3:$Q$1586,9,FALSE)</f>
        <v>5</v>
      </c>
      <c r="L16" s="14"/>
      <c r="M16" s="14"/>
      <c r="O16" s="14"/>
      <c r="Q16" s="20"/>
      <c r="R16" s="20"/>
      <c r="S16" s="14"/>
      <c r="T16" s="14"/>
      <c r="U16" s="14"/>
      <c r="V16" s="14"/>
      <c r="W16" s="14"/>
      <c r="X16" s="218"/>
      <c r="Y16" s="219"/>
      <c r="Z16" s="217"/>
      <c r="AA16" s="217">
        <f t="shared" si="3"/>
        <v>1</v>
      </c>
      <c r="AB16" s="15"/>
      <c r="AC16" s="267" t="str">
        <f t="shared" si="4"/>
        <v>510MACIASZEK</v>
      </c>
      <c r="AD16" s="221" t="e">
        <f>VLOOKUP(AC16,FSGT4_Class!$AL$8:$AM$107,2,FALSE)</f>
        <v>#N/A</v>
      </c>
      <c r="AE16" s="221">
        <f>VLOOKUP(AC16,FSGT5_Class!$AL$8:$AM$107,2,FALSE)</f>
        <v>510</v>
      </c>
      <c r="AF16" s="15"/>
      <c r="AG16" s="15"/>
      <c r="AH16" s="18"/>
      <c r="AI16" s="18"/>
      <c r="AJ16" s="18"/>
      <c r="AK16" s="18"/>
      <c r="AL16" s="18"/>
      <c r="AM16" s="18"/>
      <c r="AN16" s="18"/>
      <c r="AO16" s="18"/>
      <c r="AP16" s="18"/>
      <c r="AQ16" s="18"/>
      <c r="AR16" s="16"/>
      <c r="AS16" s="17"/>
      <c r="AT16" s="17"/>
      <c r="AU16" s="17"/>
    </row>
    <row r="17" spans="1:47" s="4" customFormat="1" ht="14.1" customHeight="1" x14ac:dyDescent="0.3">
      <c r="A17" s="56" t="str">
        <f t="shared" si="0"/>
        <v>FSGT492530</v>
      </c>
      <c r="B17" s="119">
        <v>492530</v>
      </c>
      <c r="C17" s="119" t="str">
        <f t="shared" si="1"/>
        <v>FSGT492530</v>
      </c>
      <c r="D17" s="119"/>
      <c r="E17" s="157" t="str">
        <f t="shared" si="2"/>
        <v/>
      </c>
      <c r="F17" s="22">
        <v>511</v>
      </c>
      <c r="G17" s="21" t="str">
        <f>VLOOKUP(A17,Liste!$F$3:$Q$1586,2,FALSE)</f>
        <v>GLONIN</v>
      </c>
      <c r="H17" s="21" t="str">
        <f>VLOOKUP(A17,Liste!$F$3:$Q$1586,3,FALSE)</f>
        <v xml:space="preserve">Corantin </v>
      </c>
      <c r="I17" s="21" t="str">
        <f>VLOOKUP(A17,Liste!$F$3:$Q$1586,4,FALSE)</f>
        <v>Verdun</v>
      </c>
      <c r="J17" s="21">
        <f>VLOOKUP(A17,Liste!$F$3:$Q$1586,5,FALSE)</f>
        <v>71</v>
      </c>
      <c r="K17" s="21">
        <f>VLOOKUP(A17,Liste!$F$3:$Q$1586,9,FALSE)</f>
        <v>5</v>
      </c>
      <c r="L17" s="14"/>
      <c r="M17" s="14"/>
      <c r="O17" s="14"/>
      <c r="Q17" s="20"/>
      <c r="R17" s="20"/>
      <c r="S17" s="14"/>
      <c r="T17" s="14"/>
      <c r="U17" s="14"/>
      <c r="V17" s="14"/>
      <c r="W17" s="14"/>
      <c r="X17" s="218"/>
      <c r="Y17" s="219"/>
      <c r="Z17" s="217"/>
      <c r="AA17" s="217">
        <f t="shared" si="3"/>
        <v>1</v>
      </c>
      <c r="AB17" s="15"/>
      <c r="AC17" s="267" t="str">
        <f t="shared" si="4"/>
        <v>511GLONIN</v>
      </c>
      <c r="AD17" s="221" t="e">
        <f>VLOOKUP(AC17,FSGT4_Class!$AL$8:$AM$107,2,FALSE)</f>
        <v>#N/A</v>
      </c>
      <c r="AE17" s="221">
        <f>VLOOKUP(AC17,FSGT5_Class!$AL$8:$AM$107,2,FALSE)</f>
        <v>511</v>
      </c>
      <c r="AF17" s="15"/>
      <c r="AG17" s="15"/>
      <c r="AH17" s="18"/>
      <c r="AI17" s="18"/>
      <c r="AJ17" s="18"/>
      <c r="AK17" s="18"/>
      <c r="AL17" s="18"/>
      <c r="AM17" s="18"/>
      <c r="AN17" s="18"/>
      <c r="AO17" s="18"/>
      <c r="AP17" s="18"/>
      <c r="AQ17" s="18"/>
      <c r="AR17" s="16"/>
      <c r="AS17" s="17"/>
      <c r="AT17" s="17"/>
      <c r="AU17" s="17"/>
    </row>
    <row r="18" spans="1:47" s="4" customFormat="1" ht="14.1" customHeight="1" x14ac:dyDescent="0.3">
      <c r="A18" s="56" t="str">
        <f t="shared" si="0"/>
        <v>FSGT55710117</v>
      </c>
      <c r="B18" s="119">
        <v>55710117</v>
      </c>
      <c r="C18" s="119" t="str">
        <f t="shared" si="1"/>
        <v>FSGT55710117</v>
      </c>
      <c r="D18" s="119"/>
      <c r="E18" s="157" t="str">
        <f t="shared" si="2"/>
        <v/>
      </c>
      <c r="F18" s="22">
        <v>512</v>
      </c>
      <c r="G18" s="21" t="str">
        <f>VLOOKUP(A18,Liste!$F$3:$Q$1586,2,FALSE)</f>
        <v>PEGAZ</v>
      </c>
      <c r="H18" s="21" t="str">
        <f>VLOOKUP(A18,Liste!$F$3:$Q$1586,3,FALSE)</f>
        <v>Quentin(cadet)</v>
      </c>
      <c r="I18" s="21" t="str">
        <f>VLOOKUP(A18,Liste!$F$3:$Q$1586,4,FALSE)</f>
        <v>Montceau</v>
      </c>
      <c r="J18" s="21">
        <f>VLOOKUP(A18,Liste!$F$3:$Q$1586,5,FALSE)</f>
        <v>71</v>
      </c>
      <c r="K18" s="21">
        <f>VLOOKUP(A18,Liste!$F$3:$Q$1586,9,FALSE)</f>
        <v>5</v>
      </c>
      <c r="L18" s="14"/>
      <c r="M18" s="14"/>
      <c r="O18" s="14"/>
      <c r="Q18" s="20"/>
      <c r="R18" s="20"/>
      <c r="S18" s="14"/>
      <c r="T18" s="14"/>
      <c r="U18" s="14"/>
      <c r="V18" s="14"/>
      <c r="W18" s="14"/>
      <c r="X18" s="218"/>
      <c r="Y18" s="219"/>
      <c r="Z18" s="217"/>
      <c r="AA18" s="217">
        <f t="shared" si="3"/>
        <v>1</v>
      </c>
      <c r="AB18" s="15"/>
      <c r="AC18" s="267" t="str">
        <f t="shared" si="4"/>
        <v>512PEGAZ</v>
      </c>
      <c r="AD18" s="221" t="e">
        <f>VLOOKUP(AC18,FSGT4_Class!$AL$8:$AM$107,2,FALSE)</f>
        <v>#N/A</v>
      </c>
      <c r="AE18" s="221">
        <f>VLOOKUP(AC18,FSGT5_Class!$AL$8:$AM$107,2,FALSE)</f>
        <v>512</v>
      </c>
      <c r="AF18" s="15"/>
      <c r="AG18" s="15"/>
      <c r="AH18" s="18"/>
      <c r="AI18" s="18"/>
      <c r="AJ18" s="18"/>
      <c r="AK18" s="18"/>
      <c r="AL18" s="18"/>
      <c r="AM18" s="18"/>
      <c r="AN18" s="18"/>
      <c r="AO18" s="18"/>
      <c r="AP18" s="18"/>
      <c r="AQ18" s="18"/>
      <c r="AR18" s="16"/>
      <c r="AS18" s="17"/>
      <c r="AT18" s="17"/>
      <c r="AU18" s="17"/>
    </row>
    <row r="19" spans="1:47" s="4" customFormat="1" ht="14.1" customHeight="1" x14ac:dyDescent="0.3">
      <c r="A19" s="56" t="str">
        <f t="shared" si="0"/>
        <v>FSGT55710725</v>
      </c>
      <c r="B19" s="119">
        <v>55710725</v>
      </c>
      <c r="C19" s="119" t="str">
        <f t="shared" ref="C19:C56" si="5">IF(B19="","",CONCATENATE($B$6,B19))</f>
        <v>FSGT55710725</v>
      </c>
      <c r="D19" s="119"/>
      <c r="E19" s="157" t="str">
        <f t="shared" ref="E19:E56" si="6">IF(D19="","",CONCATENATE($D$6,D19))</f>
        <v/>
      </c>
      <c r="F19" s="22">
        <v>513</v>
      </c>
      <c r="G19" s="21" t="str">
        <f>VLOOKUP(A19,Liste!$F$3:$Q$1586,2,FALSE)</f>
        <v>PEGAZ</v>
      </c>
      <c r="H19" s="21" t="str">
        <f>VLOOKUP(A19,Liste!$F$3:$Q$1586,3,FALSE)</f>
        <v>Mickaël</v>
      </c>
      <c r="I19" s="21" t="str">
        <f>VLOOKUP(A19,Liste!$F$3:$Q$1586,4,FALSE)</f>
        <v>Montceau</v>
      </c>
      <c r="J19" s="21">
        <f>VLOOKUP(A19,Liste!$F$3:$Q$1586,5,FALSE)</f>
        <v>71</v>
      </c>
      <c r="K19" s="21">
        <f>VLOOKUP(A19,Liste!$F$3:$Q$1586,9,FALSE)</f>
        <v>5</v>
      </c>
      <c r="L19" s="14"/>
      <c r="M19" s="14"/>
      <c r="O19" s="14"/>
      <c r="Q19" s="20"/>
      <c r="R19" s="20"/>
      <c r="S19" s="14"/>
      <c r="T19" s="14"/>
      <c r="U19" s="14"/>
      <c r="V19" s="14"/>
      <c r="W19" s="14"/>
      <c r="X19" s="218"/>
      <c r="Y19" s="219"/>
      <c r="Z19" s="217"/>
      <c r="AA19" s="217">
        <f t="shared" si="3"/>
        <v>1</v>
      </c>
      <c r="AB19" s="15"/>
      <c r="AC19" s="267" t="str">
        <f t="shared" si="4"/>
        <v>513PEGAZ</v>
      </c>
      <c r="AD19" s="221" t="e">
        <f>VLOOKUP(AC19,FSGT4_Class!$AL$8:$AM$107,2,FALSE)</f>
        <v>#N/A</v>
      </c>
      <c r="AE19" s="221">
        <f>VLOOKUP(AC19,FSGT5_Class!$AL$8:$AM$107,2,FALSE)</f>
        <v>513</v>
      </c>
      <c r="AF19" s="15"/>
      <c r="AG19" s="15"/>
      <c r="AH19" s="18"/>
      <c r="AI19" s="18"/>
      <c r="AJ19" s="18"/>
      <c r="AK19" s="18"/>
      <c r="AL19" s="18"/>
      <c r="AM19" s="18"/>
      <c r="AN19" s="18"/>
      <c r="AO19" s="18"/>
      <c r="AP19" s="18"/>
      <c r="AQ19" s="18"/>
      <c r="AR19" s="16"/>
      <c r="AS19" s="17"/>
      <c r="AT19" s="17"/>
      <c r="AU19" s="17"/>
    </row>
    <row r="20" spans="1:47" s="4" customFormat="1" ht="14.1" customHeight="1" x14ac:dyDescent="0.3">
      <c r="A20" s="56" t="str">
        <f t="shared" si="0"/>
        <v>FSGT421408</v>
      </c>
      <c r="B20" s="119">
        <v>421408</v>
      </c>
      <c r="C20" s="119" t="str">
        <f t="shared" si="5"/>
        <v>FSGT421408</v>
      </c>
      <c r="D20" s="119"/>
      <c r="E20" s="157" t="str">
        <f t="shared" si="6"/>
        <v/>
      </c>
      <c r="F20" s="22">
        <v>514</v>
      </c>
      <c r="G20" s="21" t="str">
        <f>VLOOKUP(A20,Liste!$F$3:$Q$1586,2,FALSE)</f>
        <v>VIOLANO</v>
      </c>
      <c r="H20" s="21" t="str">
        <f>VLOOKUP(A20,Liste!$F$3:$Q$1586,3,FALSE)</f>
        <v>Jean-Paul</v>
      </c>
      <c r="I20" s="21" t="str">
        <f>VLOOKUP(A20,Liste!$F$3:$Q$1586,4,FALSE)</f>
        <v>VC Corbas</v>
      </c>
      <c r="J20" s="21" t="str">
        <f>VLOOKUP(A20,Liste!$F$3:$Q$1586,5,FALSE)</f>
        <v>69</v>
      </c>
      <c r="K20" s="21">
        <f>VLOOKUP(A20,Liste!$F$3:$Q$1586,9,FALSE)</f>
        <v>5</v>
      </c>
      <c r="L20" s="14"/>
      <c r="M20" s="14"/>
      <c r="O20" s="14"/>
      <c r="Q20" s="20"/>
      <c r="R20" s="20"/>
      <c r="S20" s="14"/>
      <c r="T20" s="14"/>
      <c r="U20" s="14"/>
      <c r="V20" s="14"/>
      <c r="W20" s="14"/>
      <c r="X20" s="218"/>
      <c r="Y20" s="219"/>
      <c r="Z20" s="217"/>
      <c r="AA20" s="217">
        <f t="shared" si="3"/>
        <v>1</v>
      </c>
      <c r="AB20" s="15"/>
      <c r="AC20" s="267" t="str">
        <f t="shared" si="4"/>
        <v>514VIOLANO</v>
      </c>
      <c r="AD20" s="221" t="e">
        <f>VLOOKUP(AC20,FSGT4_Class!$AL$8:$AM$107,2,FALSE)</f>
        <v>#N/A</v>
      </c>
      <c r="AE20" s="221">
        <f>VLOOKUP(AC20,FSGT5_Class!$AL$8:$AM$107,2,FALSE)</f>
        <v>514</v>
      </c>
      <c r="AF20" s="15"/>
      <c r="AG20" s="15"/>
      <c r="AH20" s="18"/>
      <c r="AI20" s="18"/>
      <c r="AJ20" s="18"/>
      <c r="AK20" s="18"/>
      <c r="AL20" s="18"/>
      <c r="AM20" s="18"/>
      <c r="AN20" s="18"/>
      <c r="AO20" s="18"/>
      <c r="AP20" s="18"/>
      <c r="AQ20" s="18"/>
      <c r="AR20" s="16"/>
      <c r="AS20" s="17"/>
      <c r="AT20" s="17"/>
      <c r="AU20" s="17"/>
    </row>
    <row r="21" spans="1:47" s="4" customFormat="1" ht="14.1" customHeight="1" x14ac:dyDescent="0.3">
      <c r="A21" s="56" t="str">
        <f t="shared" si="0"/>
        <v>FSGT430578</v>
      </c>
      <c r="B21" s="119">
        <v>430578</v>
      </c>
      <c r="C21" s="119" t="str">
        <f t="shared" si="5"/>
        <v>FSGT430578</v>
      </c>
      <c r="D21" s="119"/>
      <c r="E21" s="157" t="str">
        <f t="shared" si="6"/>
        <v/>
      </c>
      <c r="F21" s="22">
        <v>515</v>
      </c>
      <c r="G21" s="21" t="str">
        <f>VLOOKUP(A21,Liste!$F$3:$Q$1586,2,FALSE)</f>
        <v>PIGNER</v>
      </c>
      <c r="H21" s="21" t="str">
        <f>VLOOKUP(A21,Liste!$F$3:$Q$1586,3,FALSE)</f>
        <v>Roger</v>
      </c>
      <c r="I21" s="21" t="str">
        <f>VLOOKUP(A21,Liste!$F$3:$Q$1586,4,FALSE)</f>
        <v>EC Pays du gier</v>
      </c>
      <c r="J21" s="21" t="str">
        <f>VLOOKUP(A21,Liste!$F$3:$Q$1586,5,FALSE)</f>
        <v>42</v>
      </c>
      <c r="K21" s="21">
        <f>VLOOKUP(A21,Liste!$F$3:$Q$1586,9,FALSE)</f>
        <v>5</v>
      </c>
      <c r="L21" s="14"/>
      <c r="M21" s="14"/>
      <c r="O21" s="14"/>
      <c r="Q21" s="20"/>
      <c r="R21" s="20"/>
      <c r="S21" s="14"/>
      <c r="T21" s="14"/>
      <c r="U21" s="14"/>
      <c r="V21" s="14"/>
      <c r="W21" s="14"/>
      <c r="X21" s="218"/>
      <c r="Y21" s="219"/>
      <c r="Z21" s="217"/>
      <c r="AA21" s="217">
        <f t="shared" si="3"/>
        <v>1</v>
      </c>
      <c r="AB21" s="15"/>
      <c r="AC21" s="267" t="str">
        <f t="shared" si="4"/>
        <v>515PIGNER</v>
      </c>
      <c r="AD21" s="221" t="e">
        <f>VLOOKUP(AC21,FSGT4_Class!$AL$8:$AM$107,2,FALSE)</f>
        <v>#N/A</v>
      </c>
      <c r="AE21" s="221">
        <f>VLOOKUP(AC21,FSGT5_Class!$AL$8:$AM$107,2,FALSE)</f>
        <v>515</v>
      </c>
      <c r="AF21" s="15"/>
      <c r="AG21" s="15"/>
      <c r="AH21" s="18"/>
      <c r="AI21" s="18"/>
      <c r="AJ21" s="18"/>
      <c r="AK21" s="18"/>
      <c r="AL21" s="18"/>
      <c r="AM21" s="18"/>
      <c r="AN21" s="18"/>
      <c r="AO21" s="18"/>
      <c r="AP21" s="18"/>
      <c r="AQ21" s="18"/>
      <c r="AR21" s="16"/>
      <c r="AS21" s="17"/>
      <c r="AT21" s="17"/>
      <c r="AU21" s="17"/>
    </row>
    <row r="22" spans="1:47" s="4" customFormat="1" ht="14.1" customHeight="1" x14ac:dyDescent="0.3">
      <c r="A22" s="56" t="str">
        <f t="shared" si="0"/>
        <v>FSGT55656963</v>
      </c>
      <c r="B22" s="119">
        <v>55656963</v>
      </c>
      <c r="C22" s="119" t="str">
        <f t="shared" si="5"/>
        <v>FSGT55656963</v>
      </c>
      <c r="D22" s="119"/>
      <c r="E22" s="157" t="str">
        <f t="shared" si="6"/>
        <v/>
      </c>
      <c r="F22" s="22">
        <v>516</v>
      </c>
      <c r="G22" s="21" t="str">
        <f>VLOOKUP(A22,Liste!$F$3:$Q$1586,2,FALSE)</f>
        <v>DANJEAN</v>
      </c>
      <c r="H22" s="21" t="str">
        <f>VLOOKUP(A22,Liste!$F$3:$Q$1586,3,FALSE)</f>
        <v>Alexis(cadet)</v>
      </c>
      <c r="I22" s="21" t="str">
        <f>VLOOKUP(A22,Liste!$F$3:$Q$1586,4,FALSE)</f>
        <v>Ecuisses</v>
      </c>
      <c r="J22" s="21">
        <f>VLOOKUP(A22,Liste!$F$3:$Q$1586,5,FALSE)</f>
        <v>71</v>
      </c>
      <c r="K22" s="21">
        <f>VLOOKUP(A22,Liste!$F$3:$Q$1586,9,FALSE)</f>
        <v>5</v>
      </c>
      <c r="L22" s="14"/>
      <c r="M22" s="14"/>
      <c r="O22" s="14"/>
      <c r="Q22" s="20"/>
      <c r="R22" s="20"/>
      <c r="S22" s="14"/>
      <c r="T22" s="14"/>
      <c r="U22" s="14"/>
      <c r="V22" s="14"/>
      <c r="W22" s="14"/>
      <c r="X22" s="218"/>
      <c r="Y22" s="219"/>
      <c r="Z22" s="217"/>
      <c r="AA22" s="217">
        <f t="shared" si="3"/>
        <v>1</v>
      </c>
      <c r="AB22" s="15"/>
      <c r="AC22" s="267" t="str">
        <f t="shared" si="4"/>
        <v>516DANJEAN</v>
      </c>
      <c r="AD22" s="221" t="e">
        <f>VLOOKUP(AC22,FSGT4_Class!$AL$8:$AM$107,2,FALSE)</f>
        <v>#N/A</v>
      </c>
      <c r="AE22" s="221">
        <f>VLOOKUP(AC22,FSGT5_Class!$AL$8:$AM$107,2,FALSE)</f>
        <v>516</v>
      </c>
      <c r="AF22" s="15"/>
      <c r="AG22" s="15"/>
      <c r="AH22" s="18"/>
      <c r="AI22" s="18"/>
      <c r="AJ22" s="18"/>
      <c r="AK22" s="18"/>
      <c r="AL22" s="18"/>
      <c r="AM22" s="18"/>
      <c r="AN22" s="18"/>
      <c r="AO22" s="18"/>
      <c r="AP22" s="18"/>
      <c r="AQ22" s="18"/>
      <c r="AR22" s="16"/>
      <c r="AS22" s="17"/>
      <c r="AT22" s="17"/>
      <c r="AU22" s="17"/>
    </row>
    <row r="23" spans="1:47" s="4" customFormat="1" ht="14.1" customHeight="1" x14ac:dyDescent="0.3">
      <c r="A23" s="56" t="str">
        <f t="shared" si="0"/>
        <v>FSGT371654</v>
      </c>
      <c r="B23" s="119">
        <v>371654</v>
      </c>
      <c r="C23" s="119" t="str">
        <f t="shared" si="5"/>
        <v>FSGT371654</v>
      </c>
      <c r="D23" s="119"/>
      <c r="E23" s="157" t="str">
        <f t="shared" si="6"/>
        <v/>
      </c>
      <c r="F23" s="22">
        <v>517</v>
      </c>
      <c r="G23" s="21" t="str">
        <f>VLOOKUP(A23,Liste!$F$3:$Q$1586,2,FALSE)</f>
        <v>BRUILLOT</v>
      </c>
      <c r="H23" s="21" t="str">
        <f>VLOOKUP(A23,Liste!$F$3:$Q$1586,3,FALSE)</f>
        <v>Dominique</v>
      </c>
      <c r="I23" s="21" t="str">
        <f>VLOOKUP(A23,Liste!$F$3:$Q$1586,4,FALSE)</f>
        <v>Chalon UVC</v>
      </c>
      <c r="J23" s="21">
        <f>VLOOKUP(A23,Liste!$F$3:$Q$1586,5,FALSE)</f>
        <v>71</v>
      </c>
      <c r="K23" s="21">
        <f>VLOOKUP(A23,Liste!$F$3:$Q$1586,9,FALSE)</f>
        <v>5</v>
      </c>
      <c r="L23" s="14"/>
      <c r="M23" s="14"/>
      <c r="O23" s="14"/>
      <c r="Q23" s="20"/>
      <c r="R23" s="20"/>
      <c r="S23" s="14"/>
      <c r="T23" s="14"/>
      <c r="U23" s="14"/>
      <c r="V23" s="14"/>
      <c r="W23" s="14"/>
      <c r="X23" s="218"/>
      <c r="Y23" s="219"/>
      <c r="Z23" s="217"/>
      <c r="AA23" s="217">
        <f t="shared" si="3"/>
        <v>1</v>
      </c>
      <c r="AB23" s="15"/>
      <c r="AC23" s="267" t="str">
        <f t="shared" si="4"/>
        <v>517BRUILLOT</v>
      </c>
      <c r="AD23" s="221" t="e">
        <f>VLOOKUP(AC23,FSGT4_Class!$AL$8:$AM$107,2,FALSE)</f>
        <v>#N/A</v>
      </c>
      <c r="AE23" s="221">
        <f>VLOOKUP(AC23,FSGT5_Class!$AL$8:$AM$107,2,FALSE)</f>
        <v>517</v>
      </c>
      <c r="AF23" s="15"/>
      <c r="AG23" s="15"/>
      <c r="AH23" s="18"/>
      <c r="AI23" s="18"/>
      <c r="AJ23" s="18"/>
      <c r="AK23" s="18"/>
      <c r="AL23" s="18"/>
      <c r="AM23" s="18"/>
      <c r="AN23" s="18"/>
      <c r="AO23" s="18"/>
      <c r="AP23" s="18"/>
      <c r="AQ23" s="18"/>
      <c r="AR23" s="16"/>
      <c r="AS23" s="17"/>
      <c r="AT23" s="17"/>
      <c r="AU23" s="17"/>
    </row>
    <row r="24" spans="1:47" s="4" customFormat="1" ht="14.1" customHeight="1" x14ac:dyDescent="0.3">
      <c r="A24" s="56" t="str">
        <f t="shared" si="0"/>
        <v>FSGT229768</v>
      </c>
      <c r="B24" s="119">
        <v>229768</v>
      </c>
      <c r="C24" s="119" t="str">
        <f t="shared" si="5"/>
        <v>FSGT229768</v>
      </c>
      <c r="D24" s="119"/>
      <c r="E24" s="157" t="str">
        <f t="shared" si="6"/>
        <v/>
      </c>
      <c r="F24" s="22">
        <v>518</v>
      </c>
      <c r="G24" s="21" t="str">
        <f>VLOOKUP(A24,Liste!$F$3:$Q$1586,2,FALSE)</f>
        <v>GONZALEZ-PEREZ</v>
      </c>
      <c r="H24" s="21" t="str">
        <f>VLOOKUP(A24,Liste!$F$3:$Q$1586,3,FALSE)</f>
        <v>Gérard</v>
      </c>
      <c r="I24" s="21" t="str">
        <f>VLOOKUP(A24,Liste!$F$3:$Q$1586,4,FALSE)</f>
        <v>VC Lagnieu</v>
      </c>
      <c r="J24" s="21" t="str">
        <f>VLOOKUP(A24,Liste!$F$3:$Q$1586,5,FALSE)</f>
        <v>01</v>
      </c>
      <c r="K24" s="21">
        <f>VLOOKUP(A24,Liste!$F$3:$Q$1586,9,FALSE)</f>
        <v>5</v>
      </c>
      <c r="L24" s="14"/>
      <c r="M24" s="14"/>
      <c r="O24" s="14"/>
      <c r="Q24" s="20"/>
      <c r="R24" s="20"/>
      <c r="S24" s="14"/>
      <c r="T24" s="14"/>
      <c r="U24" s="14"/>
      <c r="V24" s="14"/>
      <c r="W24" s="14"/>
      <c r="X24" s="218"/>
      <c r="Y24" s="219"/>
      <c r="Z24" s="217"/>
      <c r="AA24" s="217">
        <f t="shared" si="3"/>
        <v>1</v>
      </c>
      <c r="AB24" s="15"/>
      <c r="AC24" s="267" t="str">
        <f t="shared" si="4"/>
        <v>518GONZALEZ-PEREZ</v>
      </c>
      <c r="AD24" s="221" t="e">
        <f>VLOOKUP(AC24,FSGT4_Class!$AL$8:$AM$107,2,FALSE)</f>
        <v>#N/A</v>
      </c>
      <c r="AE24" s="221">
        <f>VLOOKUP(AC24,FSGT5_Class!$AL$8:$AM$107,2,FALSE)</f>
        <v>518</v>
      </c>
      <c r="AF24" s="15"/>
      <c r="AG24" s="15"/>
      <c r="AH24" s="18"/>
      <c r="AI24" s="18"/>
      <c r="AJ24" s="18"/>
      <c r="AK24" s="18"/>
      <c r="AL24" s="18"/>
      <c r="AM24" s="18"/>
      <c r="AN24" s="18"/>
      <c r="AO24" s="18"/>
      <c r="AP24" s="18"/>
      <c r="AQ24" s="18"/>
      <c r="AR24" s="16"/>
      <c r="AS24" s="17"/>
      <c r="AT24" s="17"/>
      <c r="AU24" s="17"/>
    </row>
    <row r="25" spans="1:47" s="4" customFormat="1" ht="14.1" customHeight="1" x14ac:dyDescent="0.3">
      <c r="A25" s="56" t="str">
        <f t="shared" si="0"/>
        <v>FSGT229494</v>
      </c>
      <c r="B25" s="119">
        <v>229494</v>
      </c>
      <c r="C25" s="119" t="str">
        <f t="shared" si="5"/>
        <v>FSGT229494</v>
      </c>
      <c r="D25" s="119"/>
      <c r="E25" s="157" t="str">
        <f t="shared" si="6"/>
        <v/>
      </c>
      <c r="F25" s="22">
        <v>519</v>
      </c>
      <c r="G25" s="21" t="str">
        <f>VLOOKUP(A25,Liste!$F$3:$Q$1586,2,FALSE)</f>
        <v>RABUT</v>
      </c>
      <c r="H25" s="21" t="str">
        <f>VLOOKUP(A25,Liste!$F$3:$Q$1586,3,FALSE)</f>
        <v>Lucas(cadet)</v>
      </c>
      <c r="I25" s="21" t="str">
        <f>VLOOKUP(A25,Liste!$F$3:$Q$1586,4,FALSE)</f>
        <v xml:space="preserve">Aluze </v>
      </c>
      <c r="J25" s="21">
        <f>VLOOKUP(A25,Liste!$F$3:$Q$1586,5,FALSE)</f>
        <v>71</v>
      </c>
      <c r="K25" s="21">
        <f>VLOOKUP(A25,Liste!$F$3:$Q$1586,9,FALSE)</f>
        <v>5</v>
      </c>
      <c r="L25" s="14"/>
      <c r="M25" s="14"/>
      <c r="N25" s="14"/>
      <c r="O25" s="14"/>
      <c r="P25" s="14"/>
      <c r="Q25" s="14"/>
      <c r="R25" s="14"/>
      <c r="S25" s="14"/>
      <c r="T25" s="14"/>
      <c r="U25" s="14"/>
      <c r="V25" s="14"/>
      <c r="W25" s="14"/>
      <c r="X25" s="218"/>
      <c r="Y25" s="219"/>
      <c r="Z25" s="217"/>
      <c r="AA25" s="217">
        <f t="shared" si="3"/>
        <v>1</v>
      </c>
      <c r="AB25" s="15"/>
      <c r="AC25" s="267" t="str">
        <f t="shared" si="4"/>
        <v>519RABUT</v>
      </c>
      <c r="AD25" s="221" t="e">
        <f>VLOOKUP(AC25,FSGT4_Class!$AL$8:$AM$107,2,FALSE)</f>
        <v>#N/A</v>
      </c>
      <c r="AE25" s="221">
        <f>VLOOKUP(AC25,FSGT5_Class!$AL$8:$AM$107,2,FALSE)</f>
        <v>519</v>
      </c>
      <c r="AF25" s="15"/>
      <c r="AG25" s="15"/>
      <c r="AH25" s="18"/>
      <c r="AI25" s="18"/>
      <c r="AJ25" s="18"/>
      <c r="AK25" s="18"/>
      <c r="AL25" s="18"/>
      <c r="AM25" s="18"/>
      <c r="AN25" s="18"/>
      <c r="AO25" s="18"/>
      <c r="AP25" s="18"/>
      <c r="AQ25" s="18"/>
      <c r="AR25" s="16"/>
      <c r="AS25" s="17"/>
      <c r="AT25" s="17"/>
      <c r="AU25" s="17"/>
    </row>
    <row r="26" spans="1:47" ht="14.1" customHeight="1" x14ac:dyDescent="0.3">
      <c r="A26" s="56" t="str">
        <f t="shared" si="0"/>
        <v>FSGT234970</v>
      </c>
      <c r="B26" s="119">
        <v>234970</v>
      </c>
      <c r="C26" s="119" t="str">
        <f t="shared" si="5"/>
        <v>FSGT234970</v>
      </c>
      <c r="D26" s="119"/>
      <c r="E26" s="157" t="str">
        <f t="shared" si="6"/>
        <v/>
      </c>
      <c r="F26" s="22">
        <v>520</v>
      </c>
      <c r="G26" s="21" t="str">
        <f>VLOOKUP(A26,Liste!$F$3:$Q$1586,2,FALSE)</f>
        <v>ESCUTENAIRE</v>
      </c>
      <c r="H26" s="21" t="str">
        <f>VLOOKUP(A26,Liste!$F$3:$Q$1586,3,FALSE)</f>
        <v>Maurice</v>
      </c>
      <c r="I26" s="21" t="str">
        <f>VLOOKUP(A26,Liste!$F$3:$Q$1586,4,FALSE)</f>
        <v>Chalon VS</v>
      </c>
      <c r="J26" s="21">
        <f>VLOOKUP(A26,Liste!$F$3:$Q$1586,5,FALSE)</f>
        <v>71</v>
      </c>
      <c r="K26" s="21">
        <f>VLOOKUP(A26,Liste!$F$3:$Q$1586,9,FALSE)</f>
        <v>5</v>
      </c>
      <c r="X26" s="218"/>
      <c r="Y26" s="219"/>
      <c r="AA26" s="217">
        <f t="shared" si="3"/>
        <v>1</v>
      </c>
      <c r="AC26" s="267" t="str">
        <f t="shared" si="4"/>
        <v>520ESCUTENAIRE</v>
      </c>
      <c r="AD26" s="221" t="e">
        <f>VLOOKUP(AC26,FSGT4_Class!$AL$8:$AM$107,2,FALSE)</f>
        <v>#N/A</v>
      </c>
      <c r="AE26" s="221">
        <f>VLOOKUP(AC26,FSGT5_Class!$AL$8:$AM$107,2,FALSE)</f>
        <v>520</v>
      </c>
    </row>
    <row r="27" spans="1:47" ht="14.1" customHeight="1" x14ac:dyDescent="0.3">
      <c r="A27" s="56" t="str">
        <f t="shared" si="0"/>
        <v>FSGT55596425</v>
      </c>
      <c r="B27" s="119">
        <v>55596425</v>
      </c>
      <c r="C27" s="119" t="str">
        <f t="shared" si="5"/>
        <v>FSGT55596425</v>
      </c>
      <c r="D27" s="119"/>
      <c r="E27" s="157" t="str">
        <f t="shared" si="6"/>
        <v/>
      </c>
      <c r="F27" s="22">
        <v>521</v>
      </c>
      <c r="G27" s="21" t="str">
        <f>VLOOKUP(A27,Liste!$F$3:$Q$1586,2,FALSE)</f>
        <v>RIBOLLET</v>
      </c>
      <c r="H27" s="21" t="str">
        <f>VLOOKUP(A27,Liste!$F$3:$Q$1586,3,FALSE)</f>
        <v>Guy</v>
      </c>
      <c r="I27" s="21" t="str">
        <f>VLOOKUP(A27,Liste!$F$3:$Q$1586,4,FALSE)</f>
        <v>Tournus</v>
      </c>
      <c r="J27" s="21">
        <f>VLOOKUP(A27,Liste!$F$3:$Q$1586,5,FALSE)</f>
        <v>71</v>
      </c>
      <c r="K27" s="21">
        <f>VLOOKUP(A27,Liste!$F$3:$Q$1586,9,FALSE)</f>
        <v>5</v>
      </c>
      <c r="X27" s="218"/>
      <c r="Y27" s="219"/>
      <c r="AA27" s="217">
        <f t="shared" si="3"/>
        <v>1</v>
      </c>
      <c r="AC27" s="267" t="str">
        <f t="shared" si="4"/>
        <v>521RIBOLLET</v>
      </c>
      <c r="AD27" s="221" t="e">
        <f>VLOOKUP(AC27,FSGT4_Class!$AL$8:$AM$107,2,FALSE)</f>
        <v>#N/A</v>
      </c>
      <c r="AE27" s="221">
        <f>VLOOKUP(AC27,FSGT5_Class!$AL$8:$AM$107,2,FALSE)</f>
        <v>521</v>
      </c>
    </row>
    <row r="28" spans="1:47" ht="14.1" customHeight="1" x14ac:dyDescent="0.3">
      <c r="A28" s="56" t="str">
        <f t="shared" si="0"/>
        <v>FSGT233455</v>
      </c>
      <c r="B28" s="119">
        <v>233455</v>
      </c>
      <c r="C28" s="119" t="str">
        <f t="shared" si="5"/>
        <v>FSGT233455</v>
      </c>
      <c r="D28" s="119"/>
      <c r="E28" s="157" t="str">
        <f t="shared" si="6"/>
        <v/>
      </c>
      <c r="F28" s="22">
        <v>522</v>
      </c>
      <c r="G28" s="21" t="str">
        <f>VLOOKUP(A28,Liste!$F$3:$Q$1586,2,FALSE)</f>
        <v>COUREAU</v>
      </c>
      <c r="H28" s="21" t="str">
        <f>VLOOKUP(A28,Liste!$F$3:$Q$1586,3,FALSE)</f>
        <v>Christian</v>
      </c>
      <c r="I28" s="21" t="str">
        <f>VLOOKUP(A28,Liste!$F$3:$Q$1586,4,FALSE)</f>
        <v>Paray Cyclisme</v>
      </c>
      <c r="J28" s="21">
        <f>VLOOKUP(A28,Liste!$F$3:$Q$1586,5,FALSE)</f>
        <v>71</v>
      </c>
      <c r="K28" s="21">
        <f>VLOOKUP(A28,Liste!$F$3:$Q$1586,9,FALSE)</f>
        <v>5</v>
      </c>
      <c r="X28" s="218"/>
      <c r="Y28" s="219"/>
      <c r="AA28" s="217">
        <f t="shared" si="3"/>
        <v>1</v>
      </c>
      <c r="AC28" s="267" t="str">
        <f t="shared" si="4"/>
        <v>522COUREAU</v>
      </c>
      <c r="AD28" s="221" t="e">
        <f>VLOOKUP(AC28,FSGT4_Class!$AL$8:$AM$107,2,FALSE)</f>
        <v>#N/A</v>
      </c>
      <c r="AE28" s="221">
        <f>VLOOKUP(AC28,FSGT5_Class!$AL$8:$AM$107,2,FALSE)</f>
        <v>522</v>
      </c>
    </row>
    <row r="29" spans="1:47" ht="14.1" customHeight="1" x14ac:dyDescent="0.3">
      <c r="A29" s="56" t="str">
        <f t="shared" si="0"/>
        <v>FSGT231387</v>
      </c>
      <c r="B29" s="119">
        <v>231387</v>
      </c>
      <c r="C29" s="119" t="str">
        <f t="shared" si="5"/>
        <v>FSGT231387</v>
      </c>
      <c r="D29" s="119"/>
      <c r="E29" s="157" t="str">
        <f t="shared" si="6"/>
        <v/>
      </c>
      <c r="F29" s="22">
        <v>523</v>
      </c>
      <c r="G29" s="21" t="str">
        <f>VLOOKUP(A29,Liste!$F$3:$Q$1586,2,FALSE)</f>
        <v>PIFFAUT</v>
      </c>
      <c r="H29" s="21" t="str">
        <f>VLOOKUP(A29,Liste!$F$3:$Q$1586,3,FALSE)</f>
        <v>Michel</v>
      </c>
      <c r="I29" s="21" t="str">
        <f>VLOOKUP(A29,Liste!$F$3:$Q$1586,4,FALSE)</f>
        <v>Chalon VS</v>
      </c>
      <c r="J29" s="21">
        <f>VLOOKUP(A29,Liste!$F$3:$Q$1586,5,FALSE)</f>
        <v>71</v>
      </c>
      <c r="K29" s="21">
        <f>VLOOKUP(A29,Liste!$F$3:$Q$1586,9,FALSE)</f>
        <v>5</v>
      </c>
      <c r="X29" s="218"/>
      <c r="Y29" s="219"/>
      <c r="AA29" s="217">
        <f t="shared" si="3"/>
        <v>1</v>
      </c>
      <c r="AC29" s="267" t="str">
        <f t="shared" si="4"/>
        <v>523PIFFAUT</v>
      </c>
      <c r="AD29" s="221" t="e">
        <f>VLOOKUP(AC29,FSGT4_Class!$AL$8:$AM$107,2,FALSE)</f>
        <v>#N/A</v>
      </c>
      <c r="AE29" s="221">
        <f>VLOOKUP(AC29,FSGT5_Class!$AL$8:$AM$107,2,FALSE)</f>
        <v>523</v>
      </c>
    </row>
    <row r="30" spans="1:47" ht="14.1" customHeight="1" x14ac:dyDescent="0.3">
      <c r="A30" s="56" t="str">
        <f t="shared" si="0"/>
        <v/>
      </c>
      <c r="B30" s="119"/>
      <c r="C30" s="119" t="str">
        <f t="shared" si="5"/>
        <v/>
      </c>
      <c r="D30" s="119"/>
      <c r="E30" s="157" t="str">
        <f t="shared" si="6"/>
        <v/>
      </c>
      <c r="F30" s="22"/>
      <c r="G30" s="21">
        <f>VLOOKUP(A30,Liste!$F$3:$Q$1586,2,FALSE)</f>
        <v>0</v>
      </c>
      <c r="H30" s="21">
        <f>VLOOKUP(A30,Liste!$F$3:$Q$1586,3,FALSE)</f>
        <v>0</v>
      </c>
      <c r="I30" s="21">
        <f>VLOOKUP(A30,Liste!$F$3:$Q$1586,4,FALSE)</f>
        <v>0</v>
      </c>
      <c r="J30" s="21">
        <f>VLOOKUP(A30,Liste!$F$3:$Q$1586,5,FALSE)</f>
        <v>0</v>
      </c>
      <c r="K30" s="21">
        <f>VLOOKUP(A30,Liste!$F$3:$Q$1586,9,FALSE)</f>
        <v>0</v>
      </c>
      <c r="X30" s="218"/>
      <c r="Y30" s="219"/>
      <c r="AA30" s="217">
        <f t="shared" si="3"/>
        <v>0</v>
      </c>
      <c r="AC30" s="267" t="str">
        <f t="shared" si="4"/>
        <v>0</v>
      </c>
      <c r="AD30" s="221" t="e">
        <f>VLOOKUP(AC30,FSGT4_Class!$AL$8:$AM$107,2,FALSE)</f>
        <v>#N/A</v>
      </c>
      <c r="AE30" s="221" t="e">
        <f>VLOOKUP(AC30,FSGT5_Class!$AL$8:$AM$107,2,FALSE)</f>
        <v>#N/A</v>
      </c>
    </row>
    <row r="31" spans="1:47" ht="14.1" customHeight="1" x14ac:dyDescent="0.3">
      <c r="A31" s="56" t="str">
        <f t="shared" si="0"/>
        <v/>
      </c>
      <c r="B31" s="119"/>
      <c r="C31" s="119" t="str">
        <f t="shared" si="5"/>
        <v/>
      </c>
      <c r="D31" s="119"/>
      <c r="E31" s="157" t="str">
        <f t="shared" si="6"/>
        <v/>
      </c>
      <c r="F31" s="22"/>
      <c r="G31" s="21">
        <f>VLOOKUP(A31,Liste!$F$3:$Q$1586,2,FALSE)</f>
        <v>0</v>
      </c>
      <c r="H31" s="21">
        <f>VLOOKUP(A31,Liste!$F$3:$Q$1586,3,FALSE)</f>
        <v>0</v>
      </c>
      <c r="I31" s="21">
        <f>VLOOKUP(A31,Liste!$F$3:$Q$1586,4,FALSE)</f>
        <v>0</v>
      </c>
      <c r="J31" s="21">
        <f>VLOOKUP(A31,Liste!$F$3:$Q$1586,5,FALSE)</f>
        <v>0</v>
      </c>
      <c r="K31" s="21">
        <f>VLOOKUP(A31,Liste!$F$3:$Q$1586,9,FALSE)</f>
        <v>0</v>
      </c>
      <c r="X31" s="218"/>
      <c r="Y31" s="219"/>
      <c r="AA31" s="217">
        <f t="shared" si="3"/>
        <v>0</v>
      </c>
      <c r="AC31" s="267" t="str">
        <f t="shared" si="4"/>
        <v>0</v>
      </c>
      <c r="AD31" s="221" t="e">
        <f>VLOOKUP(AC31,FSGT4_Class!$AL$8:$AM$107,2,FALSE)</f>
        <v>#N/A</v>
      </c>
      <c r="AE31" s="221" t="e">
        <f>VLOOKUP(AC31,FSGT5_Class!$AL$8:$AM$107,2,FALSE)</f>
        <v>#N/A</v>
      </c>
    </row>
    <row r="32" spans="1:47" ht="14.1" customHeight="1" x14ac:dyDescent="0.3">
      <c r="A32" s="56" t="str">
        <f t="shared" si="0"/>
        <v/>
      </c>
      <c r="B32" s="119"/>
      <c r="C32" s="119" t="str">
        <f t="shared" si="5"/>
        <v/>
      </c>
      <c r="D32" s="119"/>
      <c r="E32" s="157" t="str">
        <f t="shared" si="6"/>
        <v/>
      </c>
      <c r="F32" s="22"/>
      <c r="G32" s="21">
        <f>VLOOKUP(A32,Liste!$F$3:$Q$1586,2,FALSE)</f>
        <v>0</v>
      </c>
      <c r="H32" s="21">
        <f>VLOOKUP(A32,Liste!$F$3:$Q$1586,3,FALSE)</f>
        <v>0</v>
      </c>
      <c r="I32" s="21">
        <f>VLOOKUP(A32,Liste!$F$3:$Q$1586,4,FALSE)</f>
        <v>0</v>
      </c>
      <c r="J32" s="21">
        <f>VLOOKUP(A32,Liste!$F$3:$Q$1586,5,FALSE)</f>
        <v>0</v>
      </c>
      <c r="K32" s="21">
        <f>VLOOKUP(A32,Liste!$F$3:$Q$1586,9,FALSE)</f>
        <v>0</v>
      </c>
      <c r="X32" s="218"/>
      <c r="Y32" s="219"/>
      <c r="AA32" s="217">
        <f t="shared" si="3"/>
        <v>0</v>
      </c>
      <c r="AC32" s="267" t="str">
        <f t="shared" si="4"/>
        <v>0</v>
      </c>
      <c r="AD32" s="221" t="e">
        <f>VLOOKUP(AC32,FSGT4_Class!$AL$8:$AM$107,2,FALSE)</f>
        <v>#N/A</v>
      </c>
      <c r="AE32" s="221" t="e">
        <f>VLOOKUP(AC32,FSGT5_Class!$AL$8:$AM$107,2,FALSE)</f>
        <v>#N/A</v>
      </c>
    </row>
    <row r="33" spans="1:31" ht="14.1" customHeight="1" x14ac:dyDescent="0.3">
      <c r="A33" s="56" t="str">
        <f t="shared" si="0"/>
        <v/>
      </c>
      <c r="B33" s="119"/>
      <c r="C33" s="119" t="str">
        <f t="shared" si="5"/>
        <v/>
      </c>
      <c r="D33" s="119"/>
      <c r="E33" s="157" t="str">
        <f t="shared" si="6"/>
        <v/>
      </c>
      <c r="F33" s="22"/>
      <c r="G33" s="21">
        <f>VLOOKUP(A33,Liste!$F$3:$Q$1586,2,FALSE)</f>
        <v>0</v>
      </c>
      <c r="H33" s="21">
        <f>VLOOKUP(A33,Liste!$F$3:$Q$1586,3,FALSE)</f>
        <v>0</v>
      </c>
      <c r="I33" s="21">
        <f>VLOOKUP(A33,Liste!$F$3:$Q$1586,4,FALSE)</f>
        <v>0</v>
      </c>
      <c r="J33" s="21">
        <f>VLOOKUP(A33,Liste!$F$3:$Q$1586,5,FALSE)</f>
        <v>0</v>
      </c>
      <c r="K33" s="21">
        <f>VLOOKUP(A33,Liste!$F$3:$Q$1586,9,FALSE)</f>
        <v>0</v>
      </c>
      <c r="X33" s="218"/>
      <c r="Y33" s="219"/>
      <c r="AA33" s="217">
        <f t="shared" si="3"/>
        <v>0</v>
      </c>
      <c r="AC33" s="267" t="str">
        <f t="shared" si="4"/>
        <v>0</v>
      </c>
      <c r="AD33" s="221" t="e">
        <f>VLOOKUP(AC33,FSGT4_Class!$AL$8:$AM$107,2,FALSE)</f>
        <v>#N/A</v>
      </c>
      <c r="AE33" s="221" t="e">
        <f>VLOOKUP(AC33,FSGT5_Class!$AL$8:$AM$107,2,FALSE)</f>
        <v>#N/A</v>
      </c>
    </row>
    <row r="34" spans="1:31" ht="14.1" customHeight="1" x14ac:dyDescent="0.3">
      <c r="A34" s="56" t="str">
        <f t="shared" si="0"/>
        <v/>
      </c>
      <c r="B34" s="119"/>
      <c r="C34" s="119" t="str">
        <f t="shared" si="5"/>
        <v/>
      </c>
      <c r="D34" s="25"/>
      <c r="E34" s="157" t="str">
        <f t="shared" si="6"/>
        <v/>
      </c>
      <c r="F34" s="22"/>
      <c r="G34" s="21">
        <f>VLOOKUP(A34,Liste!$F$3:$Q$1586,2,FALSE)</f>
        <v>0</v>
      </c>
      <c r="H34" s="21">
        <f>VLOOKUP(A34,Liste!$F$3:$Q$1586,3,FALSE)</f>
        <v>0</v>
      </c>
      <c r="I34" s="21">
        <f>VLOOKUP(A34,Liste!$F$3:$Q$1586,4,FALSE)</f>
        <v>0</v>
      </c>
      <c r="J34" s="21">
        <f>VLOOKUP(A34,Liste!$F$3:$Q$1586,5,FALSE)</f>
        <v>0</v>
      </c>
      <c r="K34" s="21">
        <f>VLOOKUP(A34,Liste!$F$3:$Q$1586,9,FALSE)</f>
        <v>0</v>
      </c>
      <c r="X34" s="218"/>
      <c r="Y34" s="219"/>
      <c r="AA34" s="217">
        <f t="shared" si="3"/>
        <v>0</v>
      </c>
      <c r="AC34" s="267" t="str">
        <f t="shared" si="4"/>
        <v>0</v>
      </c>
      <c r="AD34" s="221" t="e">
        <f>VLOOKUP(AC34,FSGT4_Class!$AL$8:$AM$107,2,FALSE)</f>
        <v>#N/A</v>
      </c>
      <c r="AE34" s="221" t="e">
        <f>VLOOKUP(AC34,FSGT5_Class!$AL$8:$AM$107,2,FALSE)</f>
        <v>#N/A</v>
      </c>
    </row>
    <row r="35" spans="1:31" ht="14.1" customHeight="1" x14ac:dyDescent="0.3">
      <c r="A35" s="56" t="str">
        <f t="shared" si="0"/>
        <v/>
      </c>
      <c r="B35" s="119"/>
      <c r="C35" s="119" t="str">
        <f t="shared" si="5"/>
        <v/>
      </c>
      <c r="D35" s="119"/>
      <c r="E35" s="157" t="str">
        <f t="shared" si="6"/>
        <v/>
      </c>
      <c r="F35" s="22"/>
      <c r="G35" s="21">
        <f>VLOOKUP(A35,Liste!$F$3:$Q$1586,2,FALSE)</f>
        <v>0</v>
      </c>
      <c r="H35" s="21">
        <f>VLOOKUP(A35,Liste!$F$3:$Q$1586,3,FALSE)</f>
        <v>0</v>
      </c>
      <c r="I35" s="21">
        <f>VLOOKUP(A35,Liste!$F$3:$Q$1586,4,FALSE)</f>
        <v>0</v>
      </c>
      <c r="J35" s="21">
        <f>VLOOKUP(A35,Liste!$F$3:$Q$1586,5,FALSE)</f>
        <v>0</v>
      </c>
      <c r="K35" s="21">
        <f>VLOOKUP(A35,Liste!$F$3:$Q$1586,9,FALSE)</f>
        <v>0</v>
      </c>
      <c r="X35" s="218"/>
      <c r="Y35" s="219"/>
      <c r="AA35" s="217">
        <f t="shared" si="3"/>
        <v>0</v>
      </c>
      <c r="AC35" s="267" t="str">
        <f t="shared" si="4"/>
        <v>0</v>
      </c>
      <c r="AD35" s="221" t="e">
        <f>VLOOKUP(AC35,FSGT4_Class!$AL$8:$AM$107,2,FALSE)</f>
        <v>#N/A</v>
      </c>
      <c r="AE35" s="221" t="e">
        <f>VLOOKUP(AC35,FSGT5_Class!$AL$8:$AM$107,2,FALSE)</f>
        <v>#N/A</v>
      </c>
    </row>
    <row r="36" spans="1:31" ht="14.1" customHeight="1" x14ac:dyDescent="0.3">
      <c r="A36" s="56" t="str">
        <f t="shared" si="0"/>
        <v/>
      </c>
      <c r="B36" s="119"/>
      <c r="C36" s="119" t="str">
        <f t="shared" si="5"/>
        <v/>
      </c>
      <c r="D36" s="119"/>
      <c r="E36" s="157" t="str">
        <f t="shared" si="6"/>
        <v/>
      </c>
      <c r="F36" s="22"/>
      <c r="G36" s="21">
        <f>VLOOKUP(A36,Liste!$F$3:$Q$1586,2,FALSE)</f>
        <v>0</v>
      </c>
      <c r="H36" s="21">
        <f>VLOOKUP(A36,Liste!$F$3:$Q$1586,3,FALSE)</f>
        <v>0</v>
      </c>
      <c r="I36" s="21">
        <f>VLOOKUP(A36,Liste!$F$3:$Q$1586,4,FALSE)</f>
        <v>0</v>
      </c>
      <c r="J36" s="21">
        <f>VLOOKUP(A36,Liste!$F$3:$Q$1586,5,FALSE)</f>
        <v>0</v>
      </c>
      <c r="K36" s="21">
        <f>VLOOKUP(A36,Liste!$F$3:$Q$1586,9,FALSE)</f>
        <v>0</v>
      </c>
      <c r="X36" s="218"/>
      <c r="Y36" s="219"/>
      <c r="AA36" s="217">
        <f t="shared" si="3"/>
        <v>0</v>
      </c>
      <c r="AC36" s="267" t="str">
        <f t="shared" si="4"/>
        <v>0</v>
      </c>
      <c r="AD36" s="221" t="e">
        <f>VLOOKUP(AC36,FSGT4_Class!$AL$8:$AM$107,2,FALSE)</f>
        <v>#N/A</v>
      </c>
      <c r="AE36" s="221" t="e">
        <f>VLOOKUP(AC36,FSGT5_Class!$AL$8:$AM$107,2,FALSE)</f>
        <v>#N/A</v>
      </c>
    </row>
    <row r="37" spans="1:31" ht="14.1" customHeight="1" x14ac:dyDescent="0.3">
      <c r="A37" s="56" t="str">
        <f t="shared" si="0"/>
        <v/>
      </c>
      <c r="B37" s="119"/>
      <c r="C37" s="119" t="str">
        <f t="shared" si="5"/>
        <v/>
      </c>
      <c r="D37" s="119"/>
      <c r="E37" s="157" t="str">
        <f t="shared" si="6"/>
        <v/>
      </c>
      <c r="F37" s="22"/>
      <c r="G37" s="21">
        <f>VLOOKUP(A37,Liste!$F$3:$Q$1586,2,FALSE)</f>
        <v>0</v>
      </c>
      <c r="H37" s="21">
        <f>VLOOKUP(A37,Liste!$F$3:$Q$1586,3,FALSE)</f>
        <v>0</v>
      </c>
      <c r="I37" s="21">
        <f>VLOOKUP(A37,Liste!$F$3:$Q$1586,4,FALSE)</f>
        <v>0</v>
      </c>
      <c r="J37" s="21">
        <f>VLOOKUP(A37,Liste!$F$3:$Q$1586,5,FALSE)</f>
        <v>0</v>
      </c>
      <c r="K37" s="21">
        <f>VLOOKUP(A37,Liste!$F$3:$Q$1586,9,FALSE)</f>
        <v>0</v>
      </c>
      <c r="X37" s="218"/>
      <c r="Y37" s="219"/>
      <c r="AA37" s="217">
        <f t="shared" si="3"/>
        <v>0</v>
      </c>
      <c r="AC37" s="267" t="str">
        <f t="shared" si="4"/>
        <v>0</v>
      </c>
      <c r="AD37" s="221" t="e">
        <f>VLOOKUP(AC37,FSGT4_Class!$AL$8:$AM$107,2,FALSE)</f>
        <v>#N/A</v>
      </c>
      <c r="AE37" s="221" t="e">
        <f>VLOOKUP(AC37,FSGT5_Class!$AL$8:$AM$107,2,FALSE)</f>
        <v>#N/A</v>
      </c>
    </row>
    <row r="38" spans="1:31" ht="14.1" customHeight="1" x14ac:dyDescent="0.3">
      <c r="A38" s="56" t="str">
        <f t="shared" si="0"/>
        <v/>
      </c>
      <c r="B38" s="119"/>
      <c r="C38" s="119" t="str">
        <f t="shared" si="5"/>
        <v/>
      </c>
      <c r="D38" s="119"/>
      <c r="E38" s="157" t="str">
        <f t="shared" si="6"/>
        <v/>
      </c>
      <c r="F38" s="22"/>
      <c r="G38" s="21">
        <f>VLOOKUP(A38,Liste!$F$3:$Q$1586,2,FALSE)</f>
        <v>0</v>
      </c>
      <c r="H38" s="21">
        <f>VLOOKUP(A38,Liste!$F$3:$Q$1586,3,FALSE)</f>
        <v>0</v>
      </c>
      <c r="I38" s="21">
        <f>VLOOKUP(A38,Liste!$F$3:$Q$1586,4,FALSE)</f>
        <v>0</v>
      </c>
      <c r="J38" s="21">
        <f>VLOOKUP(A38,Liste!$F$3:$Q$1586,5,FALSE)</f>
        <v>0</v>
      </c>
      <c r="K38" s="21">
        <f>VLOOKUP(A38,Liste!$F$3:$Q$1586,9,FALSE)</f>
        <v>0</v>
      </c>
      <c r="X38" s="218"/>
      <c r="Y38" s="219"/>
      <c r="AA38" s="217">
        <f t="shared" si="3"/>
        <v>0</v>
      </c>
      <c r="AC38" s="267" t="str">
        <f t="shared" si="4"/>
        <v>0</v>
      </c>
      <c r="AD38" s="221" t="e">
        <f>VLOOKUP(AC38,FSGT4_Class!$AL$8:$AM$107,2,FALSE)</f>
        <v>#N/A</v>
      </c>
      <c r="AE38" s="221" t="e">
        <f>VLOOKUP(AC38,FSGT5_Class!$AL$8:$AM$107,2,FALSE)</f>
        <v>#N/A</v>
      </c>
    </row>
    <row r="39" spans="1:31" ht="14.1" customHeight="1" x14ac:dyDescent="0.3">
      <c r="A39" s="56" t="str">
        <f t="shared" si="0"/>
        <v/>
      </c>
      <c r="B39" s="119"/>
      <c r="C39" s="119" t="str">
        <f t="shared" si="5"/>
        <v/>
      </c>
      <c r="D39" s="119"/>
      <c r="E39" s="157" t="str">
        <f t="shared" si="6"/>
        <v/>
      </c>
      <c r="F39" s="22"/>
      <c r="G39" s="21">
        <f>VLOOKUP(A39,Liste!$F$3:$Q$1586,2,FALSE)</f>
        <v>0</v>
      </c>
      <c r="H39" s="21">
        <f>VLOOKUP(A39,Liste!$F$3:$Q$1586,3,FALSE)</f>
        <v>0</v>
      </c>
      <c r="I39" s="21">
        <f>VLOOKUP(A39,Liste!$F$3:$Q$1586,4,FALSE)</f>
        <v>0</v>
      </c>
      <c r="J39" s="21">
        <f>VLOOKUP(A39,Liste!$F$3:$Q$1586,5,FALSE)</f>
        <v>0</v>
      </c>
      <c r="K39" s="21">
        <f>VLOOKUP(A39,Liste!$F$3:$Q$1586,9,FALSE)</f>
        <v>0</v>
      </c>
      <c r="X39" s="218"/>
      <c r="Y39" s="219"/>
      <c r="AA39" s="217">
        <f t="shared" si="3"/>
        <v>0</v>
      </c>
      <c r="AC39" s="267" t="str">
        <f t="shared" si="4"/>
        <v>0</v>
      </c>
      <c r="AD39" s="221" t="e">
        <f>VLOOKUP(AC39,FSGT4_Class!$AL$8:$AM$107,2,FALSE)</f>
        <v>#N/A</v>
      </c>
      <c r="AE39" s="221" t="e">
        <f>VLOOKUP(AC39,FSGT5_Class!$AL$8:$AM$107,2,FALSE)</f>
        <v>#N/A</v>
      </c>
    </row>
    <row r="40" spans="1:31" ht="14.1" customHeight="1" x14ac:dyDescent="0.3">
      <c r="A40" s="56" t="str">
        <f t="shared" si="0"/>
        <v/>
      </c>
      <c r="B40" s="119"/>
      <c r="C40" s="119" t="str">
        <f t="shared" si="5"/>
        <v/>
      </c>
      <c r="D40" s="119"/>
      <c r="E40" s="157" t="str">
        <f t="shared" si="6"/>
        <v/>
      </c>
      <c r="F40" s="22"/>
      <c r="G40" s="21">
        <f>VLOOKUP(A40,Liste!$F$3:$Q$1586,2,FALSE)</f>
        <v>0</v>
      </c>
      <c r="H40" s="21">
        <f>VLOOKUP(A40,Liste!$F$3:$Q$1586,3,FALSE)</f>
        <v>0</v>
      </c>
      <c r="I40" s="21">
        <f>VLOOKUP(A40,Liste!$F$3:$Q$1586,4,FALSE)</f>
        <v>0</v>
      </c>
      <c r="J40" s="21">
        <f>VLOOKUP(A40,Liste!$F$3:$Q$1586,5,FALSE)</f>
        <v>0</v>
      </c>
      <c r="K40" s="21">
        <f>VLOOKUP(A40,Liste!$F$3:$Q$1586,9,FALSE)</f>
        <v>0</v>
      </c>
      <c r="X40" s="218"/>
      <c r="Y40" s="219"/>
      <c r="AA40" s="217">
        <f t="shared" si="3"/>
        <v>0</v>
      </c>
      <c r="AC40" s="267" t="str">
        <f t="shared" si="4"/>
        <v>0</v>
      </c>
      <c r="AD40" s="221" t="e">
        <f>VLOOKUP(AC40,FSGT4_Class!$AL$8:$AM$107,2,FALSE)</f>
        <v>#N/A</v>
      </c>
      <c r="AE40" s="221" t="e">
        <f>VLOOKUP(AC40,FSGT5_Class!$AL$8:$AM$107,2,FALSE)</f>
        <v>#N/A</v>
      </c>
    </row>
    <row r="41" spans="1:31" ht="14.1" customHeight="1" x14ac:dyDescent="0.3">
      <c r="A41" s="56" t="str">
        <f t="shared" si="0"/>
        <v/>
      </c>
      <c r="B41" s="119"/>
      <c r="C41" s="119" t="str">
        <f t="shared" si="5"/>
        <v/>
      </c>
      <c r="D41" s="119"/>
      <c r="E41" s="157" t="str">
        <f t="shared" si="6"/>
        <v/>
      </c>
      <c r="F41" s="22"/>
      <c r="G41" s="21">
        <f>VLOOKUP(A41,Liste!$F$3:$Q$1586,2,FALSE)</f>
        <v>0</v>
      </c>
      <c r="H41" s="21">
        <f>VLOOKUP(A41,Liste!$F$3:$Q$1586,3,FALSE)</f>
        <v>0</v>
      </c>
      <c r="I41" s="21">
        <f>VLOOKUP(A41,Liste!$F$3:$Q$1586,4,FALSE)</f>
        <v>0</v>
      </c>
      <c r="J41" s="21">
        <f>VLOOKUP(A41,Liste!$F$3:$Q$1586,5,FALSE)</f>
        <v>0</v>
      </c>
      <c r="K41" s="21">
        <f>VLOOKUP(A41,Liste!$F$3:$Q$1586,9,FALSE)</f>
        <v>0</v>
      </c>
      <c r="X41" s="218"/>
      <c r="Y41" s="219"/>
      <c r="AA41" s="217">
        <f t="shared" si="3"/>
        <v>0</v>
      </c>
      <c r="AC41" s="267" t="str">
        <f t="shared" si="4"/>
        <v>0</v>
      </c>
      <c r="AD41" s="221" t="e">
        <f>VLOOKUP(AC41,FSGT4_Class!$AL$8:$AM$107,2,FALSE)</f>
        <v>#N/A</v>
      </c>
      <c r="AE41" s="221" t="e">
        <f>VLOOKUP(AC41,FSGT5_Class!$AL$8:$AM$107,2,FALSE)</f>
        <v>#N/A</v>
      </c>
    </row>
    <row r="42" spans="1:31" ht="14.1" customHeight="1" x14ac:dyDescent="0.3">
      <c r="A42" s="56" t="str">
        <f t="shared" si="0"/>
        <v/>
      </c>
      <c r="B42" s="119"/>
      <c r="C42" s="119" t="str">
        <f t="shared" si="5"/>
        <v/>
      </c>
      <c r="D42" s="119"/>
      <c r="E42" s="157" t="str">
        <f t="shared" si="6"/>
        <v/>
      </c>
      <c r="F42" s="22"/>
      <c r="G42" s="21">
        <f>VLOOKUP(A42,Liste!$F$3:$Q$1586,2,FALSE)</f>
        <v>0</v>
      </c>
      <c r="H42" s="21">
        <f>VLOOKUP(A42,Liste!$F$3:$Q$1586,3,FALSE)</f>
        <v>0</v>
      </c>
      <c r="I42" s="21">
        <f>VLOOKUP(A42,Liste!$F$3:$Q$1586,4,FALSE)</f>
        <v>0</v>
      </c>
      <c r="J42" s="21">
        <f>VLOOKUP(A42,Liste!$F$3:$Q$1586,5,FALSE)</f>
        <v>0</v>
      </c>
      <c r="K42" s="21">
        <f>VLOOKUP(A42,Liste!$F$3:$Q$1586,9,FALSE)</f>
        <v>0</v>
      </c>
      <c r="X42" s="218"/>
      <c r="Y42" s="219"/>
      <c r="AA42" s="217">
        <f t="shared" si="3"/>
        <v>0</v>
      </c>
      <c r="AC42" s="267" t="str">
        <f t="shared" si="4"/>
        <v>0</v>
      </c>
      <c r="AD42" s="221" t="e">
        <f>VLOOKUP(AC42,FSGT4_Class!$AL$8:$AM$107,2,FALSE)</f>
        <v>#N/A</v>
      </c>
      <c r="AE42" s="221" t="e">
        <f>VLOOKUP(AC42,FSGT5_Class!$AL$8:$AM$107,2,FALSE)</f>
        <v>#N/A</v>
      </c>
    </row>
    <row r="43" spans="1:31" ht="14.1" customHeight="1" x14ac:dyDescent="0.3">
      <c r="A43" s="56" t="str">
        <f t="shared" si="0"/>
        <v/>
      </c>
      <c r="B43" s="119"/>
      <c r="C43" s="153" t="str">
        <f t="shared" si="5"/>
        <v/>
      </c>
      <c r="D43" s="153"/>
      <c r="E43" s="61" t="str">
        <f t="shared" si="6"/>
        <v/>
      </c>
      <c r="F43" s="22"/>
      <c r="G43" s="21">
        <f>VLOOKUP(A43,Liste!$F$3:$Q$1586,2,FALSE)</f>
        <v>0</v>
      </c>
      <c r="H43" s="21">
        <f>VLOOKUP(A43,Liste!$F$3:$Q$1586,3,FALSE)</f>
        <v>0</v>
      </c>
      <c r="I43" s="21">
        <f>VLOOKUP(A43,Liste!$F$3:$Q$1586,4,FALSE)</f>
        <v>0</v>
      </c>
      <c r="J43" s="21">
        <f>VLOOKUP(A43,Liste!$F$3:$Q$1586,5,FALSE)</f>
        <v>0</v>
      </c>
      <c r="K43" s="21">
        <f>VLOOKUP(A43,Liste!$F$3:$Q$1586,9,FALSE)</f>
        <v>0</v>
      </c>
      <c r="X43" s="218"/>
      <c r="Y43" s="219"/>
      <c r="AA43" s="217">
        <f t="shared" si="3"/>
        <v>0</v>
      </c>
      <c r="AC43" s="267" t="str">
        <f t="shared" si="4"/>
        <v>0</v>
      </c>
      <c r="AD43" s="221" t="e">
        <f>VLOOKUP(AC43,FSGT4_Class!$AL$8:$AM$107,2,FALSE)</f>
        <v>#N/A</v>
      </c>
      <c r="AE43" s="221" t="e">
        <f>VLOOKUP(AC43,FSGT5_Class!$AL$8:$AM$107,2,FALSE)</f>
        <v>#N/A</v>
      </c>
    </row>
    <row r="44" spans="1:31" ht="14.1" customHeight="1" x14ac:dyDescent="0.3">
      <c r="A44" s="56" t="str">
        <f t="shared" si="0"/>
        <v/>
      </c>
      <c r="B44" s="119"/>
      <c r="C44" s="119" t="str">
        <f t="shared" si="5"/>
        <v/>
      </c>
      <c r="D44" s="119"/>
      <c r="E44" s="61" t="str">
        <f t="shared" si="6"/>
        <v/>
      </c>
      <c r="F44" s="22"/>
      <c r="G44" s="21">
        <f>VLOOKUP(A44,Liste!$F$3:$Q$1586,2,FALSE)</f>
        <v>0</v>
      </c>
      <c r="H44" s="21">
        <f>VLOOKUP(A44,Liste!$F$3:$Q$1586,3,FALSE)</f>
        <v>0</v>
      </c>
      <c r="I44" s="21">
        <f>VLOOKUP(A44,Liste!$F$3:$Q$1586,4,FALSE)</f>
        <v>0</v>
      </c>
      <c r="J44" s="21">
        <f>VLOOKUP(A44,Liste!$F$3:$Q$1586,5,FALSE)</f>
        <v>0</v>
      </c>
      <c r="K44" s="21">
        <f>VLOOKUP(A44,Liste!$F$3:$Q$1586,9,FALSE)</f>
        <v>0</v>
      </c>
      <c r="X44" s="218"/>
      <c r="Y44" s="219"/>
      <c r="AA44" s="217">
        <f t="shared" si="3"/>
        <v>0</v>
      </c>
      <c r="AC44" s="267" t="str">
        <f t="shared" si="4"/>
        <v>0</v>
      </c>
      <c r="AD44" s="221" t="e">
        <f>VLOOKUP(AC44,FSGT4_Class!$AL$8:$AM$107,2,FALSE)</f>
        <v>#N/A</v>
      </c>
      <c r="AE44" s="221" t="e">
        <f>VLOOKUP(AC44,FSGT5_Class!$AL$8:$AM$107,2,FALSE)</f>
        <v>#N/A</v>
      </c>
    </row>
    <row r="45" spans="1:31" ht="14.1" customHeight="1" x14ac:dyDescent="0.3">
      <c r="A45" s="56" t="str">
        <f t="shared" si="0"/>
        <v/>
      </c>
      <c r="B45" s="119"/>
      <c r="C45" s="119" t="str">
        <f t="shared" si="5"/>
        <v/>
      </c>
      <c r="D45" s="119"/>
      <c r="E45" s="61" t="str">
        <f t="shared" si="6"/>
        <v/>
      </c>
      <c r="F45" s="22"/>
      <c r="G45" s="21">
        <f>VLOOKUP(A45,Liste!$F$3:$Q$1586,2,FALSE)</f>
        <v>0</v>
      </c>
      <c r="H45" s="21">
        <f>VLOOKUP(A45,Liste!$F$3:$Q$1586,3,FALSE)</f>
        <v>0</v>
      </c>
      <c r="I45" s="21">
        <f>VLOOKUP(A45,Liste!$F$3:$Q$1586,4,FALSE)</f>
        <v>0</v>
      </c>
      <c r="J45" s="21">
        <f>VLOOKUP(A45,Liste!$F$3:$Q$1586,5,FALSE)</f>
        <v>0</v>
      </c>
      <c r="K45" s="21">
        <f>VLOOKUP(A45,Liste!$F$3:$Q$1586,9,FALSE)</f>
        <v>0</v>
      </c>
      <c r="X45" s="218"/>
      <c r="Y45" s="219"/>
      <c r="AA45" s="217">
        <f t="shared" si="3"/>
        <v>0</v>
      </c>
      <c r="AC45" s="267" t="str">
        <f t="shared" si="4"/>
        <v>0</v>
      </c>
      <c r="AD45" s="221" t="e">
        <f>VLOOKUP(AC45,FSGT4_Class!$AL$8:$AM$107,2,FALSE)</f>
        <v>#N/A</v>
      </c>
      <c r="AE45" s="221" t="e">
        <f>VLOOKUP(AC45,FSGT5_Class!$AL$8:$AM$107,2,FALSE)</f>
        <v>#N/A</v>
      </c>
    </row>
    <row r="46" spans="1:31" ht="14.1" customHeight="1" x14ac:dyDescent="0.3">
      <c r="A46" s="56" t="str">
        <f t="shared" si="0"/>
        <v/>
      </c>
      <c r="B46" s="119"/>
      <c r="C46" s="119" t="str">
        <f t="shared" si="5"/>
        <v/>
      </c>
      <c r="D46" s="119"/>
      <c r="E46" s="61" t="str">
        <f t="shared" si="6"/>
        <v/>
      </c>
      <c r="F46" s="22"/>
      <c r="G46" s="21">
        <f>VLOOKUP(A46,Liste!$F$3:$Q$1586,2,FALSE)</f>
        <v>0</v>
      </c>
      <c r="H46" s="21">
        <f>VLOOKUP(A46,Liste!$F$3:$Q$1586,3,FALSE)</f>
        <v>0</v>
      </c>
      <c r="I46" s="21">
        <f>VLOOKUP(A46,Liste!$F$3:$Q$1586,4,FALSE)</f>
        <v>0</v>
      </c>
      <c r="J46" s="21">
        <f>VLOOKUP(A46,Liste!$F$3:$Q$1586,5,FALSE)</f>
        <v>0</v>
      </c>
      <c r="K46" s="21">
        <f>VLOOKUP(A46,Liste!$F$3:$Q$1586,9,FALSE)</f>
        <v>0</v>
      </c>
      <c r="X46" s="218"/>
      <c r="Y46" s="219"/>
      <c r="AA46" s="217">
        <f t="shared" si="3"/>
        <v>0</v>
      </c>
      <c r="AC46" s="267" t="str">
        <f t="shared" si="4"/>
        <v>0</v>
      </c>
      <c r="AD46" s="221" t="e">
        <f>VLOOKUP(AC46,FSGT4_Class!$AL$8:$AM$107,2,FALSE)</f>
        <v>#N/A</v>
      </c>
      <c r="AE46" s="221" t="e">
        <f>VLOOKUP(AC46,FSGT5_Class!$AL$8:$AM$107,2,FALSE)</f>
        <v>#N/A</v>
      </c>
    </row>
    <row r="47" spans="1:31" ht="14.1" customHeight="1" x14ac:dyDescent="0.3">
      <c r="A47" s="56" t="str">
        <f t="shared" si="0"/>
        <v/>
      </c>
      <c r="B47" s="119"/>
      <c r="C47" s="119" t="str">
        <f t="shared" si="5"/>
        <v/>
      </c>
      <c r="D47" s="119"/>
      <c r="E47" s="61" t="str">
        <f t="shared" si="6"/>
        <v/>
      </c>
      <c r="F47" s="22"/>
      <c r="G47" s="21">
        <f>VLOOKUP(A47,Liste!$F$3:$Q$1586,2,FALSE)</f>
        <v>0</v>
      </c>
      <c r="H47" s="21">
        <f>VLOOKUP(A47,Liste!$F$3:$Q$1586,3,FALSE)</f>
        <v>0</v>
      </c>
      <c r="I47" s="21">
        <f>VLOOKUP(A47,Liste!$F$3:$Q$1586,4,FALSE)</f>
        <v>0</v>
      </c>
      <c r="J47" s="21">
        <f>VLOOKUP(A47,Liste!$F$3:$Q$1586,5,FALSE)</f>
        <v>0</v>
      </c>
      <c r="K47" s="21">
        <f>VLOOKUP(A47,Liste!$F$3:$Q$1586,9,FALSE)</f>
        <v>0</v>
      </c>
      <c r="X47" s="218"/>
      <c r="Y47" s="219"/>
      <c r="AA47" s="217">
        <f t="shared" si="3"/>
        <v>0</v>
      </c>
      <c r="AC47" s="267" t="str">
        <f t="shared" si="4"/>
        <v>0</v>
      </c>
      <c r="AD47" s="221" t="e">
        <f>VLOOKUP(AC47,FSGT4_Class!$AL$8:$AM$107,2,FALSE)</f>
        <v>#N/A</v>
      </c>
      <c r="AE47" s="221" t="e">
        <f>VLOOKUP(AC47,FSGT5_Class!$AL$8:$AM$107,2,FALSE)</f>
        <v>#N/A</v>
      </c>
    </row>
    <row r="48" spans="1:31" ht="14.1" customHeight="1" x14ac:dyDescent="0.3">
      <c r="A48" s="56" t="str">
        <f t="shared" si="0"/>
        <v/>
      </c>
      <c r="B48" s="119"/>
      <c r="C48" s="119" t="str">
        <f t="shared" si="5"/>
        <v/>
      </c>
      <c r="D48" s="119"/>
      <c r="E48" s="61" t="str">
        <f t="shared" si="6"/>
        <v/>
      </c>
      <c r="F48" s="22"/>
      <c r="G48" s="21">
        <f>VLOOKUP(A48,Liste!$F$3:$Q$1586,2,FALSE)</f>
        <v>0</v>
      </c>
      <c r="H48" s="21">
        <f>VLOOKUP(A48,Liste!$F$3:$Q$1586,3,FALSE)</f>
        <v>0</v>
      </c>
      <c r="I48" s="21">
        <f>VLOOKUP(A48,Liste!$F$3:$Q$1586,4,FALSE)</f>
        <v>0</v>
      </c>
      <c r="J48" s="21">
        <f>VLOOKUP(A48,Liste!$F$3:$Q$1586,5,FALSE)</f>
        <v>0</v>
      </c>
      <c r="K48" s="21">
        <f>VLOOKUP(A48,Liste!$F$3:$Q$1586,9,FALSE)</f>
        <v>0</v>
      </c>
      <c r="X48" s="218"/>
      <c r="Y48" s="219"/>
      <c r="AA48" s="217">
        <f t="shared" si="3"/>
        <v>0</v>
      </c>
      <c r="AC48" s="267" t="str">
        <f t="shared" si="4"/>
        <v>0</v>
      </c>
      <c r="AD48" s="221" t="e">
        <f>VLOOKUP(AC48,FSGT4_Class!$AL$8:$AM$107,2,FALSE)</f>
        <v>#N/A</v>
      </c>
      <c r="AE48" s="221" t="e">
        <f>VLOOKUP(AC48,FSGT5_Class!$AL$8:$AM$107,2,FALSE)</f>
        <v>#N/A</v>
      </c>
    </row>
    <row r="49" spans="1:31" ht="14.1" customHeight="1" x14ac:dyDescent="0.3">
      <c r="A49" s="56" t="str">
        <f t="shared" si="0"/>
        <v/>
      </c>
      <c r="B49" s="119"/>
      <c r="C49" s="119" t="str">
        <f t="shared" si="5"/>
        <v/>
      </c>
      <c r="D49" s="119"/>
      <c r="E49" s="61" t="str">
        <f t="shared" si="6"/>
        <v/>
      </c>
      <c r="F49" s="22"/>
      <c r="G49" s="21">
        <f>VLOOKUP(A49,Liste!$F$3:$Q$1586,2,FALSE)</f>
        <v>0</v>
      </c>
      <c r="H49" s="21">
        <f>VLOOKUP(A49,Liste!$F$3:$Q$1586,3,FALSE)</f>
        <v>0</v>
      </c>
      <c r="I49" s="21">
        <f>VLOOKUP(A49,Liste!$F$3:$Q$1586,4,FALSE)</f>
        <v>0</v>
      </c>
      <c r="J49" s="21">
        <f>VLOOKUP(A49,Liste!$F$3:$Q$1586,5,FALSE)</f>
        <v>0</v>
      </c>
      <c r="K49" s="21">
        <f>VLOOKUP(A49,Liste!$F$3:$Q$1586,9,FALSE)</f>
        <v>0</v>
      </c>
      <c r="X49" s="218"/>
      <c r="Y49" s="219"/>
      <c r="AA49" s="217">
        <f t="shared" si="3"/>
        <v>0</v>
      </c>
      <c r="AC49" s="267" t="str">
        <f t="shared" si="4"/>
        <v>0</v>
      </c>
      <c r="AD49" s="221" t="e">
        <f>VLOOKUP(AC49,FSGT4_Class!$AL$8:$AM$107,2,FALSE)</f>
        <v>#N/A</v>
      </c>
      <c r="AE49" s="221" t="e">
        <f>VLOOKUP(AC49,FSGT5_Class!$AL$8:$AM$107,2,FALSE)</f>
        <v>#N/A</v>
      </c>
    </row>
    <row r="50" spans="1:31" ht="14.1" customHeight="1" x14ac:dyDescent="0.3">
      <c r="A50" s="56" t="str">
        <f t="shared" si="0"/>
        <v/>
      </c>
      <c r="B50" s="119"/>
      <c r="C50" s="119" t="str">
        <f t="shared" si="5"/>
        <v/>
      </c>
      <c r="D50" s="119"/>
      <c r="E50" s="61" t="str">
        <f t="shared" si="6"/>
        <v/>
      </c>
      <c r="F50" s="22"/>
      <c r="G50" s="21">
        <f>VLOOKUP(A50,Liste!$F$3:$Q$1586,2,FALSE)</f>
        <v>0</v>
      </c>
      <c r="H50" s="21">
        <f>VLOOKUP(A50,Liste!$F$3:$Q$1586,3,FALSE)</f>
        <v>0</v>
      </c>
      <c r="I50" s="21">
        <f>VLOOKUP(A50,Liste!$F$3:$Q$1586,4,FALSE)</f>
        <v>0</v>
      </c>
      <c r="J50" s="21">
        <f>VLOOKUP(A50,Liste!$F$3:$Q$1586,5,FALSE)</f>
        <v>0</v>
      </c>
      <c r="K50" s="21">
        <f>VLOOKUP(A50,Liste!$F$3:$Q$1586,9,FALSE)</f>
        <v>0</v>
      </c>
      <c r="X50" s="218"/>
      <c r="Y50" s="219"/>
      <c r="AA50" s="217">
        <f t="shared" si="3"/>
        <v>0</v>
      </c>
      <c r="AC50" s="267" t="str">
        <f t="shared" si="4"/>
        <v>0</v>
      </c>
      <c r="AD50" s="221" t="e">
        <f>VLOOKUP(AC50,FSGT4_Class!$AL$8:$AM$107,2,FALSE)</f>
        <v>#N/A</v>
      </c>
      <c r="AE50" s="221" t="e">
        <f>VLOOKUP(AC50,FSGT5_Class!$AL$8:$AM$107,2,FALSE)</f>
        <v>#N/A</v>
      </c>
    </row>
    <row r="51" spans="1:31" ht="14.1" customHeight="1" x14ac:dyDescent="0.3">
      <c r="A51" s="56" t="str">
        <f t="shared" si="0"/>
        <v/>
      </c>
      <c r="B51" s="119"/>
      <c r="C51" s="119" t="str">
        <f t="shared" si="5"/>
        <v/>
      </c>
      <c r="D51" s="119"/>
      <c r="E51" s="61" t="str">
        <f t="shared" si="6"/>
        <v/>
      </c>
      <c r="F51" s="22"/>
      <c r="G51" s="21">
        <f>VLOOKUP(A51,Liste!$F$3:$Q$1586,2,FALSE)</f>
        <v>0</v>
      </c>
      <c r="H51" s="21">
        <f>VLOOKUP(A51,Liste!$F$3:$Q$1586,3,FALSE)</f>
        <v>0</v>
      </c>
      <c r="I51" s="21">
        <f>VLOOKUP(A51,Liste!$F$3:$Q$1586,4,FALSE)</f>
        <v>0</v>
      </c>
      <c r="J51" s="21">
        <f>VLOOKUP(A51,Liste!$F$3:$Q$1586,5,FALSE)</f>
        <v>0</v>
      </c>
      <c r="K51" s="21">
        <f>VLOOKUP(A51,Liste!$F$3:$Q$1586,9,FALSE)</f>
        <v>0</v>
      </c>
      <c r="X51" s="218"/>
      <c r="Y51" s="219"/>
      <c r="AA51" s="217">
        <f t="shared" si="3"/>
        <v>0</v>
      </c>
      <c r="AC51" s="267" t="str">
        <f t="shared" si="4"/>
        <v>0</v>
      </c>
      <c r="AD51" s="221" t="e">
        <f>VLOOKUP(AC51,FSGT4_Class!$AL$8:$AM$107,2,FALSE)</f>
        <v>#N/A</v>
      </c>
      <c r="AE51" s="221" t="e">
        <f>VLOOKUP(AC51,FSGT5_Class!$AL$8:$AM$107,2,FALSE)</f>
        <v>#N/A</v>
      </c>
    </row>
    <row r="52" spans="1:31" ht="14.1" customHeight="1" x14ac:dyDescent="0.3">
      <c r="A52" s="56" t="str">
        <f t="shared" si="0"/>
        <v/>
      </c>
      <c r="B52" s="119"/>
      <c r="C52" s="119" t="str">
        <f t="shared" si="5"/>
        <v/>
      </c>
      <c r="D52" s="119"/>
      <c r="E52" s="61" t="str">
        <f t="shared" si="6"/>
        <v/>
      </c>
      <c r="F52" s="22"/>
      <c r="G52" s="21">
        <f>VLOOKUP(A52,Liste!$F$3:$Q$1586,2,FALSE)</f>
        <v>0</v>
      </c>
      <c r="H52" s="21">
        <f>VLOOKUP(A52,Liste!$F$3:$Q$1586,3,FALSE)</f>
        <v>0</v>
      </c>
      <c r="I52" s="21">
        <f>VLOOKUP(A52,Liste!$F$3:$Q$1586,4,FALSE)</f>
        <v>0</v>
      </c>
      <c r="J52" s="21">
        <f>VLOOKUP(A52,Liste!$F$3:$Q$1586,5,FALSE)</f>
        <v>0</v>
      </c>
      <c r="K52" s="21">
        <f>VLOOKUP(A52,Liste!$F$3:$Q$1586,9,FALSE)</f>
        <v>0</v>
      </c>
      <c r="X52" s="218"/>
      <c r="Y52" s="219"/>
      <c r="AA52" s="217">
        <f t="shared" si="3"/>
        <v>0</v>
      </c>
      <c r="AC52" s="267" t="str">
        <f t="shared" si="4"/>
        <v>0</v>
      </c>
      <c r="AD52" s="221" t="e">
        <f>VLOOKUP(AC52,FSGT4_Class!$AL$8:$AM$107,2,FALSE)</f>
        <v>#N/A</v>
      </c>
      <c r="AE52" s="221" t="e">
        <f>VLOOKUP(AC52,FSGT5_Class!$AL$8:$AM$107,2,FALSE)</f>
        <v>#N/A</v>
      </c>
    </row>
    <row r="53" spans="1:31" ht="14.1" customHeight="1" x14ac:dyDescent="0.3">
      <c r="A53" s="56" t="str">
        <f t="shared" si="0"/>
        <v/>
      </c>
      <c r="B53" s="119"/>
      <c r="C53" s="119" t="str">
        <f t="shared" si="5"/>
        <v/>
      </c>
      <c r="D53" s="119"/>
      <c r="E53" s="61" t="str">
        <f t="shared" si="6"/>
        <v/>
      </c>
      <c r="F53" s="22"/>
      <c r="G53" s="21">
        <f>VLOOKUP(A53,Liste!$F$3:$Q$1586,2,FALSE)</f>
        <v>0</v>
      </c>
      <c r="H53" s="21">
        <f>VLOOKUP(A53,Liste!$F$3:$Q$1586,3,FALSE)</f>
        <v>0</v>
      </c>
      <c r="I53" s="21">
        <f>VLOOKUP(A53,Liste!$F$3:$Q$1586,4,FALSE)</f>
        <v>0</v>
      </c>
      <c r="J53" s="21">
        <f>VLOOKUP(A53,Liste!$F$3:$Q$1586,5,FALSE)</f>
        <v>0</v>
      </c>
      <c r="K53" s="21">
        <f>VLOOKUP(A53,Liste!$F$3:$Q$1586,9,FALSE)</f>
        <v>0</v>
      </c>
      <c r="X53" s="218"/>
      <c r="Y53" s="219"/>
      <c r="AA53" s="217">
        <f t="shared" si="3"/>
        <v>0</v>
      </c>
      <c r="AC53" s="267" t="str">
        <f t="shared" si="4"/>
        <v>0</v>
      </c>
      <c r="AD53" s="221" t="e">
        <f>VLOOKUP(AC53,FSGT4_Class!$AL$8:$AM$107,2,FALSE)</f>
        <v>#N/A</v>
      </c>
      <c r="AE53" s="221" t="e">
        <f>VLOOKUP(AC53,FSGT5_Class!$AL$8:$AM$107,2,FALSE)</f>
        <v>#N/A</v>
      </c>
    </row>
    <row r="54" spans="1:31" ht="14.1" customHeight="1" x14ac:dyDescent="0.3">
      <c r="A54" s="56" t="str">
        <f t="shared" si="0"/>
        <v/>
      </c>
      <c r="B54" s="119"/>
      <c r="C54" s="119" t="str">
        <f t="shared" si="5"/>
        <v/>
      </c>
      <c r="D54" s="119"/>
      <c r="E54" s="61" t="str">
        <f t="shared" si="6"/>
        <v/>
      </c>
      <c r="F54" s="22"/>
      <c r="G54" s="21">
        <f>VLOOKUP(A54,Liste!$F$3:$Q$1586,2,FALSE)</f>
        <v>0</v>
      </c>
      <c r="H54" s="21">
        <f>VLOOKUP(A54,Liste!$F$3:$Q$1586,3,FALSE)</f>
        <v>0</v>
      </c>
      <c r="I54" s="21">
        <f>VLOOKUP(A54,Liste!$F$3:$Q$1586,4,FALSE)</f>
        <v>0</v>
      </c>
      <c r="J54" s="21">
        <f>VLOOKUP(A54,Liste!$F$3:$Q$1586,5,FALSE)</f>
        <v>0</v>
      </c>
      <c r="K54" s="21">
        <f>VLOOKUP(A54,Liste!$F$3:$Q$1586,9,FALSE)</f>
        <v>0</v>
      </c>
      <c r="X54" s="218"/>
      <c r="Y54" s="219"/>
      <c r="AA54" s="217">
        <f t="shared" si="3"/>
        <v>0</v>
      </c>
      <c r="AC54" s="267" t="str">
        <f t="shared" si="4"/>
        <v>0</v>
      </c>
      <c r="AD54" s="221" t="e">
        <f>VLOOKUP(AC54,FSGT4_Class!$AL$8:$AM$107,2,FALSE)</f>
        <v>#N/A</v>
      </c>
      <c r="AE54" s="221" t="e">
        <f>VLOOKUP(AC54,FSGT5_Class!$AL$8:$AM$107,2,FALSE)</f>
        <v>#N/A</v>
      </c>
    </row>
    <row r="55" spans="1:31" ht="14.1" customHeight="1" x14ac:dyDescent="0.3">
      <c r="A55" s="56" t="str">
        <f t="shared" si="0"/>
        <v/>
      </c>
      <c r="B55" s="119"/>
      <c r="C55" s="119" t="str">
        <f t="shared" si="5"/>
        <v/>
      </c>
      <c r="D55" s="119"/>
      <c r="E55" s="61" t="str">
        <f t="shared" si="6"/>
        <v/>
      </c>
      <c r="F55" s="22"/>
      <c r="G55" s="21">
        <f>VLOOKUP(A55,Liste!$F$3:$Q$1586,2,FALSE)</f>
        <v>0</v>
      </c>
      <c r="H55" s="21">
        <f>VLOOKUP(A55,Liste!$F$3:$Q$1586,3,FALSE)</f>
        <v>0</v>
      </c>
      <c r="I55" s="21">
        <f>VLOOKUP(A55,Liste!$F$3:$Q$1586,4,FALSE)</f>
        <v>0</v>
      </c>
      <c r="J55" s="21">
        <f>VLOOKUP(A55,Liste!$F$3:$Q$1586,5,FALSE)</f>
        <v>0</v>
      </c>
      <c r="K55" s="21">
        <f>VLOOKUP(A55,Liste!$F$3:$Q$1586,9,FALSE)</f>
        <v>0</v>
      </c>
      <c r="X55" s="218"/>
      <c r="Y55" s="219"/>
      <c r="AA55" s="217">
        <f t="shared" si="3"/>
        <v>0</v>
      </c>
      <c r="AC55" s="267" t="str">
        <f t="shared" si="4"/>
        <v>0</v>
      </c>
      <c r="AD55" s="221" t="e">
        <f>VLOOKUP(AC55,FSGT4_Class!$AL$8:$AM$107,2,FALSE)</f>
        <v>#N/A</v>
      </c>
      <c r="AE55" s="221" t="e">
        <f>VLOOKUP(AC55,FSGT5_Class!$AL$8:$AM$107,2,FALSE)</f>
        <v>#N/A</v>
      </c>
    </row>
    <row r="56" spans="1:31" ht="14.1" customHeight="1" x14ac:dyDescent="0.3">
      <c r="A56" s="56" t="str">
        <f t="shared" si="0"/>
        <v/>
      </c>
      <c r="B56" s="119"/>
      <c r="C56" s="119" t="str">
        <f t="shared" si="5"/>
        <v/>
      </c>
      <c r="D56" s="119"/>
      <c r="E56" s="61" t="str">
        <f t="shared" si="6"/>
        <v/>
      </c>
      <c r="F56" s="22"/>
      <c r="G56" s="21">
        <f>VLOOKUP(A56,Liste!$F$3:$Q$1586,2,FALSE)</f>
        <v>0</v>
      </c>
      <c r="H56" s="21">
        <f>VLOOKUP(A56,Liste!$F$3:$Q$1586,3,FALSE)</f>
        <v>0</v>
      </c>
      <c r="I56" s="21">
        <f>VLOOKUP(A56,Liste!$F$3:$Q$1586,4,FALSE)</f>
        <v>0</v>
      </c>
      <c r="J56" s="21">
        <f>VLOOKUP(A56,Liste!$F$3:$Q$1586,5,FALSE)</f>
        <v>0</v>
      </c>
      <c r="K56" s="21">
        <f>VLOOKUP(A56,Liste!$F$3:$Q$1586,9,FALSE)</f>
        <v>0</v>
      </c>
      <c r="X56" s="218"/>
      <c r="Y56" s="219"/>
      <c r="AA56" s="217">
        <f t="shared" si="3"/>
        <v>0</v>
      </c>
      <c r="AC56" s="267" t="str">
        <f t="shared" si="4"/>
        <v>0</v>
      </c>
      <c r="AD56" s="221" t="e">
        <f>VLOOKUP(AC56,FSGT4_Class!$AL$8:$AM$107,2,FALSE)</f>
        <v>#N/A</v>
      </c>
      <c r="AE56" s="221" t="e">
        <f>VLOOKUP(AC56,FSGT5_Class!$AL$8:$AM$107,2,FALSE)</f>
        <v>#N/A</v>
      </c>
    </row>
    <row r="57" spans="1:31" ht="14.1" customHeight="1" x14ac:dyDescent="0.3">
      <c r="A57" s="56" t="str">
        <f t="shared" ref="A57:A107" si="7">IF(C57="",E57,C57)</f>
        <v/>
      </c>
      <c r="B57" s="119"/>
      <c r="C57" s="119" t="str">
        <f t="shared" ref="C57:C107" si="8">IF(B57="","",CONCATENATE($B$6,B57))</f>
        <v/>
      </c>
      <c r="D57" s="119"/>
      <c r="E57" s="61" t="str">
        <f t="shared" ref="E57:E107" si="9">IF(D57="","",CONCATENATE($D$6,D57))</f>
        <v/>
      </c>
      <c r="F57" s="22"/>
      <c r="G57" s="21">
        <f>VLOOKUP(A57,Liste!$F$3:$Q$1586,2,FALSE)</f>
        <v>0</v>
      </c>
      <c r="H57" s="21">
        <f>VLOOKUP(A57,Liste!$F$3:$Q$1586,3,FALSE)</f>
        <v>0</v>
      </c>
      <c r="I57" s="21">
        <f>VLOOKUP(A57,Liste!$F$3:$Q$1586,4,FALSE)</f>
        <v>0</v>
      </c>
      <c r="J57" s="21">
        <f>VLOOKUP(A57,Liste!$F$3:$Q$1586,5,FALSE)</f>
        <v>0</v>
      </c>
      <c r="K57" s="21">
        <f>VLOOKUP(A57,Liste!$F$3:$Q$1586,9,FALSE)</f>
        <v>0</v>
      </c>
      <c r="X57" s="218"/>
      <c r="Y57" s="219"/>
      <c r="AA57" s="217">
        <f t="shared" si="3"/>
        <v>0</v>
      </c>
      <c r="AC57" s="267" t="str">
        <f t="shared" si="4"/>
        <v>0</v>
      </c>
      <c r="AD57" s="221" t="e">
        <f>VLOOKUP(AC57,FSGT4_Class!$AL$8:$AM$107,2,FALSE)</f>
        <v>#N/A</v>
      </c>
      <c r="AE57" s="221" t="e">
        <f>VLOOKUP(AC57,FSGT5_Class!$AL$8:$AM$107,2,FALSE)</f>
        <v>#N/A</v>
      </c>
    </row>
    <row r="58" spans="1:31" ht="14.1" customHeight="1" x14ac:dyDescent="0.3">
      <c r="A58" s="56" t="str">
        <f t="shared" si="7"/>
        <v/>
      </c>
      <c r="B58" s="119"/>
      <c r="C58" s="119" t="str">
        <f t="shared" si="8"/>
        <v/>
      </c>
      <c r="D58" s="119"/>
      <c r="E58" s="61" t="str">
        <f t="shared" si="9"/>
        <v/>
      </c>
      <c r="F58" s="22"/>
      <c r="G58" s="21">
        <f>VLOOKUP(A58,Liste!$F$3:$Q$1586,2,FALSE)</f>
        <v>0</v>
      </c>
      <c r="H58" s="21">
        <f>VLOOKUP(A58,Liste!$F$3:$Q$1586,3,FALSE)</f>
        <v>0</v>
      </c>
      <c r="I58" s="21">
        <f>VLOOKUP(A58,Liste!$F$3:$Q$1586,4,FALSE)</f>
        <v>0</v>
      </c>
      <c r="J58" s="21">
        <f>VLOOKUP(A58,Liste!$F$3:$Q$1586,5,FALSE)</f>
        <v>0</v>
      </c>
      <c r="K58" s="21">
        <f>VLOOKUP(A58,Liste!$F$3:$Q$1586,9,FALSE)</f>
        <v>0</v>
      </c>
      <c r="X58" s="218"/>
      <c r="Y58" s="219"/>
      <c r="AA58" s="217">
        <f t="shared" si="3"/>
        <v>0</v>
      </c>
      <c r="AC58" s="267" t="str">
        <f t="shared" si="4"/>
        <v>0</v>
      </c>
      <c r="AD58" s="221" t="e">
        <f>VLOOKUP(AC58,FSGT4_Class!$AL$8:$AM$107,2,FALSE)</f>
        <v>#N/A</v>
      </c>
      <c r="AE58" s="221" t="e">
        <f>VLOOKUP(AC58,FSGT5_Class!$AL$8:$AM$107,2,FALSE)</f>
        <v>#N/A</v>
      </c>
    </row>
    <row r="59" spans="1:31" ht="14.1" customHeight="1" x14ac:dyDescent="0.3">
      <c r="A59" s="56" t="str">
        <f t="shared" si="7"/>
        <v/>
      </c>
      <c r="B59" s="119"/>
      <c r="C59" s="119" t="str">
        <f t="shared" si="8"/>
        <v/>
      </c>
      <c r="D59" s="119"/>
      <c r="E59" s="61" t="str">
        <f t="shared" si="9"/>
        <v/>
      </c>
      <c r="F59" s="22"/>
      <c r="G59" s="21">
        <f>VLOOKUP(A59,Liste!$F$3:$Q$1586,2,FALSE)</f>
        <v>0</v>
      </c>
      <c r="H59" s="21">
        <f>VLOOKUP(A59,Liste!$F$3:$Q$1586,3,FALSE)</f>
        <v>0</v>
      </c>
      <c r="I59" s="21">
        <f>VLOOKUP(A59,Liste!$F$3:$Q$1586,4,FALSE)</f>
        <v>0</v>
      </c>
      <c r="J59" s="21">
        <f>VLOOKUP(A59,Liste!$F$3:$Q$1586,5,FALSE)</f>
        <v>0</v>
      </c>
      <c r="K59" s="21">
        <f>VLOOKUP(A59,Liste!$F$3:$Q$1586,9,FALSE)</f>
        <v>0</v>
      </c>
      <c r="X59" s="218"/>
      <c r="Y59" s="219"/>
      <c r="AA59" s="217">
        <f t="shared" si="3"/>
        <v>0</v>
      </c>
      <c r="AC59" s="267" t="str">
        <f t="shared" si="4"/>
        <v>0</v>
      </c>
      <c r="AD59" s="221" t="e">
        <f>VLOOKUP(AC59,FSGT4_Class!$AL$8:$AM$107,2,FALSE)</f>
        <v>#N/A</v>
      </c>
      <c r="AE59" s="221" t="e">
        <f>VLOOKUP(AC59,FSGT5_Class!$AL$8:$AM$107,2,FALSE)</f>
        <v>#N/A</v>
      </c>
    </row>
    <row r="60" spans="1:31" ht="14.1" customHeight="1" x14ac:dyDescent="0.3">
      <c r="A60" s="56" t="str">
        <f t="shared" si="7"/>
        <v/>
      </c>
      <c r="B60" s="119"/>
      <c r="C60" s="119" t="str">
        <f t="shared" si="8"/>
        <v/>
      </c>
      <c r="D60" s="119"/>
      <c r="E60" s="61" t="str">
        <f t="shared" si="9"/>
        <v/>
      </c>
      <c r="F60" s="22"/>
      <c r="G60" s="21">
        <f>VLOOKUP(A60,Liste!$F$3:$Q$1586,2,FALSE)</f>
        <v>0</v>
      </c>
      <c r="H60" s="21">
        <f>VLOOKUP(A60,Liste!$F$3:$Q$1586,3,FALSE)</f>
        <v>0</v>
      </c>
      <c r="I60" s="21">
        <f>VLOOKUP(A60,Liste!$F$3:$Q$1586,4,FALSE)</f>
        <v>0</v>
      </c>
      <c r="J60" s="21">
        <f>VLOOKUP(A60,Liste!$F$3:$Q$1586,5,FALSE)</f>
        <v>0</v>
      </c>
      <c r="K60" s="21">
        <f>VLOOKUP(A60,Liste!$F$3:$Q$1586,9,FALSE)</f>
        <v>0</v>
      </c>
      <c r="X60" s="218"/>
      <c r="Y60" s="219"/>
      <c r="AA60" s="217">
        <f t="shared" si="3"/>
        <v>0</v>
      </c>
      <c r="AC60" s="267" t="str">
        <f t="shared" si="4"/>
        <v>0</v>
      </c>
      <c r="AD60" s="221" t="e">
        <f>VLOOKUP(AC60,FSGT4_Class!$AL$8:$AM$107,2,FALSE)</f>
        <v>#N/A</v>
      </c>
      <c r="AE60" s="221" t="e">
        <f>VLOOKUP(AC60,FSGT5_Class!$AL$8:$AM$107,2,FALSE)</f>
        <v>#N/A</v>
      </c>
    </row>
    <row r="61" spans="1:31" ht="14.1" customHeight="1" x14ac:dyDescent="0.3">
      <c r="A61" s="56" t="str">
        <f t="shared" si="7"/>
        <v/>
      </c>
      <c r="B61" s="119"/>
      <c r="C61" s="119" t="str">
        <f t="shared" si="8"/>
        <v/>
      </c>
      <c r="D61" s="119"/>
      <c r="E61" s="61" t="str">
        <f t="shared" si="9"/>
        <v/>
      </c>
      <c r="F61" s="22"/>
      <c r="G61" s="21">
        <f>VLOOKUP(A61,Liste!$F$3:$Q$1586,2,FALSE)</f>
        <v>0</v>
      </c>
      <c r="H61" s="21">
        <f>VLOOKUP(A61,Liste!$F$3:$Q$1586,3,FALSE)</f>
        <v>0</v>
      </c>
      <c r="I61" s="21">
        <f>VLOOKUP(A61,Liste!$F$3:$Q$1586,4,FALSE)</f>
        <v>0</v>
      </c>
      <c r="J61" s="21">
        <f>VLOOKUP(A61,Liste!$F$3:$Q$1586,5,FALSE)</f>
        <v>0</v>
      </c>
      <c r="K61" s="21">
        <f>VLOOKUP(A61,Liste!$F$3:$Q$1586,9,FALSE)</f>
        <v>0</v>
      </c>
      <c r="X61" s="218"/>
      <c r="Y61" s="219"/>
      <c r="AA61" s="217">
        <f t="shared" si="3"/>
        <v>0</v>
      </c>
      <c r="AC61" s="267" t="str">
        <f t="shared" si="4"/>
        <v>0</v>
      </c>
      <c r="AD61" s="221" t="e">
        <f>VLOOKUP(AC61,FSGT4_Class!$AL$8:$AM$107,2,FALSE)</f>
        <v>#N/A</v>
      </c>
      <c r="AE61" s="221" t="e">
        <f>VLOOKUP(AC61,FSGT5_Class!$AL$8:$AM$107,2,FALSE)</f>
        <v>#N/A</v>
      </c>
    </row>
    <row r="62" spans="1:31" ht="14.1" customHeight="1" x14ac:dyDescent="0.3">
      <c r="A62" s="56" t="str">
        <f t="shared" si="7"/>
        <v/>
      </c>
      <c r="B62" s="119"/>
      <c r="C62" s="119" t="str">
        <f t="shared" si="8"/>
        <v/>
      </c>
      <c r="D62" s="119"/>
      <c r="E62" s="61" t="str">
        <f t="shared" si="9"/>
        <v/>
      </c>
      <c r="F62" s="22"/>
      <c r="G62" s="21">
        <f>VLOOKUP(A62,Liste!$F$3:$Q$1586,2,FALSE)</f>
        <v>0</v>
      </c>
      <c r="H62" s="21">
        <f>VLOOKUP(A62,Liste!$F$3:$Q$1586,3,FALSE)</f>
        <v>0</v>
      </c>
      <c r="I62" s="21">
        <f>VLOOKUP(A62,Liste!$F$3:$Q$1586,4,FALSE)</f>
        <v>0</v>
      </c>
      <c r="J62" s="21">
        <f>VLOOKUP(A62,Liste!$F$3:$Q$1586,5,FALSE)</f>
        <v>0</v>
      </c>
      <c r="K62" s="21">
        <f>VLOOKUP(A62,Liste!$F$3:$Q$1586,9,FALSE)</f>
        <v>0</v>
      </c>
      <c r="X62" s="218"/>
      <c r="Y62" s="219"/>
      <c r="AA62" s="217">
        <f t="shared" si="3"/>
        <v>0</v>
      </c>
      <c r="AC62" s="267" t="str">
        <f t="shared" si="4"/>
        <v>0</v>
      </c>
      <c r="AD62" s="221" t="e">
        <f>VLOOKUP(AC62,FSGT4_Class!$AL$8:$AM$107,2,FALSE)</f>
        <v>#N/A</v>
      </c>
      <c r="AE62" s="221" t="e">
        <f>VLOOKUP(AC62,FSGT5_Class!$AL$8:$AM$107,2,FALSE)</f>
        <v>#N/A</v>
      </c>
    </row>
    <row r="63" spans="1:31" ht="14.1" customHeight="1" x14ac:dyDescent="0.3">
      <c r="A63" s="56" t="str">
        <f t="shared" si="7"/>
        <v/>
      </c>
      <c r="B63" s="119"/>
      <c r="C63" s="119" t="str">
        <f t="shared" si="8"/>
        <v/>
      </c>
      <c r="D63" s="119"/>
      <c r="E63" s="61" t="str">
        <f t="shared" si="9"/>
        <v/>
      </c>
      <c r="F63" s="22"/>
      <c r="G63" s="21">
        <f>VLOOKUP(A63,Liste!$F$3:$Q$1586,2,FALSE)</f>
        <v>0</v>
      </c>
      <c r="H63" s="21">
        <f>VLOOKUP(A63,Liste!$F$3:$Q$1586,3,FALSE)</f>
        <v>0</v>
      </c>
      <c r="I63" s="21">
        <f>VLOOKUP(A63,Liste!$F$3:$Q$1586,4,FALSE)</f>
        <v>0</v>
      </c>
      <c r="J63" s="21">
        <f>VLOOKUP(A63,Liste!$F$3:$Q$1586,5,FALSE)</f>
        <v>0</v>
      </c>
      <c r="K63" s="21">
        <f>VLOOKUP(A63,Liste!$F$3:$Q$1586,9,FALSE)</f>
        <v>0</v>
      </c>
      <c r="X63" s="218"/>
      <c r="Y63" s="219"/>
      <c r="AA63" s="217">
        <f t="shared" si="3"/>
        <v>0</v>
      </c>
      <c r="AC63" s="267" t="str">
        <f t="shared" si="4"/>
        <v>0</v>
      </c>
      <c r="AD63" s="221" t="e">
        <f>VLOOKUP(AC63,FSGT4_Class!$AL$8:$AM$107,2,FALSE)</f>
        <v>#N/A</v>
      </c>
      <c r="AE63" s="221" t="e">
        <f>VLOOKUP(AC63,FSGT5_Class!$AL$8:$AM$107,2,FALSE)</f>
        <v>#N/A</v>
      </c>
    </row>
    <row r="64" spans="1:31" ht="14.1" customHeight="1" x14ac:dyDescent="0.3">
      <c r="A64" s="56" t="str">
        <f t="shared" si="7"/>
        <v/>
      </c>
      <c r="B64" s="119"/>
      <c r="C64" s="119" t="str">
        <f t="shared" si="8"/>
        <v/>
      </c>
      <c r="D64" s="119"/>
      <c r="E64" s="61" t="str">
        <f t="shared" si="9"/>
        <v/>
      </c>
      <c r="F64" s="22"/>
      <c r="G64" s="21">
        <f>VLOOKUP(A64,Liste!$F$3:$Q$1586,2,FALSE)</f>
        <v>0</v>
      </c>
      <c r="H64" s="21">
        <f>VLOOKUP(A64,Liste!$F$3:$Q$1586,3,FALSE)</f>
        <v>0</v>
      </c>
      <c r="I64" s="21">
        <f>VLOOKUP(A64,Liste!$F$3:$Q$1586,4,FALSE)</f>
        <v>0</v>
      </c>
      <c r="J64" s="21">
        <f>VLOOKUP(A64,Liste!$F$3:$Q$1586,5,FALSE)</f>
        <v>0</v>
      </c>
      <c r="K64" s="21">
        <f>VLOOKUP(A64,Liste!$F$3:$Q$1586,9,FALSE)</f>
        <v>0</v>
      </c>
      <c r="X64" s="218"/>
      <c r="Y64" s="219"/>
      <c r="AA64" s="217">
        <f t="shared" si="3"/>
        <v>0</v>
      </c>
      <c r="AC64" s="267" t="str">
        <f t="shared" si="4"/>
        <v>0</v>
      </c>
      <c r="AD64" s="221" t="e">
        <f>VLOOKUP(AC64,FSGT4_Class!$AL$8:$AM$107,2,FALSE)</f>
        <v>#N/A</v>
      </c>
      <c r="AE64" s="221" t="e">
        <f>VLOOKUP(AC64,FSGT5_Class!$AL$8:$AM$107,2,FALSE)</f>
        <v>#N/A</v>
      </c>
    </row>
    <row r="65" spans="1:31" ht="14.1" customHeight="1" x14ac:dyDescent="0.3">
      <c r="A65" s="56" t="str">
        <f t="shared" si="7"/>
        <v/>
      </c>
      <c r="B65" s="119"/>
      <c r="C65" s="119" t="str">
        <f t="shared" si="8"/>
        <v/>
      </c>
      <c r="D65" s="119"/>
      <c r="E65" s="61" t="str">
        <f t="shared" si="9"/>
        <v/>
      </c>
      <c r="F65" s="22"/>
      <c r="G65" s="21">
        <f>VLOOKUP(A65,Liste!$F$3:$Q$1586,2,FALSE)</f>
        <v>0</v>
      </c>
      <c r="H65" s="21">
        <f>VLOOKUP(A65,Liste!$F$3:$Q$1586,3,FALSE)</f>
        <v>0</v>
      </c>
      <c r="I65" s="21">
        <f>VLOOKUP(A65,Liste!$F$3:$Q$1586,4,FALSE)</f>
        <v>0</v>
      </c>
      <c r="J65" s="21">
        <f>VLOOKUP(A65,Liste!$F$3:$Q$1586,5,FALSE)</f>
        <v>0</v>
      </c>
      <c r="K65" s="21">
        <f>VLOOKUP(A65,Liste!$F$3:$Q$1586,9,FALSE)</f>
        <v>0</v>
      </c>
      <c r="X65" s="218"/>
      <c r="Y65" s="219"/>
      <c r="AA65" s="217">
        <f t="shared" si="3"/>
        <v>0</v>
      </c>
      <c r="AC65" s="267" t="str">
        <f t="shared" si="4"/>
        <v>0</v>
      </c>
      <c r="AD65" s="221" t="e">
        <f>VLOOKUP(AC65,FSGT4_Class!$AL$8:$AM$107,2,FALSE)</f>
        <v>#N/A</v>
      </c>
      <c r="AE65" s="221" t="e">
        <f>VLOOKUP(AC65,FSGT5_Class!$AL$8:$AM$107,2,FALSE)</f>
        <v>#N/A</v>
      </c>
    </row>
    <row r="66" spans="1:31" ht="14.1" customHeight="1" x14ac:dyDescent="0.3">
      <c r="A66" s="56" t="str">
        <f t="shared" si="7"/>
        <v/>
      </c>
      <c r="B66" s="119"/>
      <c r="C66" s="119" t="str">
        <f t="shared" si="8"/>
        <v/>
      </c>
      <c r="D66" s="119"/>
      <c r="E66" s="61" t="str">
        <f t="shared" si="9"/>
        <v/>
      </c>
      <c r="F66" s="22"/>
      <c r="G66" s="21">
        <f>VLOOKUP(A66,Liste!$F$3:$Q$1586,2,FALSE)</f>
        <v>0</v>
      </c>
      <c r="H66" s="21">
        <f>VLOOKUP(A66,Liste!$F$3:$Q$1586,3,FALSE)</f>
        <v>0</v>
      </c>
      <c r="I66" s="21">
        <f>VLOOKUP(A66,Liste!$F$3:$Q$1586,4,FALSE)</f>
        <v>0</v>
      </c>
      <c r="J66" s="21">
        <f>VLOOKUP(A66,Liste!$F$3:$Q$1586,5,FALSE)</f>
        <v>0</v>
      </c>
      <c r="K66" s="21">
        <f>VLOOKUP(A66,Liste!$F$3:$Q$1586,9,FALSE)</f>
        <v>0</v>
      </c>
      <c r="X66" s="218"/>
      <c r="Y66" s="219"/>
      <c r="AA66" s="217">
        <f t="shared" si="3"/>
        <v>0</v>
      </c>
      <c r="AC66" s="267" t="str">
        <f t="shared" si="4"/>
        <v>0</v>
      </c>
      <c r="AD66" s="221" t="e">
        <f>VLOOKUP(AC66,FSGT4_Class!$AL$8:$AM$107,2,FALSE)</f>
        <v>#N/A</v>
      </c>
      <c r="AE66" s="221" t="e">
        <f>VLOOKUP(AC66,FSGT5_Class!$AL$8:$AM$107,2,FALSE)</f>
        <v>#N/A</v>
      </c>
    </row>
    <row r="67" spans="1:31" ht="14.1" customHeight="1" x14ac:dyDescent="0.3">
      <c r="A67" s="56" t="str">
        <f t="shared" si="7"/>
        <v/>
      </c>
      <c r="B67" s="119"/>
      <c r="C67" s="119" t="str">
        <f t="shared" si="8"/>
        <v/>
      </c>
      <c r="D67" s="119"/>
      <c r="E67" s="61" t="str">
        <f t="shared" si="9"/>
        <v/>
      </c>
      <c r="F67" s="22"/>
      <c r="G67" s="21">
        <f>VLOOKUP(A67,Liste!$F$3:$Q$1586,2,FALSE)</f>
        <v>0</v>
      </c>
      <c r="H67" s="21">
        <f>VLOOKUP(A67,Liste!$F$3:$Q$1586,3,FALSE)</f>
        <v>0</v>
      </c>
      <c r="I67" s="21">
        <f>VLOOKUP(A67,Liste!$F$3:$Q$1586,4,FALSE)</f>
        <v>0</v>
      </c>
      <c r="J67" s="21">
        <f>VLOOKUP(A67,Liste!$F$3:$Q$1586,5,FALSE)</f>
        <v>0</v>
      </c>
      <c r="K67" s="21">
        <f>VLOOKUP(A67,Liste!$F$3:$Q$1586,9,FALSE)</f>
        <v>0</v>
      </c>
      <c r="X67" s="218"/>
      <c r="Y67" s="219"/>
      <c r="AA67" s="217">
        <f t="shared" si="3"/>
        <v>0</v>
      </c>
      <c r="AC67" s="267" t="str">
        <f t="shared" si="4"/>
        <v>0</v>
      </c>
      <c r="AD67" s="221" t="e">
        <f>VLOOKUP(AC67,FSGT4_Class!$AL$8:$AM$107,2,FALSE)</f>
        <v>#N/A</v>
      </c>
      <c r="AE67" s="221" t="e">
        <f>VLOOKUP(AC67,FSGT5_Class!$AL$8:$AM$107,2,FALSE)</f>
        <v>#N/A</v>
      </c>
    </row>
    <row r="68" spans="1:31" ht="14.1" customHeight="1" x14ac:dyDescent="0.3">
      <c r="A68" s="56" t="str">
        <f t="shared" si="7"/>
        <v/>
      </c>
      <c r="B68" s="119"/>
      <c r="C68" s="119" t="str">
        <f t="shared" si="8"/>
        <v/>
      </c>
      <c r="D68" s="119"/>
      <c r="E68" s="61" t="str">
        <f t="shared" si="9"/>
        <v/>
      </c>
      <c r="F68" s="22"/>
      <c r="G68" s="21">
        <f>VLOOKUP(A68,Liste!$F$3:$Q$1586,2,FALSE)</f>
        <v>0</v>
      </c>
      <c r="H68" s="21">
        <f>VLOOKUP(A68,Liste!$F$3:$Q$1586,3,FALSE)</f>
        <v>0</v>
      </c>
      <c r="I68" s="21">
        <f>VLOOKUP(A68,Liste!$F$3:$Q$1586,4,FALSE)</f>
        <v>0</v>
      </c>
      <c r="J68" s="21">
        <f>VLOOKUP(A68,Liste!$F$3:$Q$1586,5,FALSE)</f>
        <v>0</v>
      </c>
      <c r="K68" s="21">
        <f>VLOOKUP(A68,Liste!$F$3:$Q$1586,9,FALSE)</f>
        <v>0</v>
      </c>
      <c r="X68" s="218"/>
      <c r="Y68" s="219"/>
      <c r="AA68" s="217">
        <f t="shared" si="3"/>
        <v>0</v>
      </c>
      <c r="AC68" s="267" t="str">
        <f t="shared" si="4"/>
        <v>0</v>
      </c>
      <c r="AD68" s="221" t="e">
        <f>VLOOKUP(AC68,FSGT4_Class!$AL$8:$AM$107,2,FALSE)</f>
        <v>#N/A</v>
      </c>
      <c r="AE68" s="221" t="e">
        <f>VLOOKUP(AC68,FSGT5_Class!$AL$8:$AM$107,2,FALSE)</f>
        <v>#N/A</v>
      </c>
    </row>
    <row r="69" spans="1:31" ht="14.1" customHeight="1" x14ac:dyDescent="0.3">
      <c r="A69" s="56" t="str">
        <f t="shared" si="7"/>
        <v/>
      </c>
      <c r="B69" s="119"/>
      <c r="C69" s="119" t="str">
        <f t="shared" si="8"/>
        <v/>
      </c>
      <c r="D69" s="119"/>
      <c r="E69" s="61" t="str">
        <f t="shared" si="9"/>
        <v/>
      </c>
      <c r="F69" s="22"/>
      <c r="G69" s="21">
        <f>VLOOKUP(A69,Liste!$F$3:$Q$1586,2,FALSE)</f>
        <v>0</v>
      </c>
      <c r="H69" s="21">
        <f>VLOOKUP(A69,Liste!$F$3:$Q$1586,3,FALSE)</f>
        <v>0</v>
      </c>
      <c r="I69" s="21">
        <f>VLOOKUP(A69,Liste!$F$3:$Q$1586,4,FALSE)</f>
        <v>0</v>
      </c>
      <c r="J69" s="21">
        <f>VLOOKUP(A69,Liste!$F$3:$Q$1586,5,FALSE)</f>
        <v>0</v>
      </c>
      <c r="K69" s="21">
        <f>VLOOKUP(A69,Liste!$F$3:$Q$1586,9,FALSE)</f>
        <v>0</v>
      </c>
      <c r="X69" s="218"/>
      <c r="Y69" s="219"/>
      <c r="AA69" s="217">
        <f t="shared" si="3"/>
        <v>0</v>
      </c>
      <c r="AC69" s="267" t="str">
        <f t="shared" si="4"/>
        <v>0</v>
      </c>
      <c r="AD69" s="221" t="e">
        <f>VLOOKUP(AC69,FSGT4_Class!$AL$8:$AM$107,2,FALSE)</f>
        <v>#N/A</v>
      </c>
      <c r="AE69" s="221" t="e">
        <f>VLOOKUP(AC69,FSGT5_Class!$AL$8:$AM$107,2,FALSE)</f>
        <v>#N/A</v>
      </c>
    </row>
    <row r="70" spans="1:31" ht="14.1" customHeight="1" x14ac:dyDescent="0.3">
      <c r="A70" s="56" t="str">
        <f t="shared" si="7"/>
        <v/>
      </c>
      <c r="B70" s="119"/>
      <c r="C70" s="119" t="str">
        <f t="shared" si="8"/>
        <v/>
      </c>
      <c r="D70" s="119"/>
      <c r="E70" s="61" t="str">
        <f t="shared" si="9"/>
        <v/>
      </c>
      <c r="F70" s="22"/>
      <c r="G70" s="21">
        <f>VLOOKUP(A70,Liste!$F$3:$Q$1586,2,FALSE)</f>
        <v>0</v>
      </c>
      <c r="H70" s="21">
        <f>VLOOKUP(A70,Liste!$F$3:$Q$1586,3,FALSE)</f>
        <v>0</v>
      </c>
      <c r="I70" s="21">
        <f>VLOOKUP(A70,Liste!$F$3:$Q$1586,4,FALSE)</f>
        <v>0</v>
      </c>
      <c r="J70" s="21">
        <f>VLOOKUP(A70,Liste!$F$3:$Q$1586,5,FALSE)</f>
        <v>0</v>
      </c>
      <c r="K70" s="21">
        <f>VLOOKUP(A70,Liste!$F$3:$Q$1586,9,FALSE)</f>
        <v>0</v>
      </c>
      <c r="X70" s="218"/>
      <c r="Y70" s="219"/>
      <c r="AA70" s="217">
        <f t="shared" si="3"/>
        <v>0</v>
      </c>
      <c r="AC70" s="267" t="str">
        <f t="shared" si="4"/>
        <v>0</v>
      </c>
      <c r="AD70" s="221" t="e">
        <f>VLOOKUP(AC70,FSGT4_Class!$AL$8:$AM$107,2,FALSE)</f>
        <v>#N/A</v>
      </c>
      <c r="AE70" s="221" t="e">
        <f>VLOOKUP(AC70,FSGT5_Class!$AL$8:$AM$107,2,FALSE)</f>
        <v>#N/A</v>
      </c>
    </row>
    <row r="71" spans="1:31" ht="14.1" customHeight="1" x14ac:dyDescent="0.3">
      <c r="A71" s="56" t="str">
        <f t="shared" si="7"/>
        <v/>
      </c>
      <c r="B71" s="119"/>
      <c r="C71" s="119" t="str">
        <f t="shared" si="8"/>
        <v/>
      </c>
      <c r="D71" s="119"/>
      <c r="E71" s="61" t="str">
        <f t="shared" si="9"/>
        <v/>
      </c>
      <c r="F71" s="22"/>
      <c r="G71" s="21">
        <f>VLOOKUP(A71,Liste!$F$3:$Q$1586,2,FALSE)</f>
        <v>0</v>
      </c>
      <c r="H71" s="21">
        <f>VLOOKUP(A71,Liste!$F$3:$Q$1586,3,FALSE)</f>
        <v>0</v>
      </c>
      <c r="I71" s="21">
        <f>VLOOKUP(A71,Liste!$F$3:$Q$1586,4,FALSE)</f>
        <v>0</v>
      </c>
      <c r="J71" s="21">
        <f>VLOOKUP(A71,Liste!$F$3:$Q$1586,5,FALSE)</f>
        <v>0</v>
      </c>
      <c r="K71" s="21">
        <f>VLOOKUP(A71,Liste!$F$3:$Q$1586,9,FALSE)</f>
        <v>0</v>
      </c>
      <c r="X71" s="218"/>
      <c r="Y71" s="219"/>
      <c r="AA71" s="217">
        <f t="shared" si="3"/>
        <v>0</v>
      </c>
      <c r="AC71" s="267" t="str">
        <f t="shared" si="4"/>
        <v>0</v>
      </c>
      <c r="AD71" s="221" t="e">
        <f>VLOOKUP(AC71,FSGT4_Class!$AL$8:$AM$107,2,FALSE)</f>
        <v>#N/A</v>
      </c>
      <c r="AE71" s="221" t="e">
        <f>VLOOKUP(AC71,FSGT5_Class!$AL$8:$AM$107,2,FALSE)</f>
        <v>#N/A</v>
      </c>
    </row>
    <row r="72" spans="1:31" ht="14.1" customHeight="1" x14ac:dyDescent="0.3">
      <c r="A72" s="56" t="str">
        <f t="shared" si="7"/>
        <v/>
      </c>
      <c r="B72" s="119"/>
      <c r="C72" s="119" t="str">
        <f t="shared" si="8"/>
        <v/>
      </c>
      <c r="D72" s="119"/>
      <c r="E72" s="61" t="str">
        <f t="shared" si="9"/>
        <v/>
      </c>
      <c r="F72" s="22"/>
      <c r="G72" s="21">
        <f>VLOOKUP(A72,Liste!$F$3:$Q$1586,2,FALSE)</f>
        <v>0</v>
      </c>
      <c r="H72" s="21">
        <f>VLOOKUP(A72,Liste!$F$3:$Q$1586,3,FALSE)</f>
        <v>0</v>
      </c>
      <c r="I72" s="21">
        <f>VLOOKUP(A72,Liste!$F$3:$Q$1586,4,FALSE)</f>
        <v>0</v>
      </c>
      <c r="J72" s="21">
        <f>VLOOKUP(A72,Liste!$F$3:$Q$1586,5,FALSE)</f>
        <v>0</v>
      </c>
      <c r="K72" s="21">
        <f>VLOOKUP(A72,Liste!$F$3:$Q$1586,9,FALSE)</f>
        <v>0</v>
      </c>
      <c r="X72" s="218"/>
      <c r="Y72" s="219"/>
      <c r="AA72" s="217">
        <f t="shared" ref="AA72:AA106" si="10">IF(K72=5,1,0)</f>
        <v>0</v>
      </c>
      <c r="AC72" s="267" t="str">
        <f t="shared" ref="AC72:AC106" si="11">CONCATENATE(F72,G72)</f>
        <v>0</v>
      </c>
      <c r="AD72" s="221" t="e">
        <f>VLOOKUP(AC72,FSGT4_Class!$AL$8:$AM$107,2,FALSE)</f>
        <v>#N/A</v>
      </c>
      <c r="AE72" s="221" t="e">
        <f>VLOOKUP(AC72,FSGT5_Class!$AL$8:$AM$107,2,FALSE)</f>
        <v>#N/A</v>
      </c>
    </row>
    <row r="73" spans="1:31" ht="14.1" customHeight="1" x14ac:dyDescent="0.3">
      <c r="A73" s="56" t="str">
        <f t="shared" si="7"/>
        <v/>
      </c>
      <c r="B73" s="119"/>
      <c r="C73" s="119" t="str">
        <f t="shared" si="8"/>
        <v/>
      </c>
      <c r="D73" s="119"/>
      <c r="E73" s="61" t="str">
        <f t="shared" si="9"/>
        <v/>
      </c>
      <c r="F73" s="22"/>
      <c r="G73" s="21">
        <f>VLOOKUP(A73,Liste!$F$3:$Q$1586,2,FALSE)</f>
        <v>0</v>
      </c>
      <c r="H73" s="21">
        <f>VLOOKUP(A73,Liste!$F$3:$Q$1586,3,FALSE)</f>
        <v>0</v>
      </c>
      <c r="I73" s="21">
        <f>VLOOKUP(A73,Liste!$F$3:$Q$1586,4,FALSE)</f>
        <v>0</v>
      </c>
      <c r="J73" s="21">
        <f>VLOOKUP(A73,Liste!$F$3:$Q$1586,5,FALSE)</f>
        <v>0</v>
      </c>
      <c r="K73" s="21">
        <f>VLOOKUP(A73,Liste!$F$3:$Q$1586,9,FALSE)</f>
        <v>0</v>
      </c>
      <c r="X73" s="218"/>
      <c r="Y73" s="219"/>
      <c r="AA73" s="217">
        <f t="shared" si="10"/>
        <v>0</v>
      </c>
      <c r="AC73" s="267" t="str">
        <f t="shared" si="11"/>
        <v>0</v>
      </c>
      <c r="AD73" s="221" t="e">
        <f>VLOOKUP(AC73,FSGT4_Class!$AL$8:$AM$107,2,FALSE)</f>
        <v>#N/A</v>
      </c>
      <c r="AE73" s="221" t="e">
        <f>VLOOKUP(AC73,FSGT5_Class!$AL$8:$AM$107,2,FALSE)</f>
        <v>#N/A</v>
      </c>
    </row>
    <row r="74" spans="1:31" ht="14.1" customHeight="1" x14ac:dyDescent="0.3">
      <c r="A74" s="56" t="str">
        <f t="shared" si="7"/>
        <v/>
      </c>
      <c r="B74" s="119"/>
      <c r="C74" s="119" t="str">
        <f t="shared" si="8"/>
        <v/>
      </c>
      <c r="D74" s="119"/>
      <c r="E74" s="61" t="str">
        <f t="shared" si="9"/>
        <v/>
      </c>
      <c r="F74" s="22"/>
      <c r="G74" s="21">
        <f>VLOOKUP(A74,Liste!$F$3:$Q$1586,2,FALSE)</f>
        <v>0</v>
      </c>
      <c r="H74" s="21">
        <f>VLOOKUP(A74,Liste!$F$3:$Q$1586,3,FALSE)</f>
        <v>0</v>
      </c>
      <c r="I74" s="21">
        <f>VLOOKUP(A74,Liste!$F$3:$Q$1586,4,FALSE)</f>
        <v>0</v>
      </c>
      <c r="J74" s="21">
        <f>VLOOKUP(A74,Liste!$F$3:$Q$1586,5,FALSE)</f>
        <v>0</v>
      </c>
      <c r="K74" s="21">
        <f>VLOOKUP(A74,Liste!$F$3:$Q$1586,9,FALSE)</f>
        <v>0</v>
      </c>
      <c r="X74" s="218"/>
      <c r="Y74" s="219"/>
      <c r="AA74" s="217">
        <f t="shared" si="10"/>
        <v>0</v>
      </c>
      <c r="AC74" s="267" t="str">
        <f t="shared" si="11"/>
        <v>0</v>
      </c>
      <c r="AD74" s="221" t="e">
        <f>VLOOKUP(AC74,FSGT4_Class!$AL$8:$AM$107,2,FALSE)</f>
        <v>#N/A</v>
      </c>
      <c r="AE74" s="221" t="e">
        <f>VLOOKUP(AC74,FSGT5_Class!$AL$8:$AM$107,2,FALSE)</f>
        <v>#N/A</v>
      </c>
    </row>
    <row r="75" spans="1:31" ht="14.1" customHeight="1" x14ac:dyDescent="0.3">
      <c r="A75" s="56" t="str">
        <f t="shared" si="7"/>
        <v/>
      </c>
      <c r="B75" s="119"/>
      <c r="C75" s="119" t="str">
        <f t="shared" si="8"/>
        <v/>
      </c>
      <c r="D75" s="119"/>
      <c r="E75" s="61" t="str">
        <f t="shared" si="9"/>
        <v/>
      </c>
      <c r="F75" s="22"/>
      <c r="G75" s="21">
        <f>VLOOKUP(A75,Liste!$F$3:$Q$1586,2,FALSE)</f>
        <v>0</v>
      </c>
      <c r="H75" s="21">
        <f>VLOOKUP(A75,Liste!$F$3:$Q$1586,3,FALSE)</f>
        <v>0</v>
      </c>
      <c r="I75" s="21">
        <f>VLOOKUP(A75,Liste!$F$3:$Q$1586,4,FALSE)</f>
        <v>0</v>
      </c>
      <c r="J75" s="21">
        <f>VLOOKUP(A75,Liste!$F$3:$Q$1586,5,FALSE)</f>
        <v>0</v>
      </c>
      <c r="K75" s="21">
        <f>VLOOKUP(A75,Liste!$F$3:$Q$1586,9,FALSE)</f>
        <v>0</v>
      </c>
      <c r="X75" s="218"/>
      <c r="Y75" s="219"/>
      <c r="AA75" s="217">
        <f t="shared" si="10"/>
        <v>0</v>
      </c>
      <c r="AC75" s="267" t="str">
        <f t="shared" si="11"/>
        <v>0</v>
      </c>
      <c r="AD75" s="221" t="e">
        <f>VLOOKUP(AC75,FSGT4_Class!$AL$8:$AM$107,2,FALSE)</f>
        <v>#N/A</v>
      </c>
      <c r="AE75" s="221" t="e">
        <f>VLOOKUP(AC75,FSGT5_Class!$AL$8:$AM$107,2,FALSE)</f>
        <v>#N/A</v>
      </c>
    </row>
    <row r="76" spans="1:31" ht="14.1" customHeight="1" x14ac:dyDescent="0.3">
      <c r="A76" s="56" t="str">
        <f t="shared" si="7"/>
        <v/>
      </c>
      <c r="B76" s="119"/>
      <c r="C76" s="119" t="str">
        <f t="shared" si="8"/>
        <v/>
      </c>
      <c r="D76" s="119"/>
      <c r="E76" s="61" t="str">
        <f t="shared" si="9"/>
        <v/>
      </c>
      <c r="F76" s="22"/>
      <c r="G76" s="21">
        <f>VLOOKUP(A76,Liste!$F$3:$Q$1586,2,FALSE)</f>
        <v>0</v>
      </c>
      <c r="H76" s="21">
        <f>VLOOKUP(A76,Liste!$F$3:$Q$1586,3,FALSE)</f>
        <v>0</v>
      </c>
      <c r="I76" s="21">
        <f>VLOOKUP(A76,Liste!$F$3:$Q$1586,4,FALSE)</f>
        <v>0</v>
      </c>
      <c r="J76" s="21">
        <f>VLOOKUP(A76,Liste!$F$3:$Q$1586,5,FALSE)</f>
        <v>0</v>
      </c>
      <c r="K76" s="21">
        <f>VLOOKUP(A76,Liste!$F$3:$Q$1586,9,FALSE)</f>
        <v>0</v>
      </c>
      <c r="X76" s="218"/>
      <c r="Y76" s="219"/>
      <c r="AA76" s="217">
        <f t="shared" si="10"/>
        <v>0</v>
      </c>
      <c r="AC76" s="267" t="str">
        <f t="shared" si="11"/>
        <v>0</v>
      </c>
      <c r="AD76" s="221" t="e">
        <f>VLOOKUP(AC76,FSGT4_Class!$AL$8:$AM$107,2,FALSE)</f>
        <v>#N/A</v>
      </c>
      <c r="AE76" s="221" t="e">
        <f>VLOOKUP(AC76,FSGT5_Class!$AL$8:$AM$107,2,FALSE)</f>
        <v>#N/A</v>
      </c>
    </row>
    <row r="77" spans="1:31" ht="14.1" customHeight="1" x14ac:dyDescent="0.3">
      <c r="A77" s="56" t="str">
        <f t="shared" si="7"/>
        <v/>
      </c>
      <c r="B77" s="119"/>
      <c r="C77" s="119" t="str">
        <f t="shared" si="8"/>
        <v/>
      </c>
      <c r="D77" s="119"/>
      <c r="E77" s="61" t="str">
        <f t="shared" si="9"/>
        <v/>
      </c>
      <c r="F77" s="22"/>
      <c r="G77" s="21">
        <f>VLOOKUP(A77,Liste!$F$3:$Q$1586,2,FALSE)</f>
        <v>0</v>
      </c>
      <c r="H77" s="21">
        <f>VLOOKUP(A77,Liste!$F$3:$Q$1586,3,FALSE)</f>
        <v>0</v>
      </c>
      <c r="I77" s="21">
        <f>VLOOKUP(A77,Liste!$F$3:$Q$1586,4,FALSE)</f>
        <v>0</v>
      </c>
      <c r="J77" s="21">
        <f>VLOOKUP(A77,Liste!$F$3:$Q$1586,5,FALSE)</f>
        <v>0</v>
      </c>
      <c r="K77" s="21">
        <f>VLOOKUP(A77,Liste!$F$3:$Q$1586,9,FALSE)</f>
        <v>0</v>
      </c>
      <c r="X77" s="218"/>
      <c r="Y77" s="219"/>
      <c r="AA77" s="217">
        <f t="shared" si="10"/>
        <v>0</v>
      </c>
      <c r="AC77" s="267" t="str">
        <f t="shared" si="11"/>
        <v>0</v>
      </c>
      <c r="AD77" s="221" t="e">
        <f>VLOOKUP(AC77,FSGT4_Class!$AL$8:$AM$107,2,FALSE)</f>
        <v>#N/A</v>
      </c>
      <c r="AE77" s="221" t="e">
        <f>VLOOKUP(AC77,FSGT5_Class!$AL$8:$AM$107,2,FALSE)</f>
        <v>#N/A</v>
      </c>
    </row>
    <row r="78" spans="1:31" ht="14.1" customHeight="1" x14ac:dyDescent="0.3">
      <c r="A78" s="56" t="str">
        <f t="shared" si="7"/>
        <v/>
      </c>
      <c r="B78" s="119"/>
      <c r="C78" s="119" t="str">
        <f t="shared" si="8"/>
        <v/>
      </c>
      <c r="D78" s="119"/>
      <c r="E78" s="61" t="str">
        <f t="shared" si="9"/>
        <v/>
      </c>
      <c r="F78" s="22"/>
      <c r="G78" s="21">
        <f>VLOOKUP(A78,Liste!$F$3:$Q$1586,2,FALSE)</f>
        <v>0</v>
      </c>
      <c r="H78" s="21">
        <f>VLOOKUP(A78,Liste!$F$3:$Q$1586,3,FALSE)</f>
        <v>0</v>
      </c>
      <c r="I78" s="21">
        <f>VLOOKUP(A78,Liste!$F$3:$Q$1586,4,FALSE)</f>
        <v>0</v>
      </c>
      <c r="J78" s="21">
        <f>VLOOKUP(A78,Liste!$F$3:$Q$1586,5,FALSE)</f>
        <v>0</v>
      </c>
      <c r="K78" s="21">
        <f>VLOOKUP(A78,Liste!$F$3:$Q$1586,9,FALSE)</f>
        <v>0</v>
      </c>
      <c r="X78" s="218"/>
      <c r="Y78" s="219"/>
      <c r="AA78" s="217">
        <f t="shared" si="10"/>
        <v>0</v>
      </c>
      <c r="AC78" s="267" t="str">
        <f t="shared" si="11"/>
        <v>0</v>
      </c>
      <c r="AD78" s="221" t="e">
        <f>VLOOKUP(AC78,FSGT4_Class!$AL$8:$AM$107,2,FALSE)</f>
        <v>#N/A</v>
      </c>
      <c r="AE78" s="221" t="e">
        <f>VLOOKUP(AC78,FSGT5_Class!$AL$8:$AM$107,2,FALSE)</f>
        <v>#N/A</v>
      </c>
    </row>
    <row r="79" spans="1:31" ht="14.1" customHeight="1" x14ac:dyDescent="0.3">
      <c r="A79" s="56" t="str">
        <f t="shared" si="7"/>
        <v/>
      </c>
      <c r="B79" s="119"/>
      <c r="C79" s="119" t="str">
        <f t="shared" si="8"/>
        <v/>
      </c>
      <c r="D79" s="119"/>
      <c r="E79" s="61" t="str">
        <f t="shared" si="9"/>
        <v/>
      </c>
      <c r="F79" s="22"/>
      <c r="G79" s="21">
        <f>VLOOKUP(A79,Liste!$F$3:$Q$1586,2,FALSE)</f>
        <v>0</v>
      </c>
      <c r="H79" s="21">
        <f>VLOOKUP(A79,Liste!$F$3:$Q$1586,3,FALSE)</f>
        <v>0</v>
      </c>
      <c r="I79" s="21">
        <f>VLOOKUP(A79,Liste!$F$3:$Q$1586,4,FALSE)</f>
        <v>0</v>
      </c>
      <c r="J79" s="21">
        <f>VLOOKUP(A79,Liste!$F$3:$Q$1586,5,FALSE)</f>
        <v>0</v>
      </c>
      <c r="K79" s="21">
        <f>VLOOKUP(A79,Liste!$F$3:$Q$1586,9,FALSE)</f>
        <v>0</v>
      </c>
      <c r="X79" s="218"/>
      <c r="Y79" s="219"/>
      <c r="AA79" s="217">
        <f t="shared" si="10"/>
        <v>0</v>
      </c>
      <c r="AC79" s="267" t="str">
        <f t="shared" si="11"/>
        <v>0</v>
      </c>
      <c r="AD79" s="221" t="e">
        <f>VLOOKUP(AC79,FSGT4_Class!$AL$8:$AM$107,2,FALSE)</f>
        <v>#N/A</v>
      </c>
      <c r="AE79" s="221" t="e">
        <f>VLOOKUP(AC79,FSGT5_Class!$AL$8:$AM$107,2,FALSE)</f>
        <v>#N/A</v>
      </c>
    </row>
    <row r="80" spans="1:31" ht="14.1" customHeight="1" x14ac:dyDescent="0.3">
      <c r="A80" s="56" t="str">
        <f t="shared" si="7"/>
        <v/>
      </c>
      <c r="B80" s="119"/>
      <c r="C80" s="119" t="str">
        <f t="shared" si="8"/>
        <v/>
      </c>
      <c r="D80" s="119"/>
      <c r="E80" s="61" t="str">
        <f t="shared" si="9"/>
        <v/>
      </c>
      <c r="F80" s="22"/>
      <c r="G80" s="21">
        <f>VLOOKUP(A80,Liste!$F$3:$Q$1586,2,FALSE)</f>
        <v>0</v>
      </c>
      <c r="H80" s="21">
        <f>VLOOKUP(A80,Liste!$F$3:$Q$1586,3,FALSE)</f>
        <v>0</v>
      </c>
      <c r="I80" s="21">
        <f>VLOOKUP(A80,Liste!$F$3:$Q$1586,4,FALSE)</f>
        <v>0</v>
      </c>
      <c r="J80" s="21">
        <f>VLOOKUP(A80,Liste!$F$3:$Q$1586,5,FALSE)</f>
        <v>0</v>
      </c>
      <c r="K80" s="21">
        <f>VLOOKUP(A80,Liste!$F$3:$Q$1586,9,FALSE)</f>
        <v>0</v>
      </c>
      <c r="X80" s="218"/>
      <c r="Y80" s="219"/>
      <c r="AA80" s="217">
        <f t="shared" si="10"/>
        <v>0</v>
      </c>
      <c r="AC80" s="267" t="str">
        <f t="shared" si="11"/>
        <v>0</v>
      </c>
      <c r="AD80" s="221" t="e">
        <f>VLOOKUP(AC80,FSGT4_Class!$AL$8:$AM$107,2,FALSE)</f>
        <v>#N/A</v>
      </c>
      <c r="AE80" s="221" t="e">
        <f>VLOOKUP(AC80,FSGT5_Class!$AL$8:$AM$107,2,FALSE)</f>
        <v>#N/A</v>
      </c>
    </row>
    <row r="81" spans="1:31" ht="14.1" customHeight="1" x14ac:dyDescent="0.3">
      <c r="A81" s="56" t="str">
        <f t="shared" si="7"/>
        <v/>
      </c>
      <c r="B81" s="119"/>
      <c r="C81" s="119" t="str">
        <f t="shared" si="8"/>
        <v/>
      </c>
      <c r="D81" s="119"/>
      <c r="E81" s="61" t="str">
        <f t="shared" si="9"/>
        <v/>
      </c>
      <c r="F81" s="22"/>
      <c r="G81" s="21">
        <f>VLOOKUP(A81,Liste!$F$3:$Q$1586,2,FALSE)</f>
        <v>0</v>
      </c>
      <c r="H81" s="21">
        <f>VLOOKUP(A81,Liste!$F$3:$Q$1586,3,FALSE)</f>
        <v>0</v>
      </c>
      <c r="I81" s="21">
        <f>VLOOKUP(A81,Liste!$F$3:$Q$1586,4,FALSE)</f>
        <v>0</v>
      </c>
      <c r="J81" s="21">
        <f>VLOOKUP(A81,Liste!$F$3:$Q$1586,5,FALSE)</f>
        <v>0</v>
      </c>
      <c r="K81" s="21">
        <f>VLOOKUP(A81,Liste!$F$3:$Q$1586,9,FALSE)</f>
        <v>0</v>
      </c>
      <c r="X81" s="218"/>
      <c r="Y81" s="219"/>
      <c r="AA81" s="217">
        <f t="shared" si="10"/>
        <v>0</v>
      </c>
      <c r="AC81" s="267" t="str">
        <f t="shared" si="11"/>
        <v>0</v>
      </c>
      <c r="AD81" s="221" t="e">
        <f>VLOOKUP(AC81,FSGT4_Class!$AL$8:$AM$107,2,FALSE)</f>
        <v>#N/A</v>
      </c>
      <c r="AE81" s="221" t="e">
        <f>VLOOKUP(AC81,FSGT5_Class!$AL$8:$AM$107,2,FALSE)</f>
        <v>#N/A</v>
      </c>
    </row>
    <row r="82" spans="1:31" ht="14.1" customHeight="1" x14ac:dyDescent="0.3">
      <c r="A82" s="56" t="str">
        <f t="shared" si="7"/>
        <v/>
      </c>
      <c r="B82" s="119"/>
      <c r="C82" s="119" t="str">
        <f t="shared" si="8"/>
        <v/>
      </c>
      <c r="D82" s="119"/>
      <c r="E82" s="61" t="str">
        <f t="shared" si="9"/>
        <v/>
      </c>
      <c r="F82" s="22"/>
      <c r="G82" s="21">
        <f>VLOOKUP(A82,Liste!$F$3:$Q$1586,2,FALSE)</f>
        <v>0</v>
      </c>
      <c r="H82" s="21">
        <f>VLOOKUP(A82,Liste!$F$3:$Q$1586,3,FALSE)</f>
        <v>0</v>
      </c>
      <c r="I82" s="21">
        <f>VLOOKUP(A82,Liste!$F$3:$Q$1586,4,FALSE)</f>
        <v>0</v>
      </c>
      <c r="J82" s="21">
        <f>VLOOKUP(A82,Liste!$F$3:$Q$1586,5,FALSE)</f>
        <v>0</v>
      </c>
      <c r="K82" s="21">
        <f>VLOOKUP(A82,Liste!$F$3:$Q$1586,9,FALSE)</f>
        <v>0</v>
      </c>
      <c r="X82" s="218"/>
      <c r="Y82" s="219"/>
      <c r="AA82" s="217">
        <f t="shared" si="10"/>
        <v>0</v>
      </c>
      <c r="AC82" s="267" t="str">
        <f t="shared" si="11"/>
        <v>0</v>
      </c>
      <c r="AD82" s="221" t="e">
        <f>VLOOKUP(AC82,FSGT4_Class!$AL$8:$AM$107,2,FALSE)</f>
        <v>#N/A</v>
      </c>
      <c r="AE82" s="221" t="e">
        <f>VLOOKUP(AC82,FSGT5_Class!$AL$8:$AM$107,2,FALSE)</f>
        <v>#N/A</v>
      </c>
    </row>
    <row r="83" spans="1:31" ht="14.1" customHeight="1" x14ac:dyDescent="0.3">
      <c r="A83" s="56" t="str">
        <f t="shared" si="7"/>
        <v/>
      </c>
      <c r="B83" s="119"/>
      <c r="C83" s="119" t="str">
        <f t="shared" si="8"/>
        <v/>
      </c>
      <c r="D83" s="119"/>
      <c r="E83" s="61" t="str">
        <f t="shared" si="9"/>
        <v/>
      </c>
      <c r="F83" s="22"/>
      <c r="G83" s="21">
        <f>VLOOKUP(A83,Liste!$F$3:$Q$1586,2,FALSE)</f>
        <v>0</v>
      </c>
      <c r="H83" s="21">
        <f>VLOOKUP(A83,Liste!$F$3:$Q$1586,3,FALSE)</f>
        <v>0</v>
      </c>
      <c r="I83" s="21">
        <f>VLOOKUP(A83,Liste!$F$3:$Q$1586,4,FALSE)</f>
        <v>0</v>
      </c>
      <c r="J83" s="21">
        <f>VLOOKUP(A83,Liste!$F$3:$Q$1586,5,FALSE)</f>
        <v>0</v>
      </c>
      <c r="K83" s="21">
        <f>VLOOKUP(A83,Liste!$F$3:$Q$1586,9,FALSE)</f>
        <v>0</v>
      </c>
      <c r="X83" s="218"/>
      <c r="Y83" s="219"/>
      <c r="AA83" s="217">
        <f t="shared" si="10"/>
        <v>0</v>
      </c>
      <c r="AC83" s="267" t="str">
        <f t="shared" si="11"/>
        <v>0</v>
      </c>
      <c r="AD83" s="221" t="e">
        <f>VLOOKUP(AC83,FSGT4_Class!$AL$8:$AM$107,2,FALSE)</f>
        <v>#N/A</v>
      </c>
      <c r="AE83" s="221" t="e">
        <f>VLOOKUP(AC83,FSGT5_Class!$AL$8:$AM$107,2,FALSE)</f>
        <v>#N/A</v>
      </c>
    </row>
    <row r="84" spans="1:31" ht="14.1" customHeight="1" x14ac:dyDescent="0.3">
      <c r="A84" s="56" t="str">
        <f t="shared" si="7"/>
        <v/>
      </c>
      <c r="B84" s="119"/>
      <c r="C84" s="119" t="str">
        <f t="shared" si="8"/>
        <v/>
      </c>
      <c r="D84" s="119"/>
      <c r="E84" s="61" t="str">
        <f t="shared" si="9"/>
        <v/>
      </c>
      <c r="F84" s="22"/>
      <c r="G84" s="21">
        <f>VLOOKUP(A84,Liste!$F$3:$Q$1586,2,FALSE)</f>
        <v>0</v>
      </c>
      <c r="H84" s="21">
        <f>VLOOKUP(A84,Liste!$F$3:$Q$1586,3,FALSE)</f>
        <v>0</v>
      </c>
      <c r="I84" s="21">
        <f>VLOOKUP(A84,Liste!$F$3:$Q$1586,4,FALSE)</f>
        <v>0</v>
      </c>
      <c r="J84" s="21">
        <f>VLOOKUP(A84,Liste!$F$3:$Q$1586,5,FALSE)</f>
        <v>0</v>
      </c>
      <c r="K84" s="21">
        <f>VLOOKUP(A84,Liste!$F$3:$Q$1586,9,FALSE)</f>
        <v>0</v>
      </c>
      <c r="X84" s="218"/>
      <c r="Y84" s="219"/>
      <c r="AA84" s="217">
        <f t="shared" si="10"/>
        <v>0</v>
      </c>
      <c r="AC84" s="267" t="str">
        <f t="shared" si="11"/>
        <v>0</v>
      </c>
      <c r="AD84" s="221" t="e">
        <f>VLOOKUP(AC84,FSGT4_Class!$AL$8:$AM$107,2,FALSE)</f>
        <v>#N/A</v>
      </c>
      <c r="AE84" s="221" t="e">
        <f>VLOOKUP(AC84,FSGT5_Class!$AL$8:$AM$107,2,FALSE)</f>
        <v>#N/A</v>
      </c>
    </row>
    <row r="85" spans="1:31" ht="14.1" customHeight="1" x14ac:dyDescent="0.3">
      <c r="A85" s="56" t="str">
        <f t="shared" si="7"/>
        <v/>
      </c>
      <c r="B85" s="119"/>
      <c r="C85" s="119" t="str">
        <f t="shared" si="8"/>
        <v/>
      </c>
      <c r="D85" s="119"/>
      <c r="E85" s="61" t="str">
        <f t="shared" si="9"/>
        <v/>
      </c>
      <c r="F85" s="22"/>
      <c r="G85" s="21">
        <f>VLOOKUP(A85,Liste!$F$3:$Q$1586,2,FALSE)</f>
        <v>0</v>
      </c>
      <c r="H85" s="21">
        <f>VLOOKUP(A85,Liste!$F$3:$Q$1586,3,FALSE)</f>
        <v>0</v>
      </c>
      <c r="I85" s="21">
        <f>VLOOKUP(A85,Liste!$F$3:$Q$1586,4,FALSE)</f>
        <v>0</v>
      </c>
      <c r="J85" s="21">
        <f>VLOOKUP(A85,Liste!$F$3:$Q$1586,5,FALSE)</f>
        <v>0</v>
      </c>
      <c r="K85" s="21">
        <f>VLOOKUP(A85,Liste!$F$3:$Q$1586,9,FALSE)</f>
        <v>0</v>
      </c>
      <c r="X85" s="218"/>
      <c r="Y85" s="219"/>
      <c r="AA85" s="217">
        <f t="shared" si="10"/>
        <v>0</v>
      </c>
      <c r="AC85" s="267" t="str">
        <f t="shared" si="11"/>
        <v>0</v>
      </c>
      <c r="AD85" s="221" t="e">
        <f>VLOOKUP(AC85,FSGT4_Class!$AL$8:$AM$107,2,FALSE)</f>
        <v>#N/A</v>
      </c>
      <c r="AE85" s="221" t="e">
        <f>VLOOKUP(AC85,FSGT5_Class!$AL$8:$AM$107,2,FALSE)</f>
        <v>#N/A</v>
      </c>
    </row>
    <row r="86" spans="1:31" ht="14.1" customHeight="1" x14ac:dyDescent="0.3">
      <c r="A86" s="56" t="str">
        <f t="shared" si="7"/>
        <v/>
      </c>
      <c r="B86" s="119"/>
      <c r="C86" s="119" t="str">
        <f t="shared" si="8"/>
        <v/>
      </c>
      <c r="D86" s="119"/>
      <c r="E86" s="61" t="str">
        <f t="shared" si="9"/>
        <v/>
      </c>
      <c r="F86" s="22"/>
      <c r="G86" s="21">
        <f>VLOOKUP(A86,Liste!$F$3:$Q$1586,2,FALSE)</f>
        <v>0</v>
      </c>
      <c r="H86" s="21">
        <f>VLOOKUP(A86,Liste!$F$3:$Q$1586,3,FALSE)</f>
        <v>0</v>
      </c>
      <c r="I86" s="21">
        <f>VLOOKUP(A86,Liste!$F$3:$Q$1586,4,FALSE)</f>
        <v>0</v>
      </c>
      <c r="J86" s="21">
        <f>VLOOKUP(A86,Liste!$F$3:$Q$1586,5,FALSE)</f>
        <v>0</v>
      </c>
      <c r="K86" s="21">
        <f>VLOOKUP(A86,Liste!$F$3:$Q$1586,9,FALSE)</f>
        <v>0</v>
      </c>
      <c r="X86" s="218"/>
      <c r="Y86" s="219"/>
      <c r="AA86" s="217">
        <f t="shared" si="10"/>
        <v>0</v>
      </c>
      <c r="AC86" s="267" t="str">
        <f t="shared" si="11"/>
        <v>0</v>
      </c>
      <c r="AD86" s="221" t="e">
        <f>VLOOKUP(AC86,FSGT4_Class!$AL$8:$AM$107,2,FALSE)</f>
        <v>#N/A</v>
      </c>
      <c r="AE86" s="221" t="e">
        <f>VLOOKUP(AC86,FSGT5_Class!$AL$8:$AM$107,2,FALSE)</f>
        <v>#N/A</v>
      </c>
    </row>
    <row r="87" spans="1:31" ht="14.1" customHeight="1" x14ac:dyDescent="0.3">
      <c r="A87" s="56" t="str">
        <f t="shared" si="7"/>
        <v/>
      </c>
      <c r="B87" s="119"/>
      <c r="C87" s="119" t="str">
        <f t="shared" si="8"/>
        <v/>
      </c>
      <c r="D87" s="119"/>
      <c r="E87" s="61" t="str">
        <f t="shared" si="9"/>
        <v/>
      </c>
      <c r="F87" s="22"/>
      <c r="G87" s="21">
        <f>VLOOKUP(A87,Liste!$F$3:$Q$1586,2,FALSE)</f>
        <v>0</v>
      </c>
      <c r="H87" s="21">
        <f>VLOOKUP(A87,Liste!$F$3:$Q$1586,3,FALSE)</f>
        <v>0</v>
      </c>
      <c r="I87" s="21">
        <f>VLOOKUP(A87,Liste!$F$3:$Q$1586,4,FALSE)</f>
        <v>0</v>
      </c>
      <c r="J87" s="21">
        <f>VLOOKUP(A87,Liste!$F$3:$Q$1586,5,FALSE)</f>
        <v>0</v>
      </c>
      <c r="K87" s="21">
        <f>VLOOKUP(A87,Liste!$F$3:$Q$1586,9,FALSE)</f>
        <v>0</v>
      </c>
      <c r="X87" s="218"/>
      <c r="Y87" s="219"/>
      <c r="AA87" s="217">
        <f t="shared" si="10"/>
        <v>0</v>
      </c>
      <c r="AC87" s="267" t="str">
        <f t="shared" si="11"/>
        <v>0</v>
      </c>
      <c r="AD87" s="221" t="e">
        <f>VLOOKUP(AC87,FSGT4_Class!$AL$8:$AM$107,2,FALSE)</f>
        <v>#N/A</v>
      </c>
      <c r="AE87" s="221" t="e">
        <f>VLOOKUP(AC87,FSGT5_Class!$AL$8:$AM$107,2,FALSE)</f>
        <v>#N/A</v>
      </c>
    </row>
    <row r="88" spans="1:31" ht="14.1" customHeight="1" x14ac:dyDescent="0.3">
      <c r="A88" s="56" t="str">
        <f t="shared" si="7"/>
        <v/>
      </c>
      <c r="B88" s="119"/>
      <c r="C88" s="119" t="str">
        <f t="shared" si="8"/>
        <v/>
      </c>
      <c r="D88" s="119"/>
      <c r="E88" s="61" t="str">
        <f t="shared" si="9"/>
        <v/>
      </c>
      <c r="F88" s="22"/>
      <c r="G88" s="21">
        <f>VLOOKUP(A88,Liste!$F$3:$Q$1586,2,FALSE)</f>
        <v>0</v>
      </c>
      <c r="H88" s="21">
        <f>VLOOKUP(A88,Liste!$F$3:$Q$1586,3,FALSE)</f>
        <v>0</v>
      </c>
      <c r="I88" s="21">
        <f>VLOOKUP(A88,Liste!$F$3:$Q$1586,4,FALSE)</f>
        <v>0</v>
      </c>
      <c r="J88" s="21">
        <f>VLOOKUP(A88,Liste!$F$3:$Q$1586,5,FALSE)</f>
        <v>0</v>
      </c>
      <c r="K88" s="21">
        <f>VLOOKUP(A88,Liste!$F$3:$Q$1586,9,FALSE)</f>
        <v>0</v>
      </c>
      <c r="X88" s="218"/>
      <c r="Y88" s="219"/>
      <c r="AA88" s="217">
        <f t="shared" si="10"/>
        <v>0</v>
      </c>
      <c r="AC88" s="267" t="str">
        <f t="shared" si="11"/>
        <v>0</v>
      </c>
      <c r="AD88" s="221" t="e">
        <f>VLOOKUP(AC88,FSGT4_Class!$AL$8:$AM$107,2,FALSE)</f>
        <v>#N/A</v>
      </c>
      <c r="AE88" s="221" t="e">
        <f>VLOOKUP(AC88,FSGT5_Class!$AL$8:$AM$107,2,FALSE)</f>
        <v>#N/A</v>
      </c>
    </row>
    <row r="89" spans="1:31" ht="14.1" customHeight="1" x14ac:dyDescent="0.3">
      <c r="A89" s="56" t="str">
        <f t="shared" si="7"/>
        <v/>
      </c>
      <c r="B89" s="119"/>
      <c r="C89" s="119" t="str">
        <f t="shared" si="8"/>
        <v/>
      </c>
      <c r="D89" s="119"/>
      <c r="E89" s="61" t="str">
        <f t="shared" si="9"/>
        <v/>
      </c>
      <c r="F89" s="22"/>
      <c r="G89" s="21">
        <f>VLOOKUP(A89,Liste!$F$3:$Q$1586,2,FALSE)</f>
        <v>0</v>
      </c>
      <c r="H89" s="21">
        <f>VLOOKUP(A89,Liste!$F$3:$Q$1586,3,FALSE)</f>
        <v>0</v>
      </c>
      <c r="I89" s="21">
        <f>VLOOKUP(A89,Liste!$F$3:$Q$1586,4,FALSE)</f>
        <v>0</v>
      </c>
      <c r="J89" s="21">
        <f>VLOOKUP(A89,Liste!$F$3:$Q$1586,5,FALSE)</f>
        <v>0</v>
      </c>
      <c r="K89" s="21">
        <f>VLOOKUP(A89,Liste!$F$3:$Q$1586,9,FALSE)</f>
        <v>0</v>
      </c>
      <c r="X89" s="218"/>
      <c r="Y89" s="219"/>
      <c r="AA89" s="217">
        <f t="shared" si="10"/>
        <v>0</v>
      </c>
      <c r="AC89" s="267" t="str">
        <f t="shared" si="11"/>
        <v>0</v>
      </c>
      <c r="AD89" s="221" t="e">
        <f>VLOOKUP(AC89,FSGT4_Class!$AL$8:$AM$107,2,FALSE)</f>
        <v>#N/A</v>
      </c>
      <c r="AE89" s="221" t="e">
        <f>VLOOKUP(AC89,FSGT5_Class!$AL$8:$AM$107,2,FALSE)</f>
        <v>#N/A</v>
      </c>
    </row>
    <row r="90" spans="1:31" ht="14.1" customHeight="1" x14ac:dyDescent="0.3">
      <c r="A90" s="56" t="str">
        <f t="shared" si="7"/>
        <v/>
      </c>
      <c r="B90" s="119"/>
      <c r="C90" s="119" t="str">
        <f t="shared" si="8"/>
        <v/>
      </c>
      <c r="D90" s="119"/>
      <c r="E90" s="61" t="str">
        <f t="shared" si="9"/>
        <v/>
      </c>
      <c r="F90" s="22"/>
      <c r="G90" s="21">
        <f>VLOOKUP(A90,Liste!$F$3:$Q$1586,2,FALSE)</f>
        <v>0</v>
      </c>
      <c r="H90" s="21">
        <f>VLOOKUP(A90,Liste!$F$3:$Q$1586,3,FALSE)</f>
        <v>0</v>
      </c>
      <c r="I90" s="21">
        <f>VLOOKUP(A90,Liste!$F$3:$Q$1586,4,FALSE)</f>
        <v>0</v>
      </c>
      <c r="J90" s="21">
        <f>VLOOKUP(A90,Liste!$F$3:$Q$1586,5,FALSE)</f>
        <v>0</v>
      </c>
      <c r="K90" s="21">
        <f>VLOOKUP(A90,Liste!$F$3:$Q$1586,9,FALSE)</f>
        <v>0</v>
      </c>
      <c r="X90" s="218"/>
      <c r="Y90" s="219"/>
      <c r="AA90" s="217">
        <f t="shared" si="10"/>
        <v>0</v>
      </c>
      <c r="AC90" s="267" t="str">
        <f t="shared" si="11"/>
        <v>0</v>
      </c>
      <c r="AD90" s="221" t="e">
        <f>VLOOKUP(AC90,FSGT4_Class!$AL$8:$AM$107,2,FALSE)</f>
        <v>#N/A</v>
      </c>
      <c r="AE90" s="221" t="e">
        <f>VLOOKUP(AC90,FSGT5_Class!$AL$8:$AM$107,2,FALSE)</f>
        <v>#N/A</v>
      </c>
    </row>
    <row r="91" spans="1:31" ht="14.1" customHeight="1" x14ac:dyDescent="0.3">
      <c r="A91" s="56" t="str">
        <f t="shared" si="7"/>
        <v/>
      </c>
      <c r="B91" s="124"/>
      <c r="C91" s="119" t="str">
        <f t="shared" si="8"/>
        <v/>
      </c>
      <c r="D91" s="119"/>
      <c r="E91" s="61" t="str">
        <f t="shared" si="9"/>
        <v/>
      </c>
      <c r="F91" s="22"/>
      <c r="G91" s="21">
        <f>VLOOKUP(A91,Liste!$F$3:$Q$1586,2,FALSE)</f>
        <v>0</v>
      </c>
      <c r="H91" s="21">
        <f>VLOOKUP(A91,Liste!$F$3:$Q$1586,3,FALSE)</f>
        <v>0</v>
      </c>
      <c r="I91" s="21">
        <f>VLOOKUP(A91,Liste!$F$3:$Q$1586,4,FALSE)</f>
        <v>0</v>
      </c>
      <c r="J91" s="21">
        <f>VLOOKUP(A91,Liste!$F$3:$Q$1586,5,FALSE)</f>
        <v>0</v>
      </c>
      <c r="K91" s="21">
        <f>VLOOKUP(A91,Liste!$F$3:$Q$1586,9,FALSE)</f>
        <v>0</v>
      </c>
      <c r="X91" s="218"/>
      <c r="Y91" s="219"/>
      <c r="AA91" s="217">
        <f t="shared" si="10"/>
        <v>0</v>
      </c>
      <c r="AC91" s="267" t="str">
        <f t="shared" si="11"/>
        <v>0</v>
      </c>
      <c r="AD91" s="221" t="e">
        <f>VLOOKUP(AC91,FSGT4_Class!$AL$8:$AM$107,2,FALSE)</f>
        <v>#N/A</v>
      </c>
      <c r="AE91" s="221" t="e">
        <f>VLOOKUP(AC91,FSGT5_Class!$AL$8:$AM$107,2,FALSE)</f>
        <v>#N/A</v>
      </c>
    </row>
    <row r="92" spans="1:31" ht="14.1" customHeight="1" x14ac:dyDescent="0.3">
      <c r="A92" s="56" t="str">
        <f t="shared" si="7"/>
        <v/>
      </c>
      <c r="B92" s="124"/>
      <c r="C92" s="119" t="str">
        <f t="shared" si="8"/>
        <v/>
      </c>
      <c r="D92" s="119"/>
      <c r="E92" s="61" t="str">
        <f t="shared" si="9"/>
        <v/>
      </c>
      <c r="F92" s="22"/>
      <c r="G92" s="21">
        <f>VLOOKUP(A92,Liste!$F$3:$Q$1586,2,FALSE)</f>
        <v>0</v>
      </c>
      <c r="H92" s="21">
        <f>VLOOKUP(A92,Liste!$F$3:$Q$1586,3,FALSE)</f>
        <v>0</v>
      </c>
      <c r="I92" s="21">
        <f>VLOOKUP(A92,Liste!$F$3:$Q$1586,4,FALSE)</f>
        <v>0</v>
      </c>
      <c r="J92" s="21">
        <f>VLOOKUP(A92,Liste!$F$3:$Q$1586,5,FALSE)</f>
        <v>0</v>
      </c>
      <c r="K92" s="21">
        <f>VLOOKUP(A92,Liste!$F$3:$Q$1586,9,FALSE)</f>
        <v>0</v>
      </c>
      <c r="X92" s="218"/>
      <c r="Y92" s="219"/>
      <c r="AA92" s="217">
        <f t="shared" si="10"/>
        <v>0</v>
      </c>
      <c r="AC92" s="267" t="str">
        <f t="shared" si="11"/>
        <v>0</v>
      </c>
      <c r="AD92" s="221" t="e">
        <f>VLOOKUP(AC92,FSGT4_Class!$AL$8:$AM$107,2,FALSE)</f>
        <v>#N/A</v>
      </c>
      <c r="AE92" s="221" t="e">
        <f>VLOOKUP(AC92,FSGT5_Class!$AL$8:$AM$107,2,FALSE)</f>
        <v>#N/A</v>
      </c>
    </row>
    <row r="93" spans="1:31" ht="14.1" customHeight="1" x14ac:dyDescent="0.3">
      <c r="A93" s="56" t="str">
        <f t="shared" si="7"/>
        <v/>
      </c>
      <c r="B93" s="124"/>
      <c r="C93" s="119" t="str">
        <f t="shared" si="8"/>
        <v/>
      </c>
      <c r="D93" s="119"/>
      <c r="E93" s="61" t="str">
        <f t="shared" si="9"/>
        <v/>
      </c>
      <c r="F93" s="22"/>
      <c r="G93" s="21">
        <f>VLOOKUP(A93,Liste!$F$3:$Q$1586,2,FALSE)</f>
        <v>0</v>
      </c>
      <c r="H93" s="21">
        <f>VLOOKUP(A93,Liste!$F$3:$Q$1586,3,FALSE)</f>
        <v>0</v>
      </c>
      <c r="I93" s="21">
        <f>VLOOKUP(A93,Liste!$F$3:$Q$1586,4,FALSE)</f>
        <v>0</v>
      </c>
      <c r="J93" s="21">
        <f>VLOOKUP(A93,Liste!$F$3:$Q$1586,5,FALSE)</f>
        <v>0</v>
      </c>
      <c r="K93" s="21">
        <f>VLOOKUP(A93,Liste!$F$3:$Q$1586,9,FALSE)</f>
        <v>0</v>
      </c>
      <c r="X93" s="218"/>
      <c r="Y93" s="219"/>
      <c r="AA93" s="217">
        <f t="shared" si="10"/>
        <v>0</v>
      </c>
      <c r="AC93" s="267" t="str">
        <f t="shared" si="11"/>
        <v>0</v>
      </c>
      <c r="AD93" s="221" t="e">
        <f>VLOOKUP(AC93,FSGT4_Class!$AL$8:$AM$107,2,FALSE)</f>
        <v>#N/A</v>
      </c>
      <c r="AE93" s="221" t="e">
        <f>VLOOKUP(AC93,FSGT5_Class!$AL$8:$AM$107,2,FALSE)</f>
        <v>#N/A</v>
      </c>
    </row>
    <row r="94" spans="1:31" ht="14.1" customHeight="1" x14ac:dyDescent="0.3">
      <c r="A94" s="56" t="str">
        <f t="shared" si="7"/>
        <v/>
      </c>
      <c r="B94" s="124"/>
      <c r="C94" s="119" t="str">
        <f t="shared" si="8"/>
        <v/>
      </c>
      <c r="D94" s="119"/>
      <c r="E94" s="61" t="str">
        <f t="shared" si="9"/>
        <v/>
      </c>
      <c r="F94" s="22"/>
      <c r="G94" s="21">
        <f>VLOOKUP(A94,Liste!$F$3:$Q$1586,2,FALSE)</f>
        <v>0</v>
      </c>
      <c r="H94" s="21">
        <f>VLOOKUP(A94,Liste!$F$3:$Q$1586,3,FALSE)</f>
        <v>0</v>
      </c>
      <c r="I94" s="21">
        <f>VLOOKUP(A94,Liste!$F$3:$Q$1586,4,FALSE)</f>
        <v>0</v>
      </c>
      <c r="J94" s="21">
        <f>VLOOKUP(A94,Liste!$F$3:$Q$1586,5,FALSE)</f>
        <v>0</v>
      </c>
      <c r="K94" s="21">
        <f>VLOOKUP(A94,Liste!$F$3:$Q$1586,9,FALSE)</f>
        <v>0</v>
      </c>
      <c r="X94" s="218"/>
      <c r="Y94" s="219"/>
      <c r="AA94" s="217">
        <f t="shared" si="10"/>
        <v>0</v>
      </c>
      <c r="AC94" s="267" t="str">
        <f t="shared" si="11"/>
        <v>0</v>
      </c>
      <c r="AD94" s="221" t="e">
        <f>VLOOKUP(AC94,FSGT4_Class!$AL$8:$AM$107,2,FALSE)</f>
        <v>#N/A</v>
      </c>
      <c r="AE94" s="221" t="e">
        <f>VLOOKUP(AC94,FSGT5_Class!$AL$8:$AM$107,2,FALSE)</f>
        <v>#N/A</v>
      </c>
    </row>
    <row r="95" spans="1:31" ht="14.1" customHeight="1" x14ac:dyDescent="0.3">
      <c r="A95" s="56" t="str">
        <f t="shared" si="7"/>
        <v/>
      </c>
      <c r="B95" s="124"/>
      <c r="C95" s="119" t="str">
        <f t="shared" si="8"/>
        <v/>
      </c>
      <c r="D95" s="119"/>
      <c r="E95" s="61" t="str">
        <f t="shared" si="9"/>
        <v/>
      </c>
      <c r="F95" s="22"/>
      <c r="G95" s="21">
        <f>VLOOKUP(A95,Liste!$F$3:$Q$1586,2,FALSE)</f>
        <v>0</v>
      </c>
      <c r="H95" s="21">
        <f>VLOOKUP(A95,Liste!$F$3:$Q$1586,3,FALSE)</f>
        <v>0</v>
      </c>
      <c r="I95" s="21">
        <f>VLOOKUP(A95,Liste!$F$3:$Q$1586,4,FALSE)</f>
        <v>0</v>
      </c>
      <c r="J95" s="21">
        <f>VLOOKUP(A95,Liste!$F$3:$Q$1586,5,FALSE)</f>
        <v>0</v>
      </c>
      <c r="K95" s="21">
        <f>VLOOKUP(A95,Liste!$F$3:$Q$1586,9,FALSE)</f>
        <v>0</v>
      </c>
      <c r="X95" s="218"/>
      <c r="Y95" s="219"/>
      <c r="AA95" s="217">
        <f t="shared" si="10"/>
        <v>0</v>
      </c>
      <c r="AC95" s="267" t="str">
        <f t="shared" si="11"/>
        <v>0</v>
      </c>
      <c r="AD95" s="221" t="e">
        <f>VLOOKUP(AC95,FSGT4_Class!$AL$8:$AM$107,2,FALSE)</f>
        <v>#N/A</v>
      </c>
      <c r="AE95" s="221" t="e">
        <f>VLOOKUP(AC95,FSGT5_Class!$AL$8:$AM$107,2,FALSE)</f>
        <v>#N/A</v>
      </c>
    </row>
    <row r="96" spans="1:31" ht="14.1" customHeight="1" x14ac:dyDescent="0.3">
      <c r="A96" s="56" t="str">
        <f t="shared" si="7"/>
        <v/>
      </c>
      <c r="B96" s="124"/>
      <c r="C96" s="119" t="str">
        <f t="shared" si="8"/>
        <v/>
      </c>
      <c r="D96" s="119"/>
      <c r="E96" s="61" t="str">
        <f t="shared" si="9"/>
        <v/>
      </c>
      <c r="F96" s="22"/>
      <c r="G96" s="21">
        <f>VLOOKUP(A96,Liste!$F$3:$Q$1586,2,FALSE)</f>
        <v>0</v>
      </c>
      <c r="H96" s="21">
        <f>VLOOKUP(A96,Liste!$F$3:$Q$1586,3,FALSE)</f>
        <v>0</v>
      </c>
      <c r="I96" s="21">
        <f>VLOOKUP(A96,Liste!$F$3:$Q$1586,4,FALSE)</f>
        <v>0</v>
      </c>
      <c r="J96" s="21">
        <f>VLOOKUP(A96,Liste!$F$3:$Q$1586,5,FALSE)</f>
        <v>0</v>
      </c>
      <c r="K96" s="21">
        <f>VLOOKUP(A96,Liste!$F$3:$Q$1586,9,FALSE)</f>
        <v>0</v>
      </c>
      <c r="X96" s="218"/>
      <c r="Y96" s="219"/>
      <c r="AA96" s="217">
        <f t="shared" si="10"/>
        <v>0</v>
      </c>
      <c r="AC96" s="267" t="str">
        <f t="shared" si="11"/>
        <v>0</v>
      </c>
      <c r="AD96" s="221" t="e">
        <f>VLOOKUP(AC96,FSGT4_Class!$AL$8:$AM$107,2,FALSE)</f>
        <v>#N/A</v>
      </c>
      <c r="AE96" s="221" t="e">
        <f>VLOOKUP(AC96,FSGT5_Class!$AL$8:$AM$107,2,FALSE)</f>
        <v>#N/A</v>
      </c>
    </row>
    <row r="97" spans="1:31" ht="14.1" customHeight="1" x14ac:dyDescent="0.3">
      <c r="A97" s="56" t="str">
        <f t="shared" si="7"/>
        <v/>
      </c>
      <c r="B97" s="124"/>
      <c r="C97" s="119" t="str">
        <f t="shared" si="8"/>
        <v/>
      </c>
      <c r="D97" s="119"/>
      <c r="E97" s="61" t="str">
        <f t="shared" si="9"/>
        <v/>
      </c>
      <c r="F97" s="22"/>
      <c r="G97" s="21">
        <f>VLOOKUP(A97,Liste!$F$3:$Q$1586,2,FALSE)</f>
        <v>0</v>
      </c>
      <c r="H97" s="21">
        <f>VLOOKUP(A97,Liste!$F$3:$Q$1586,3,FALSE)</f>
        <v>0</v>
      </c>
      <c r="I97" s="21">
        <f>VLOOKUP(A97,Liste!$F$3:$Q$1586,4,FALSE)</f>
        <v>0</v>
      </c>
      <c r="J97" s="21">
        <f>VLOOKUP(A97,Liste!$F$3:$Q$1586,5,FALSE)</f>
        <v>0</v>
      </c>
      <c r="K97" s="21">
        <f>VLOOKUP(A97,Liste!$F$3:$Q$1586,9,FALSE)</f>
        <v>0</v>
      </c>
      <c r="X97" s="218"/>
      <c r="Y97" s="219"/>
      <c r="AA97" s="217">
        <f t="shared" si="10"/>
        <v>0</v>
      </c>
      <c r="AC97" s="267" t="str">
        <f t="shared" si="11"/>
        <v>0</v>
      </c>
      <c r="AD97" s="221" t="e">
        <f>VLOOKUP(AC97,FSGT4_Class!$AL$8:$AM$107,2,FALSE)</f>
        <v>#N/A</v>
      </c>
      <c r="AE97" s="221" t="e">
        <f>VLOOKUP(AC97,FSGT5_Class!$AL$8:$AM$107,2,FALSE)</f>
        <v>#N/A</v>
      </c>
    </row>
    <row r="98" spans="1:31" ht="14.1" customHeight="1" x14ac:dyDescent="0.3">
      <c r="A98" s="56" t="str">
        <f t="shared" si="7"/>
        <v/>
      </c>
      <c r="B98" s="124"/>
      <c r="C98" s="119" t="str">
        <f t="shared" si="8"/>
        <v/>
      </c>
      <c r="D98" s="119"/>
      <c r="E98" s="61" t="str">
        <f t="shared" si="9"/>
        <v/>
      </c>
      <c r="F98" s="22"/>
      <c r="G98" s="21">
        <f>VLOOKUP(A98,Liste!$F$3:$Q$1586,2,FALSE)</f>
        <v>0</v>
      </c>
      <c r="H98" s="21">
        <f>VLOOKUP(A98,Liste!$F$3:$Q$1586,3,FALSE)</f>
        <v>0</v>
      </c>
      <c r="I98" s="21">
        <f>VLOOKUP(A98,Liste!$F$3:$Q$1586,4,FALSE)</f>
        <v>0</v>
      </c>
      <c r="J98" s="21">
        <f>VLOOKUP(A98,Liste!$F$3:$Q$1586,5,FALSE)</f>
        <v>0</v>
      </c>
      <c r="K98" s="21">
        <f>VLOOKUP(A98,Liste!$F$3:$Q$1586,9,FALSE)</f>
        <v>0</v>
      </c>
      <c r="X98" s="218"/>
      <c r="Y98" s="219"/>
      <c r="AA98" s="217">
        <f t="shared" si="10"/>
        <v>0</v>
      </c>
      <c r="AC98" s="267" t="str">
        <f t="shared" si="11"/>
        <v>0</v>
      </c>
      <c r="AD98" s="221" t="e">
        <f>VLOOKUP(AC98,FSGT4_Class!$AL$8:$AM$107,2,FALSE)</f>
        <v>#N/A</v>
      </c>
      <c r="AE98" s="221" t="e">
        <f>VLOOKUP(AC98,FSGT5_Class!$AL$8:$AM$107,2,FALSE)</f>
        <v>#N/A</v>
      </c>
    </row>
    <row r="99" spans="1:31" ht="14.1" customHeight="1" x14ac:dyDescent="0.3">
      <c r="A99" s="56" t="str">
        <f t="shared" si="7"/>
        <v/>
      </c>
      <c r="B99" s="124"/>
      <c r="C99" s="119" t="str">
        <f t="shared" si="8"/>
        <v/>
      </c>
      <c r="D99" s="119"/>
      <c r="E99" s="61" t="str">
        <f t="shared" si="9"/>
        <v/>
      </c>
      <c r="F99" s="22"/>
      <c r="G99" s="21">
        <f>VLOOKUP(A99,Liste!$F$3:$Q$1586,2,FALSE)</f>
        <v>0</v>
      </c>
      <c r="H99" s="21">
        <f>VLOOKUP(A99,Liste!$F$3:$Q$1586,3,FALSE)</f>
        <v>0</v>
      </c>
      <c r="I99" s="21">
        <f>VLOOKUP(A99,Liste!$F$3:$Q$1586,4,FALSE)</f>
        <v>0</v>
      </c>
      <c r="J99" s="21">
        <f>VLOOKUP(A99,Liste!$F$3:$Q$1586,5,FALSE)</f>
        <v>0</v>
      </c>
      <c r="K99" s="21">
        <f>VLOOKUP(A99,Liste!$F$3:$Q$1586,9,FALSE)</f>
        <v>0</v>
      </c>
      <c r="X99" s="218"/>
      <c r="Y99" s="219"/>
      <c r="AA99" s="217">
        <f t="shared" si="10"/>
        <v>0</v>
      </c>
      <c r="AC99" s="267" t="str">
        <f t="shared" si="11"/>
        <v>0</v>
      </c>
      <c r="AD99" s="221" t="e">
        <f>VLOOKUP(AC99,FSGT4_Class!$AL$8:$AM$107,2,FALSE)</f>
        <v>#N/A</v>
      </c>
      <c r="AE99" s="221" t="e">
        <f>VLOOKUP(AC99,FSGT5_Class!$AL$8:$AM$107,2,FALSE)</f>
        <v>#N/A</v>
      </c>
    </row>
    <row r="100" spans="1:31" ht="14.1" customHeight="1" x14ac:dyDescent="0.3">
      <c r="A100" s="56" t="str">
        <f t="shared" si="7"/>
        <v/>
      </c>
      <c r="B100" s="124"/>
      <c r="C100" s="119" t="str">
        <f t="shared" si="8"/>
        <v/>
      </c>
      <c r="D100" s="119"/>
      <c r="E100" s="61" t="str">
        <f t="shared" si="9"/>
        <v/>
      </c>
      <c r="F100" s="22"/>
      <c r="G100" s="21">
        <f>VLOOKUP(A100,Liste!$F$3:$Q$1586,2,FALSE)</f>
        <v>0</v>
      </c>
      <c r="H100" s="21">
        <f>VLOOKUP(A100,Liste!$F$3:$Q$1586,3,FALSE)</f>
        <v>0</v>
      </c>
      <c r="I100" s="21">
        <f>VLOOKUP(A100,Liste!$F$3:$Q$1586,4,FALSE)</f>
        <v>0</v>
      </c>
      <c r="J100" s="21">
        <f>VLOOKUP(A100,Liste!$F$3:$Q$1586,5,FALSE)</f>
        <v>0</v>
      </c>
      <c r="K100" s="21">
        <f>VLOOKUP(A100,Liste!$F$3:$Q$1586,9,FALSE)</f>
        <v>0</v>
      </c>
      <c r="X100" s="218"/>
      <c r="Y100" s="219"/>
      <c r="AA100" s="217">
        <f t="shared" si="10"/>
        <v>0</v>
      </c>
      <c r="AC100" s="267" t="str">
        <f t="shared" si="11"/>
        <v>0</v>
      </c>
      <c r="AD100" s="221" t="e">
        <f>VLOOKUP(AC100,FSGT4_Class!$AL$8:$AM$107,2,FALSE)</f>
        <v>#N/A</v>
      </c>
      <c r="AE100" s="221" t="e">
        <f>VLOOKUP(AC100,FSGT5_Class!$AL$8:$AM$107,2,FALSE)</f>
        <v>#N/A</v>
      </c>
    </row>
    <row r="101" spans="1:31" ht="14.1" customHeight="1" x14ac:dyDescent="0.3">
      <c r="A101" s="56" t="str">
        <f t="shared" si="7"/>
        <v/>
      </c>
      <c r="B101" s="124"/>
      <c r="C101" s="119" t="str">
        <f t="shared" si="8"/>
        <v/>
      </c>
      <c r="D101" s="119"/>
      <c r="E101" s="61" t="str">
        <f t="shared" si="9"/>
        <v/>
      </c>
      <c r="F101" s="22"/>
      <c r="G101" s="21">
        <f>VLOOKUP(A101,Liste!$F$3:$Q$1586,2,FALSE)</f>
        <v>0</v>
      </c>
      <c r="H101" s="21">
        <f>VLOOKUP(A101,Liste!$F$3:$Q$1586,3,FALSE)</f>
        <v>0</v>
      </c>
      <c r="I101" s="21">
        <f>VLOOKUP(A101,Liste!$F$3:$Q$1586,4,FALSE)</f>
        <v>0</v>
      </c>
      <c r="J101" s="21">
        <f>VLOOKUP(A101,Liste!$F$3:$Q$1586,5,FALSE)</f>
        <v>0</v>
      </c>
      <c r="K101" s="21">
        <f>VLOOKUP(A101,Liste!$F$3:$Q$1586,9,FALSE)</f>
        <v>0</v>
      </c>
      <c r="X101" s="218"/>
      <c r="Y101" s="219"/>
      <c r="AA101" s="217">
        <f t="shared" si="10"/>
        <v>0</v>
      </c>
      <c r="AC101" s="267" t="str">
        <f t="shared" si="11"/>
        <v>0</v>
      </c>
      <c r="AD101" s="221" t="e">
        <f>VLOOKUP(AC101,FSGT4_Class!$AL$8:$AM$107,2,FALSE)</f>
        <v>#N/A</v>
      </c>
      <c r="AE101" s="221" t="e">
        <f>VLOOKUP(AC101,FSGT5_Class!$AL$8:$AM$107,2,FALSE)</f>
        <v>#N/A</v>
      </c>
    </row>
    <row r="102" spans="1:31" ht="14.1" customHeight="1" x14ac:dyDescent="0.3">
      <c r="A102" s="56" t="str">
        <f t="shared" si="7"/>
        <v/>
      </c>
      <c r="B102" s="124"/>
      <c r="C102" s="119" t="str">
        <f t="shared" si="8"/>
        <v/>
      </c>
      <c r="D102" s="119"/>
      <c r="E102" s="61" t="str">
        <f t="shared" si="9"/>
        <v/>
      </c>
      <c r="F102" s="22"/>
      <c r="G102" s="21">
        <f>VLOOKUP(A102,Liste!$F$3:$Q$1586,2,FALSE)</f>
        <v>0</v>
      </c>
      <c r="H102" s="21">
        <f>VLOOKUP(A102,Liste!$F$3:$Q$1586,3,FALSE)</f>
        <v>0</v>
      </c>
      <c r="I102" s="21">
        <f>VLOOKUP(A102,Liste!$F$3:$Q$1586,4,FALSE)</f>
        <v>0</v>
      </c>
      <c r="J102" s="21">
        <f>VLOOKUP(A102,Liste!$F$3:$Q$1586,5,FALSE)</f>
        <v>0</v>
      </c>
      <c r="K102" s="21">
        <f>VLOOKUP(A102,Liste!$F$3:$Q$1586,9,FALSE)</f>
        <v>0</v>
      </c>
      <c r="X102" s="218"/>
      <c r="Y102" s="219"/>
      <c r="AA102" s="217">
        <f t="shared" si="10"/>
        <v>0</v>
      </c>
      <c r="AC102" s="267" t="str">
        <f t="shared" si="11"/>
        <v>0</v>
      </c>
      <c r="AD102" s="221" t="e">
        <f>VLOOKUP(AC102,FSGT4_Class!$AL$8:$AM$107,2,FALSE)</f>
        <v>#N/A</v>
      </c>
      <c r="AE102" s="221" t="e">
        <f>VLOOKUP(AC102,FSGT5_Class!$AL$8:$AM$107,2,FALSE)</f>
        <v>#N/A</v>
      </c>
    </row>
    <row r="103" spans="1:31" ht="14.1" customHeight="1" x14ac:dyDescent="0.3">
      <c r="A103" s="56" t="str">
        <f t="shared" si="7"/>
        <v/>
      </c>
      <c r="B103" s="124"/>
      <c r="C103" s="119" t="str">
        <f t="shared" si="8"/>
        <v/>
      </c>
      <c r="D103" s="119"/>
      <c r="E103" s="61" t="str">
        <f t="shared" si="9"/>
        <v/>
      </c>
      <c r="F103" s="22"/>
      <c r="G103" s="21">
        <f>VLOOKUP(A103,Liste!$F$3:$Q$1586,2,FALSE)</f>
        <v>0</v>
      </c>
      <c r="H103" s="21">
        <f>VLOOKUP(A103,Liste!$F$3:$Q$1586,3,FALSE)</f>
        <v>0</v>
      </c>
      <c r="I103" s="21">
        <f>VLOOKUP(A103,Liste!$F$3:$Q$1586,4,FALSE)</f>
        <v>0</v>
      </c>
      <c r="J103" s="21">
        <f>VLOOKUP(A103,Liste!$F$3:$Q$1586,5,FALSE)</f>
        <v>0</v>
      </c>
      <c r="K103" s="21">
        <f>VLOOKUP(A103,Liste!$F$3:$Q$1586,9,FALSE)</f>
        <v>0</v>
      </c>
      <c r="X103" s="218"/>
      <c r="Y103" s="219"/>
      <c r="AA103" s="217">
        <f t="shared" si="10"/>
        <v>0</v>
      </c>
      <c r="AC103" s="267" t="str">
        <f t="shared" si="11"/>
        <v>0</v>
      </c>
      <c r="AD103" s="221" t="e">
        <f>VLOOKUP(AC103,FSGT4_Class!$AL$8:$AM$107,2,FALSE)</f>
        <v>#N/A</v>
      </c>
      <c r="AE103" s="221" t="e">
        <f>VLOOKUP(AC103,FSGT5_Class!$AL$8:$AM$107,2,FALSE)</f>
        <v>#N/A</v>
      </c>
    </row>
    <row r="104" spans="1:31" ht="14.1" customHeight="1" x14ac:dyDescent="0.3">
      <c r="A104" s="56" t="str">
        <f t="shared" si="7"/>
        <v/>
      </c>
      <c r="B104" s="124"/>
      <c r="C104" s="119" t="str">
        <f t="shared" si="8"/>
        <v/>
      </c>
      <c r="D104" s="119"/>
      <c r="E104" s="61" t="str">
        <f t="shared" si="9"/>
        <v/>
      </c>
      <c r="F104" s="22"/>
      <c r="G104" s="21">
        <f>VLOOKUP(A104,Liste!$F$3:$Q$1586,2,FALSE)</f>
        <v>0</v>
      </c>
      <c r="H104" s="21">
        <f>VLOOKUP(A104,Liste!$F$3:$Q$1586,3,FALSE)</f>
        <v>0</v>
      </c>
      <c r="I104" s="21">
        <f>VLOOKUP(A104,Liste!$F$3:$Q$1586,4,FALSE)</f>
        <v>0</v>
      </c>
      <c r="J104" s="21">
        <f>VLOOKUP(A104,Liste!$F$3:$Q$1586,5,FALSE)</f>
        <v>0</v>
      </c>
      <c r="K104" s="21">
        <f>VLOOKUP(A104,Liste!$F$3:$Q$1586,9,FALSE)</f>
        <v>0</v>
      </c>
      <c r="X104" s="218"/>
      <c r="Y104" s="219"/>
      <c r="AA104" s="217">
        <f t="shared" si="10"/>
        <v>0</v>
      </c>
      <c r="AC104" s="267" t="str">
        <f t="shared" si="11"/>
        <v>0</v>
      </c>
      <c r="AD104" s="221" t="e">
        <f>VLOOKUP(AC104,FSGT4_Class!$AL$8:$AM$107,2,FALSE)</f>
        <v>#N/A</v>
      </c>
      <c r="AE104" s="221" t="e">
        <f>VLOOKUP(AC104,FSGT5_Class!$AL$8:$AM$107,2,FALSE)</f>
        <v>#N/A</v>
      </c>
    </row>
    <row r="105" spans="1:31" ht="14.1" customHeight="1" x14ac:dyDescent="0.3">
      <c r="A105" s="56" t="str">
        <f t="shared" si="7"/>
        <v/>
      </c>
      <c r="B105" s="124"/>
      <c r="C105" s="119" t="str">
        <f t="shared" si="8"/>
        <v/>
      </c>
      <c r="D105" s="119"/>
      <c r="E105" s="61" t="str">
        <f t="shared" si="9"/>
        <v/>
      </c>
      <c r="F105" s="22"/>
      <c r="G105" s="21">
        <f>VLOOKUP(A105,Liste!$F$3:$Q$1586,2,FALSE)</f>
        <v>0</v>
      </c>
      <c r="H105" s="21">
        <f>VLOOKUP(A105,Liste!$F$3:$Q$1586,3,FALSE)</f>
        <v>0</v>
      </c>
      <c r="I105" s="21">
        <f>VLOOKUP(A105,Liste!$F$3:$Q$1586,4,FALSE)</f>
        <v>0</v>
      </c>
      <c r="J105" s="21">
        <f>VLOOKUP(A105,Liste!$F$3:$Q$1586,5,FALSE)</f>
        <v>0</v>
      </c>
      <c r="K105" s="21">
        <f>VLOOKUP(A105,Liste!$F$3:$Q$1586,9,FALSE)</f>
        <v>0</v>
      </c>
      <c r="X105" s="218"/>
      <c r="Y105" s="219"/>
      <c r="AA105" s="217">
        <f t="shared" si="10"/>
        <v>0</v>
      </c>
      <c r="AC105" s="267" t="str">
        <f t="shared" si="11"/>
        <v>0</v>
      </c>
      <c r="AD105" s="221" t="e">
        <f>VLOOKUP(AC105,FSGT4_Class!$AL$8:$AM$107,2,FALSE)</f>
        <v>#N/A</v>
      </c>
      <c r="AE105" s="221" t="e">
        <f>VLOOKUP(AC105,FSGT5_Class!$AL$8:$AM$107,2,FALSE)</f>
        <v>#N/A</v>
      </c>
    </row>
    <row r="106" spans="1:31" ht="14.1" customHeight="1" x14ac:dyDescent="0.3">
      <c r="A106" s="56" t="str">
        <f t="shared" si="7"/>
        <v/>
      </c>
      <c r="B106" s="124"/>
      <c r="C106" s="119" t="str">
        <f t="shared" si="8"/>
        <v/>
      </c>
      <c r="D106" s="119"/>
      <c r="E106" s="61" t="str">
        <f t="shared" si="9"/>
        <v/>
      </c>
      <c r="F106" s="22"/>
      <c r="G106" s="21">
        <f>VLOOKUP(A106,Liste!$F$3:$Q$1586,2,FALSE)</f>
        <v>0</v>
      </c>
      <c r="H106" s="21">
        <f>VLOOKUP(A106,Liste!$F$3:$Q$1586,3,FALSE)</f>
        <v>0</v>
      </c>
      <c r="I106" s="21">
        <f>VLOOKUP(A106,Liste!$F$3:$Q$1586,4,FALSE)</f>
        <v>0</v>
      </c>
      <c r="J106" s="21">
        <f>VLOOKUP(A106,Liste!$F$3:$Q$1586,5,FALSE)</f>
        <v>0</v>
      </c>
      <c r="K106" s="21">
        <f>VLOOKUP(A106,Liste!$F$3:$Q$1586,9,FALSE)</f>
        <v>0</v>
      </c>
      <c r="X106" s="218"/>
      <c r="Y106" s="219"/>
      <c r="AA106" s="217">
        <f t="shared" si="10"/>
        <v>0</v>
      </c>
      <c r="AC106" s="267" t="str">
        <f t="shared" si="11"/>
        <v>0</v>
      </c>
      <c r="AD106" s="221" t="e">
        <f>VLOOKUP(AC106,FSGT4_Class!$AL$8:$AM$107,2,FALSE)</f>
        <v>#N/A</v>
      </c>
      <c r="AE106" s="221" t="e">
        <f>VLOOKUP(AC106,FSGT5_Class!$AL$8:$AM$107,2,FALSE)</f>
        <v>#N/A</v>
      </c>
    </row>
    <row r="107" spans="1:31" ht="14.1" customHeight="1" x14ac:dyDescent="0.3">
      <c r="A107" s="56" t="str">
        <f t="shared" si="7"/>
        <v/>
      </c>
      <c r="B107" s="278"/>
      <c r="C107" s="120" t="str">
        <f t="shared" si="8"/>
        <v/>
      </c>
      <c r="D107" s="120"/>
      <c r="E107" s="121" t="str">
        <f t="shared" si="9"/>
        <v/>
      </c>
      <c r="F107" s="122"/>
      <c r="G107" s="123">
        <f>VLOOKUP(A107,Liste!$F$3:$Q$1586,2,FALSE)</f>
        <v>0</v>
      </c>
      <c r="H107" s="123">
        <f>VLOOKUP(A107,Liste!$F$3:$Q$1586,3,FALSE)</f>
        <v>0</v>
      </c>
      <c r="I107" s="123">
        <f>VLOOKUP(A107,Liste!$F$3:$Q$1586,4,FALSE)</f>
        <v>0</v>
      </c>
      <c r="J107" s="123">
        <f>VLOOKUP(A107,Liste!$F$3:$Q$1586,5,FALSE)</f>
        <v>0</v>
      </c>
      <c r="K107" s="123">
        <f>VLOOKUP(A107,Liste!$F$3:$Q$1586,9,FALSE)</f>
        <v>0</v>
      </c>
      <c r="AA107" s="217">
        <f t="shared" ref="AA107" si="12">IF(K107=5,1,0)</f>
        <v>0</v>
      </c>
      <c r="AC107" s="267" t="str">
        <f t="shared" ref="AC107" si="13">CONCATENATE(F107,G107)</f>
        <v>0</v>
      </c>
      <c r="AD107" s="221" t="e">
        <f>VLOOKUP(AC107,FSGT4_Class!$AL$8:$AM$107,2,FALSE)</f>
        <v>#N/A</v>
      </c>
      <c r="AE107" s="221" t="e">
        <f>VLOOKUP(AC107,FSGT5_Class!$AL$8:$AM$107,2,FALSE)</f>
        <v>#N/A</v>
      </c>
    </row>
    <row r="108" spans="1:31" ht="13.8" x14ac:dyDescent="0.25">
      <c r="B108" s="91"/>
    </row>
    <row r="109" spans="1:31" ht="13.8" x14ac:dyDescent="0.25">
      <c r="B109" s="91"/>
    </row>
    <row r="110" spans="1:31" ht="13.8" hidden="1" x14ac:dyDescent="0.25">
      <c r="B110" s="91"/>
      <c r="F110" s="19">
        <v>0</v>
      </c>
    </row>
    <row r="111" spans="1:31" ht="13.8" x14ac:dyDescent="0.25">
      <c r="B111" s="91"/>
    </row>
    <row r="112" spans="1:31" ht="13.8" x14ac:dyDescent="0.25">
      <c r="B112" s="91"/>
    </row>
    <row r="113" spans="2:2" ht="13.8" x14ac:dyDescent="0.25">
      <c r="B113" s="91"/>
    </row>
    <row r="114" spans="2:2" ht="13.8" x14ac:dyDescent="0.25">
      <c r="B114" s="91"/>
    </row>
    <row r="115" spans="2:2" ht="13.8" x14ac:dyDescent="0.25">
      <c r="B115" s="91"/>
    </row>
    <row r="116" spans="2:2" ht="13.8" x14ac:dyDescent="0.25">
      <c r="B116" s="91"/>
    </row>
    <row r="117" spans="2:2" ht="13.8" x14ac:dyDescent="0.25">
      <c r="B117" s="91"/>
    </row>
    <row r="118" spans="2:2" ht="13.8" x14ac:dyDescent="0.25">
      <c r="B118" s="91"/>
    </row>
    <row r="119" spans="2:2" ht="13.8" x14ac:dyDescent="0.25">
      <c r="B119" s="91"/>
    </row>
    <row r="120" spans="2:2" ht="13.8" x14ac:dyDescent="0.25">
      <c r="B120" s="91"/>
    </row>
    <row r="121" spans="2:2" ht="13.8" x14ac:dyDescent="0.25">
      <c r="B121" s="91"/>
    </row>
    <row r="122" spans="2:2" ht="13.8" x14ac:dyDescent="0.25">
      <c r="B122" s="91"/>
    </row>
    <row r="123" spans="2:2" ht="13.8" x14ac:dyDescent="0.25">
      <c r="B123" s="91"/>
    </row>
    <row r="124" spans="2:2" ht="13.8" x14ac:dyDescent="0.25">
      <c r="B124" s="91"/>
    </row>
    <row r="125" spans="2:2" ht="13.8" x14ac:dyDescent="0.25">
      <c r="B125" s="91"/>
    </row>
    <row r="126" spans="2:2" ht="13.8" x14ac:dyDescent="0.25">
      <c r="B126" s="91"/>
    </row>
    <row r="127" spans="2:2" ht="13.8" x14ac:dyDescent="0.25">
      <c r="B127" s="91"/>
    </row>
    <row r="128" spans="2:2" ht="13.8" x14ac:dyDescent="0.25">
      <c r="B128" s="91"/>
    </row>
    <row r="129" spans="2:2" ht="13.8" x14ac:dyDescent="0.25">
      <c r="B129" s="91"/>
    </row>
    <row r="130" spans="2:2" ht="13.8" x14ac:dyDescent="0.25">
      <c r="B130" s="91"/>
    </row>
    <row r="131" spans="2:2" ht="13.8" x14ac:dyDescent="0.25">
      <c r="B131" s="91"/>
    </row>
    <row r="132" spans="2:2" ht="13.8" x14ac:dyDescent="0.25">
      <c r="B132" s="91"/>
    </row>
    <row r="133" spans="2:2" ht="13.8" x14ac:dyDescent="0.25">
      <c r="B133" s="91"/>
    </row>
    <row r="134" spans="2:2" ht="13.8" x14ac:dyDescent="0.25">
      <c r="B134" s="91"/>
    </row>
    <row r="135" spans="2:2" ht="13.8" x14ac:dyDescent="0.25">
      <c r="B135" s="91"/>
    </row>
    <row r="136" spans="2:2" ht="13.8" x14ac:dyDescent="0.25">
      <c r="B136" s="91"/>
    </row>
    <row r="137" spans="2:2" ht="13.8" x14ac:dyDescent="0.25">
      <c r="B137" s="91"/>
    </row>
    <row r="138" spans="2:2" ht="13.8" x14ac:dyDescent="0.25">
      <c r="B138" s="91"/>
    </row>
    <row r="139" spans="2:2" ht="13.8" x14ac:dyDescent="0.25">
      <c r="B139" s="91"/>
    </row>
    <row r="140" spans="2:2" ht="13.8" x14ac:dyDescent="0.25">
      <c r="B140" s="91"/>
    </row>
    <row r="141" spans="2:2" ht="13.8" x14ac:dyDescent="0.25">
      <c r="B141" s="91"/>
    </row>
    <row r="142" spans="2:2" ht="13.8" x14ac:dyDescent="0.25">
      <c r="B142" s="91"/>
    </row>
    <row r="143" spans="2:2" ht="13.8" x14ac:dyDescent="0.3">
      <c r="B143" s="92"/>
    </row>
    <row r="144" spans="2:2" ht="13.8" x14ac:dyDescent="0.3">
      <c r="B144" s="92"/>
    </row>
    <row r="145" spans="2:2" ht="13.8" x14ac:dyDescent="0.3">
      <c r="B145" s="92"/>
    </row>
    <row r="146" spans="2:2" ht="13.8" x14ac:dyDescent="0.3">
      <c r="B146" s="92"/>
    </row>
    <row r="147" spans="2:2" ht="13.8" x14ac:dyDescent="0.3">
      <c r="B147" s="92"/>
    </row>
    <row r="148" spans="2:2" ht="13.8" x14ac:dyDescent="0.3">
      <c r="B148" s="92"/>
    </row>
    <row r="149" spans="2:2" ht="13.8" x14ac:dyDescent="0.3">
      <c r="B149" s="93"/>
    </row>
    <row r="150" spans="2:2" ht="13.8" x14ac:dyDescent="0.3">
      <c r="B150" s="92"/>
    </row>
    <row r="151" spans="2:2" ht="13.8" x14ac:dyDescent="0.3">
      <c r="B151" s="92"/>
    </row>
    <row r="152" spans="2:2" ht="13.8" x14ac:dyDescent="0.3">
      <c r="B152" s="92"/>
    </row>
    <row r="153" spans="2:2" ht="13.8" x14ac:dyDescent="0.3">
      <c r="B153" s="92"/>
    </row>
    <row r="154" spans="2:2" ht="13.8" x14ac:dyDescent="0.3">
      <c r="B154" s="92"/>
    </row>
    <row r="155" spans="2:2" ht="13.8" x14ac:dyDescent="0.3">
      <c r="B155" s="92"/>
    </row>
    <row r="156" spans="2:2" ht="13.8" x14ac:dyDescent="0.3">
      <c r="B156" s="92"/>
    </row>
    <row r="157" spans="2:2" ht="13.8" x14ac:dyDescent="0.3">
      <c r="B157" s="92"/>
    </row>
    <row r="158" spans="2:2" ht="13.8" x14ac:dyDescent="0.3">
      <c r="B158" s="92"/>
    </row>
    <row r="159" spans="2:2" ht="13.8" x14ac:dyDescent="0.3">
      <c r="B159" s="93"/>
    </row>
    <row r="160" spans="2:2" ht="13.8" x14ac:dyDescent="0.3">
      <c r="B160" s="92"/>
    </row>
    <row r="161" spans="2:2" ht="13.8" x14ac:dyDescent="0.3">
      <c r="B161" s="92"/>
    </row>
    <row r="162" spans="2:2" ht="13.8" x14ac:dyDescent="0.3">
      <c r="B162" s="93"/>
    </row>
    <row r="163" spans="2:2" ht="13.8" x14ac:dyDescent="0.3">
      <c r="B163" s="92"/>
    </row>
    <row r="164" spans="2:2" ht="13.8" x14ac:dyDescent="0.3">
      <c r="B164" s="92"/>
    </row>
    <row r="165" spans="2:2" ht="13.8" x14ac:dyDescent="0.3">
      <c r="B165" s="92"/>
    </row>
    <row r="166" spans="2:2" ht="13.8" x14ac:dyDescent="0.3">
      <c r="B166" s="92"/>
    </row>
    <row r="167" spans="2:2" ht="13.8" x14ac:dyDescent="0.3">
      <c r="B167" s="92"/>
    </row>
    <row r="168" spans="2:2" ht="13.8" x14ac:dyDescent="0.3">
      <c r="B168" s="92"/>
    </row>
    <row r="169" spans="2:2" ht="13.8" x14ac:dyDescent="0.3">
      <c r="B169" s="92"/>
    </row>
    <row r="170" spans="2:2" ht="13.8" x14ac:dyDescent="0.3">
      <c r="B170" s="92"/>
    </row>
    <row r="171" spans="2:2" ht="13.8" x14ac:dyDescent="0.3">
      <c r="B171" s="92"/>
    </row>
    <row r="172" spans="2:2" ht="13.8" x14ac:dyDescent="0.3">
      <c r="B172" s="92"/>
    </row>
    <row r="173" spans="2:2" ht="13.8" x14ac:dyDescent="0.3">
      <c r="B173" s="92"/>
    </row>
    <row r="174" spans="2:2" ht="13.8" x14ac:dyDescent="0.3">
      <c r="B174" s="92"/>
    </row>
    <row r="175" spans="2:2" ht="13.8" x14ac:dyDescent="0.3">
      <c r="B175" s="92"/>
    </row>
    <row r="176" spans="2:2" ht="13.8" x14ac:dyDescent="0.3">
      <c r="B176" s="92"/>
    </row>
    <row r="177" spans="2:2" ht="13.8" x14ac:dyDescent="0.3">
      <c r="B177" s="92"/>
    </row>
    <row r="178" spans="2:2" ht="13.8" x14ac:dyDescent="0.3">
      <c r="B178" s="92"/>
    </row>
    <row r="179" spans="2:2" ht="13.8" x14ac:dyDescent="0.3">
      <c r="B179" s="92"/>
    </row>
    <row r="180" spans="2:2" ht="13.8" x14ac:dyDescent="0.3">
      <c r="B180" s="93"/>
    </row>
    <row r="181" spans="2:2" ht="13.8" x14ac:dyDescent="0.3">
      <c r="B181" s="92"/>
    </row>
    <row r="182" spans="2:2" ht="13.8" x14ac:dyDescent="0.3">
      <c r="B182" s="92"/>
    </row>
    <row r="183" spans="2:2" ht="13.8" x14ac:dyDescent="0.3">
      <c r="B183" s="92"/>
    </row>
    <row r="184" spans="2:2" ht="13.8" x14ac:dyDescent="0.3">
      <c r="B184" s="92"/>
    </row>
  </sheetData>
  <mergeCells count="10">
    <mergeCell ref="F1:K1"/>
    <mergeCell ref="J2:K4"/>
    <mergeCell ref="F3:H3"/>
    <mergeCell ref="B5:E5"/>
    <mergeCell ref="F5:F6"/>
    <mergeCell ref="G5:G6"/>
    <mergeCell ref="H5:H6"/>
    <mergeCell ref="I5:I6"/>
    <mergeCell ref="J5:J6"/>
    <mergeCell ref="K5:K6"/>
  </mergeCells>
  <conditionalFormatting sqref="W7:W25">
    <cfRule type="cellIs" dxfId="60" priority="33" operator="notEqual">
      <formula>"X"</formula>
    </cfRule>
  </conditionalFormatting>
  <conditionalFormatting sqref="Z7:Z25 AB7:AB25 AG7:AG25">
    <cfRule type="cellIs" dxfId="59" priority="31" operator="equal">
      <formula>0</formula>
    </cfRule>
    <cfRule type="cellIs" dxfId="58" priority="32" operator="greaterThan">
      <formula>0</formula>
    </cfRule>
  </conditionalFormatting>
  <conditionalFormatting sqref="K7:K107 W7:W25 Z7:Z25 AB7:AB25 AG7:AU25">
    <cfRule type="containsErrors" dxfId="57" priority="30">
      <formula>ISERROR(K7)</formula>
    </cfRule>
  </conditionalFormatting>
  <conditionalFormatting sqref="AR7:AR25">
    <cfRule type="containsText" dxfId="56" priority="29" operator="containsText" text="NON">
      <formula>NOT(ISERROR(SEARCH("NON",AR7)))</formula>
    </cfRule>
  </conditionalFormatting>
  <conditionalFormatting sqref="K7:K107">
    <cfRule type="cellIs" dxfId="55" priority="27" operator="equal">
      <formula>0</formula>
    </cfRule>
    <cfRule type="containsErrors" dxfId="54" priority="28">
      <formula>ISERROR(K7)</formula>
    </cfRule>
    <cfRule type="cellIs" dxfId="53" priority="17" operator="equal">
      <formula>5</formula>
    </cfRule>
  </conditionalFormatting>
  <conditionalFormatting sqref="K7:K107">
    <cfRule type="containsText" dxfId="52" priority="19" operator="containsText" text="M">
      <formula>NOT(ISERROR(SEARCH("M",K7)))</formula>
    </cfRule>
    <cfRule type="containsText" dxfId="51" priority="20" operator="containsText" text="F">
      <formula>NOT(ISERROR(SEARCH("F",K7)))</formula>
    </cfRule>
  </conditionalFormatting>
  <conditionalFormatting sqref="G7:J107">
    <cfRule type="cellIs" dxfId="50" priority="18" operator="equal">
      <formula>0</formula>
    </cfRule>
  </conditionalFormatting>
  <conditionalFormatting sqref="C7:D107 B91:B107">
    <cfRule type="duplicateValues" dxfId="49" priority="7"/>
  </conditionalFormatting>
  <conditionalFormatting sqref="B91:B107">
    <cfRule type="duplicateValues" dxfId="48" priority="5"/>
  </conditionalFormatting>
  <conditionalFormatting sqref="F7:F107 AD7:AE107">
    <cfRule type="uniqueValues" dxfId="47" priority="3"/>
  </conditionalFormatting>
  <conditionalFormatting sqref="B7:B90">
    <cfRule type="duplicateValues" dxfId="46" priority="1"/>
  </conditionalFormatting>
  <printOptions horizontalCentered="1"/>
  <pageMargins left="0.19685039370078741" right="0.19685039370078741" top="0.19685039370078741" bottom="0.19685039370078741" header="0.31496062992125984" footer="0.31496062992125984"/>
  <pageSetup paperSize="9" orientation="landscape" horizontalDpi="30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FF"/>
  </sheetPr>
  <dimension ref="A2:AM108"/>
  <sheetViews>
    <sheetView workbookViewId="0">
      <pane ySplit="7" topLeftCell="A8" activePane="bottomLeft" state="frozen"/>
      <selection pane="bottomLeft" activeCell="H8" sqref="H8"/>
    </sheetView>
  </sheetViews>
  <sheetFormatPr baseColWidth="10" defaultColWidth="11.44140625" defaultRowHeight="14.4" x14ac:dyDescent="0.3"/>
  <cols>
    <col min="1" max="1" width="5" style="66" customWidth="1"/>
    <col min="2" max="2" width="5" style="66" hidden="1" customWidth="1"/>
    <col min="3" max="3" width="9" style="66" customWidth="1"/>
    <col min="4" max="6" width="23.44140625" style="66" customWidth="1"/>
    <col min="7" max="8" width="9.5546875" style="66" customWidth="1"/>
    <col min="9" max="9" width="2.6640625" style="79" customWidth="1"/>
    <col min="10" max="14" width="7.6640625" style="1" hidden="1" customWidth="1"/>
    <col min="15" max="16" width="7.6640625" style="133" customWidth="1"/>
    <col min="17" max="17" width="2.6640625" style="66" customWidth="1"/>
    <col min="18" max="22" width="7.6640625" style="1" hidden="1" customWidth="1"/>
    <col min="23" max="24" width="7.6640625" style="133" customWidth="1"/>
    <col min="25" max="37" width="11.44140625" style="66"/>
    <col min="38" max="39" width="0" style="66" hidden="1" customWidth="1"/>
    <col min="40" max="16384" width="11.44140625" style="66"/>
  </cols>
  <sheetData>
    <row r="2" spans="1:39" s="19" customFormat="1" ht="25.2" thickBot="1" x14ac:dyDescent="0.35">
      <c r="A2" s="312" t="str">
        <f>Entete!B2</f>
        <v>vélo sport joncynois</v>
      </c>
      <c r="B2" s="312"/>
      <c r="C2" s="312"/>
      <c r="D2" s="312"/>
      <c r="E2" s="312"/>
      <c r="F2" s="312"/>
      <c r="G2" s="312"/>
      <c r="H2" s="312"/>
      <c r="I2" s="77"/>
      <c r="J2" s="84"/>
      <c r="K2" s="201">
        <f>FSGT5_Inscr!AA6</f>
        <v>23</v>
      </c>
      <c r="L2" s="202">
        <f>K2*4</f>
        <v>92</v>
      </c>
      <c r="M2" s="237">
        <f>MIN(L8:L107)</f>
        <v>4</v>
      </c>
      <c r="N2" s="84"/>
      <c r="O2" s="134"/>
      <c r="P2" s="134"/>
      <c r="R2" s="84"/>
      <c r="S2" s="201">
        <f>FSGT6_Inscr!AA6</f>
        <v>9</v>
      </c>
      <c r="T2" s="202">
        <f>S2*4</f>
        <v>36</v>
      </c>
      <c r="U2" s="237">
        <f>MIN(T8:T107)</f>
        <v>0</v>
      </c>
      <c r="V2" s="84"/>
      <c r="W2" s="134"/>
      <c r="X2" s="134"/>
    </row>
    <row r="3" spans="1:39" s="19" customFormat="1" ht="9" customHeight="1" thickTop="1" x14ac:dyDescent="0.3">
      <c r="A3" s="73"/>
      <c r="B3" s="73"/>
      <c r="C3" s="73"/>
      <c r="D3" s="73"/>
      <c r="E3" s="73"/>
      <c r="F3" s="73"/>
      <c r="G3" s="308" t="s">
        <v>18</v>
      </c>
      <c r="H3" s="309"/>
      <c r="I3" s="85"/>
      <c r="J3" s="390" t="s">
        <v>63</v>
      </c>
      <c r="K3" s="391"/>
      <c r="L3" s="391"/>
      <c r="M3" s="391"/>
      <c r="N3" s="391"/>
      <c r="O3" s="391"/>
      <c r="P3" s="392"/>
      <c r="Q3" s="48"/>
      <c r="R3" s="344" t="s">
        <v>64</v>
      </c>
      <c r="S3" s="345"/>
      <c r="T3" s="345"/>
      <c r="U3" s="345"/>
      <c r="V3" s="345"/>
      <c r="W3" s="345"/>
      <c r="X3" s="346"/>
    </row>
    <row r="4" spans="1:39" s="19" customFormat="1" ht="18.75" customHeight="1" x14ac:dyDescent="0.3">
      <c r="A4" s="313" t="str">
        <f>Entete!B4</f>
        <v>prix de Laives</v>
      </c>
      <c r="B4" s="313"/>
      <c r="C4" s="313"/>
      <c r="D4" s="313"/>
      <c r="E4" s="313"/>
      <c r="F4" s="50" t="str">
        <f>Entete!B6</f>
        <v>26/08/2018</v>
      </c>
      <c r="G4" s="310"/>
      <c r="H4" s="311"/>
      <c r="I4" s="86"/>
      <c r="J4" s="393"/>
      <c r="K4" s="394"/>
      <c r="L4" s="394"/>
      <c r="M4" s="394"/>
      <c r="N4" s="394"/>
      <c r="O4" s="394"/>
      <c r="P4" s="395"/>
      <c r="Q4" s="48"/>
      <c r="R4" s="347"/>
      <c r="S4" s="348"/>
      <c r="T4" s="348"/>
      <c r="U4" s="348"/>
      <c r="V4" s="348"/>
      <c r="W4" s="348"/>
      <c r="X4" s="349"/>
    </row>
    <row r="5" spans="1:39" s="19" customFormat="1" ht="15.75" customHeight="1" thickBot="1" x14ac:dyDescent="0.35">
      <c r="G5" s="310"/>
      <c r="H5" s="311"/>
      <c r="I5" s="87"/>
      <c r="J5" s="396"/>
      <c r="K5" s="397"/>
      <c r="L5" s="397"/>
      <c r="M5" s="397"/>
      <c r="N5" s="397"/>
      <c r="O5" s="397"/>
      <c r="P5" s="398"/>
      <c r="Q5" s="48"/>
      <c r="R5" s="350"/>
      <c r="S5" s="351"/>
      <c r="T5" s="351"/>
      <c r="U5" s="351"/>
      <c r="V5" s="351"/>
      <c r="W5" s="351"/>
      <c r="X5" s="352"/>
    </row>
    <row r="6" spans="1:39" s="81" customFormat="1" ht="13.5" customHeight="1" thickTop="1" x14ac:dyDescent="0.3">
      <c r="A6" s="378" t="s">
        <v>14</v>
      </c>
      <c r="B6" s="82"/>
      <c r="C6" s="379" t="s">
        <v>10</v>
      </c>
      <c r="D6" s="403" t="s">
        <v>9</v>
      </c>
      <c r="E6" s="404" t="s">
        <v>2</v>
      </c>
      <c r="F6" s="405" t="s">
        <v>0</v>
      </c>
      <c r="G6" s="406" t="s">
        <v>3</v>
      </c>
      <c r="H6" s="381">
        <v>5</v>
      </c>
      <c r="I6" s="49"/>
      <c r="J6" s="255"/>
      <c r="K6" s="256"/>
      <c r="L6" s="256"/>
      <c r="M6" s="256"/>
      <c r="N6" s="256"/>
      <c r="O6" s="399" t="s">
        <v>31</v>
      </c>
      <c r="P6" s="401" t="s">
        <v>27</v>
      </c>
      <c r="Q6" s="117"/>
      <c r="R6" s="259"/>
      <c r="S6" s="260"/>
      <c r="T6" s="260"/>
      <c r="U6" s="260"/>
      <c r="V6" s="260"/>
      <c r="W6" s="357" t="s">
        <v>32</v>
      </c>
      <c r="X6" s="359" t="s">
        <v>27</v>
      </c>
      <c r="Y6" s="96"/>
    </row>
    <row r="7" spans="1:39" s="81" customFormat="1" ht="13.2" x14ac:dyDescent="0.3">
      <c r="A7" s="378"/>
      <c r="B7" s="83"/>
      <c r="C7" s="380"/>
      <c r="D7" s="403"/>
      <c r="E7" s="404"/>
      <c r="F7" s="405"/>
      <c r="G7" s="407"/>
      <c r="H7" s="382"/>
      <c r="I7" s="49"/>
      <c r="J7" s="257"/>
      <c r="K7" s="258"/>
      <c r="L7" s="258"/>
      <c r="M7" s="258"/>
      <c r="N7" s="258"/>
      <c r="O7" s="400"/>
      <c r="P7" s="402"/>
      <c r="Q7" s="117"/>
      <c r="R7" s="261"/>
      <c r="S7" s="262"/>
      <c r="T7" s="262"/>
      <c r="U7" s="262"/>
      <c r="V7" s="262"/>
      <c r="W7" s="358"/>
      <c r="X7" s="360"/>
      <c r="Y7" s="96"/>
    </row>
    <row r="8" spans="1:39" ht="14.1" customHeight="1" x14ac:dyDescent="0.3">
      <c r="A8" s="195">
        <v>1</v>
      </c>
      <c r="B8" s="195">
        <f>IF(A8="A",0,IF(A8="NC",0,1))</f>
        <v>1</v>
      </c>
      <c r="C8" s="199">
        <v>522</v>
      </c>
      <c r="D8" s="195" t="str">
        <f>IF(C8="","",(IF(ISERROR(VLOOKUP(C8,FSGT5_Inscr!$F$7:$L$110,2,FALSE))=TRUE,VLOOKUP(C8,FSGT6_Inscr!$F$7:$L$110,2,FALSE),(VLOOKUP(C8,FSGT5_Inscr!$F$7:$L$110,2,FALSE)))))</f>
        <v>COUREAU</v>
      </c>
      <c r="E8" s="195" t="str">
        <f>IF(C8="","",(IF(ISERROR(VLOOKUP(C8,FSGT5_Inscr!$F$7:$L$110,3,FALSE))=TRUE,VLOOKUP(C8,FSGT6_Inscr!$F$7:$L$110,3,FALSE),(VLOOKUP(C8,FSGT5_Inscr!$F$7:$L$110,3,FALSE)))))</f>
        <v>Christian</v>
      </c>
      <c r="F8" s="195" t="str">
        <f>IF(C8="","",(IF(ISERROR(VLOOKUP(C8,FSGT5_Inscr!$F$7:$L$110,4,FALSE))=TRUE,VLOOKUP(C8,FSGT6_Inscr!$F$7:$L$110,4,FALSE),(VLOOKUP(C8,FSGT5_Inscr!$F$7:$L$110,4,FALSE)))))</f>
        <v>Paray Cyclisme</v>
      </c>
      <c r="G8" s="195">
        <f>IF(C8="","",(IF(ISERROR(VLOOKUP(C8,FSGT5_Inscr!$F$7:$L$110,5,FALSE))=TRUE,VLOOKUP(C8,FSGT6_Inscr!$F$7:$L$110,5,FALSE),(VLOOKUP(C8,FSGT5_Inscr!$F$7:$L$110,5,FALSE)))))</f>
        <v>71</v>
      </c>
      <c r="H8" s="195">
        <f>IF(C8="","",(IF(ISERROR(VLOOKUP(C8,FSGT5_Inscr!$F$7:$L$110,6,FALSE))=TRUE,VLOOKUP(C8,FSGT6_Inscr!$F$7:$L$110,6,FALSE),(VLOOKUP(C8,FSGT5_Inscr!$F$7:$L$110,6,FALSE)))))</f>
        <v>5</v>
      </c>
      <c r="I8" s="196"/>
      <c r="J8" s="198">
        <f>IF(H8=5,1,0)*B8</f>
        <v>1</v>
      </c>
      <c r="K8" s="203">
        <f>IF(J8=1,(SUM($J$8:J8)*J8),0)</f>
        <v>1</v>
      </c>
      <c r="L8" s="203">
        <f>IF(J8&gt;0,(J8*($L$2-(K8*4)+4))," ")</f>
        <v>92</v>
      </c>
      <c r="M8" s="203">
        <f>IF(AND(K8&gt;0,K8&lt;6),(L8*2),L8)</f>
        <v>184</v>
      </c>
      <c r="N8" s="248">
        <f>IF(K8=1,(M8+100),M8)</f>
        <v>284</v>
      </c>
      <c r="O8" s="251">
        <f>IF(K8&lt;&gt;0,K8," ")</f>
        <v>1</v>
      </c>
      <c r="P8" s="234">
        <f>IF(H8&lt;&gt;5,"",(IF(A8="NC",1,(IF(A8="A",($M$2-4),N8)))))</f>
        <v>284</v>
      </c>
      <c r="Q8" s="144"/>
      <c r="R8" s="198">
        <f>IF(H8=6,1,0)*B8</f>
        <v>0</v>
      </c>
      <c r="S8" s="203">
        <f>IF(R8=1,(SUM($R$8:R8)*R8),0)</f>
        <v>0</v>
      </c>
      <c r="T8" s="203" t="str">
        <f>IF(R8&gt;0,(R8*($T$2-(S8*4)+4))," ")</f>
        <v xml:space="preserve"> </v>
      </c>
      <c r="U8" s="203" t="str">
        <f>IF(AND(S8&gt;0,S8&lt;6),(T8*2),T8)</f>
        <v xml:space="preserve"> </v>
      </c>
      <c r="V8" s="248" t="str">
        <f>IF(S8=1,(U8+100),U8)</f>
        <v xml:space="preserve"> </v>
      </c>
      <c r="W8" s="251" t="str">
        <f>IF(S8&lt;&gt;0,S8," ")</f>
        <v xml:space="preserve"> </v>
      </c>
      <c r="X8" s="234" t="str">
        <f>IF(H8&lt;&gt;6,"",(IF(A8="NC",1,(IF(A8="A",($U$2-4),V8)))))</f>
        <v/>
      </c>
      <c r="AL8" s="268" t="str">
        <f>CONCATENATE(C8,D8)</f>
        <v>522COUREAU</v>
      </c>
      <c r="AM8" s="270">
        <f>C8</f>
        <v>522</v>
      </c>
    </row>
    <row r="9" spans="1:39" ht="14.1" customHeight="1" x14ac:dyDescent="0.3">
      <c r="A9" s="131">
        <v>2</v>
      </c>
      <c r="B9" s="131">
        <f t="shared" ref="B9:B11" si="0">IF(A9="A",0,IF(A9="NC",0,1))</f>
        <v>1</v>
      </c>
      <c r="C9" s="132">
        <v>514</v>
      </c>
      <c r="D9" s="131" t="str">
        <f>IF(C9="","",(IF(ISERROR(VLOOKUP(C9,FSGT5_Inscr!$F$7:$L$110,2,FALSE))=TRUE,VLOOKUP(C9,FSGT6_Inscr!$F$7:$L$110,2,FALSE),(VLOOKUP(C9,FSGT5_Inscr!$F$7:$L$110,2,FALSE)))))</f>
        <v>VIOLANO</v>
      </c>
      <c r="E9" s="131" t="str">
        <f>IF(C9="","",(IF(ISERROR(VLOOKUP(C9,FSGT5_Inscr!$F$7:$L$110,3,FALSE))=TRUE,VLOOKUP(C9,FSGT6_Inscr!$F$7:$L$110,3,FALSE),(VLOOKUP(C9,FSGT5_Inscr!$F$7:$L$110,3,FALSE)))))</f>
        <v>Jean-Paul</v>
      </c>
      <c r="F9" s="131" t="str">
        <f>IF(C9="","",(IF(ISERROR(VLOOKUP(C9,FSGT5_Inscr!$F$7:$L$110,4,FALSE))=TRUE,VLOOKUP(C9,FSGT6_Inscr!$F$7:$L$110,4,FALSE),(VLOOKUP(C9,FSGT5_Inscr!$F$7:$L$110,4,FALSE)))))</f>
        <v>VC Corbas</v>
      </c>
      <c r="G9" s="131" t="str">
        <f>IF(C9="","",(IF(ISERROR(VLOOKUP(C9,FSGT5_Inscr!$F$7:$L$110,5,FALSE))=TRUE,VLOOKUP(C9,FSGT6_Inscr!$F$7:$L$110,5,FALSE),(VLOOKUP(C9,FSGT5_Inscr!$F$7:$L$110,5,FALSE)))))</f>
        <v>69</v>
      </c>
      <c r="H9" s="131">
        <f>IF(C9="","",(IF(ISERROR(VLOOKUP(C9,FSGT5_Inscr!$F$7:$L$110,6,FALSE))=TRUE,VLOOKUP(C9,FSGT6_Inscr!$F$7:$L$110,6,FALSE),(VLOOKUP(C9,FSGT5_Inscr!$F$7:$L$110,6,FALSE)))))</f>
        <v>5</v>
      </c>
      <c r="I9" s="78"/>
      <c r="J9" s="241">
        <f t="shared" ref="J9:J72" si="1">IF(H9=5,1,0)*B9</f>
        <v>1</v>
      </c>
      <c r="K9" s="204">
        <f>IF(J9=1,(SUM($J$8:J9)*J9),0)</f>
        <v>2</v>
      </c>
      <c r="L9" s="204">
        <f t="shared" ref="L9:L72" si="2">IF(J9&gt;0,(J9*($L$2-(K9*4)+4))," ")</f>
        <v>88</v>
      </c>
      <c r="M9" s="204">
        <f t="shared" ref="M9:M72" si="3">IF(AND(K9&gt;0,K9&lt;6),(L9*2),L9)</f>
        <v>176</v>
      </c>
      <c r="N9" s="249">
        <f t="shared" ref="N9:N72" si="4">IF(K9=1,(M9+100),M9)</f>
        <v>176</v>
      </c>
      <c r="O9" s="252">
        <f t="shared" ref="O9:O72" si="5">IF(K9&lt;&gt;0,K9," ")</f>
        <v>2</v>
      </c>
      <c r="P9" s="233">
        <f t="shared" ref="P9:P72" si="6">IF(H9&lt;&gt;5,"",(IF(A9="NC",1,(IF(A9="A",($M$2-4),N9)))))</f>
        <v>176</v>
      </c>
      <c r="Q9" s="143"/>
      <c r="R9" s="241">
        <f t="shared" ref="R9:R72" si="7">IF(H9=6,1,0)*B9</f>
        <v>0</v>
      </c>
      <c r="S9" s="204">
        <f>IF(R9=1,(SUM($R$8:R9)*R9),0)</f>
        <v>0</v>
      </c>
      <c r="T9" s="204" t="str">
        <f t="shared" ref="T9:T72" si="8">IF(R9&gt;0,(R9*($T$2-(S9*4)+4))," ")</f>
        <v xml:space="preserve"> </v>
      </c>
      <c r="U9" s="204" t="str">
        <f t="shared" ref="U9:U72" si="9">IF(AND(S9&gt;0,S9&lt;6),(T9*2),T9)</f>
        <v xml:space="preserve"> </v>
      </c>
      <c r="V9" s="249" t="str">
        <f t="shared" ref="V9:V72" si="10">IF(S9=1,(U9+100),U9)</f>
        <v xml:space="preserve"> </v>
      </c>
      <c r="W9" s="252" t="str">
        <f t="shared" ref="W9:W72" si="11">IF(S9&lt;&gt;0,S9," ")</f>
        <v xml:space="preserve"> </v>
      </c>
      <c r="X9" s="233" t="str">
        <f t="shared" ref="X9:X72" si="12">IF(H9&lt;&gt;6,"",(IF(A9="NC",1,(IF(A9="A",($U$2-4),V9)))))</f>
        <v/>
      </c>
      <c r="AL9" s="268" t="str">
        <f t="shared" ref="AL9:AL72" si="13">CONCATENATE(C9,D9)</f>
        <v>514VIOLANO</v>
      </c>
      <c r="AM9" s="270">
        <f t="shared" ref="AM9:AM72" si="14">C9</f>
        <v>514</v>
      </c>
    </row>
    <row r="10" spans="1:39" ht="14.1" customHeight="1" x14ac:dyDescent="0.3">
      <c r="A10" s="197">
        <v>3</v>
      </c>
      <c r="B10" s="197">
        <f t="shared" si="0"/>
        <v>1</v>
      </c>
      <c r="C10" s="130">
        <v>510</v>
      </c>
      <c r="D10" s="197" t="str">
        <f>IF(C10="","",(IF(ISERROR(VLOOKUP(C10,FSGT5_Inscr!$F$7:$L$110,2,FALSE))=TRUE,VLOOKUP(C10,FSGT6_Inscr!$F$7:$L$110,2,FALSE),(VLOOKUP(C10,FSGT5_Inscr!$F$7:$L$110,2,FALSE)))))</f>
        <v>MACIASZEK</v>
      </c>
      <c r="E10" s="197" t="str">
        <f>IF(C10="","",(IF(ISERROR(VLOOKUP(C10,FSGT5_Inscr!$F$7:$L$110,3,FALSE))=TRUE,VLOOKUP(C10,FSGT6_Inscr!$F$7:$L$110,3,FALSE),(VLOOKUP(C10,FSGT5_Inscr!$F$7:$L$110,3,FALSE)))))</f>
        <v>Guillaume(cadet)</v>
      </c>
      <c r="F10" s="197" t="str">
        <f>IF(C10="","",(IF(ISERROR(VLOOKUP(C10,FSGT5_Inscr!$F$7:$L$110,4,FALSE))=TRUE,VLOOKUP(C10,FSGT6_Inscr!$F$7:$L$110,4,FALSE),(VLOOKUP(C10,FSGT5_Inscr!$F$7:$L$110,4,FALSE)))))</f>
        <v>Ecuisses</v>
      </c>
      <c r="G10" s="197">
        <f>IF(C10="","",(IF(ISERROR(VLOOKUP(C10,FSGT5_Inscr!$F$7:$L$110,5,FALSE))=TRUE,VLOOKUP(C10,FSGT6_Inscr!$F$7:$L$110,5,FALSE),(VLOOKUP(C10,FSGT5_Inscr!$F$7:$L$110,5,FALSE)))))</f>
        <v>71</v>
      </c>
      <c r="H10" s="197">
        <f>IF(C10="","",(IF(ISERROR(VLOOKUP(C10,FSGT5_Inscr!$F$7:$L$110,6,FALSE))=TRUE,VLOOKUP(C10,FSGT6_Inscr!$F$7:$L$110,6,FALSE),(VLOOKUP(C10,FSGT5_Inscr!$F$7:$L$110,6,FALSE)))))</f>
        <v>5</v>
      </c>
      <c r="I10" s="196"/>
      <c r="J10" s="198">
        <f t="shared" si="1"/>
        <v>1</v>
      </c>
      <c r="K10" s="203">
        <f>IF(J10=1,(SUM($J$8:J10)*J10),0)</f>
        <v>3</v>
      </c>
      <c r="L10" s="203">
        <f t="shared" si="2"/>
        <v>84</v>
      </c>
      <c r="M10" s="203">
        <f t="shared" si="3"/>
        <v>168</v>
      </c>
      <c r="N10" s="248">
        <f t="shared" si="4"/>
        <v>168</v>
      </c>
      <c r="O10" s="253">
        <f t="shared" si="5"/>
        <v>3</v>
      </c>
      <c r="P10" s="234">
        <f t="shared" si="6"/>
        <v>168</v>
      </c>
      <c r="Q10" s="144"/>
      <c r="R10" s="198">
        <f t="shared" si="7"/>
        <v>0</v>
      </c>
      <c r="S10" s="203">
        <f>IF(R10=1,(SUM($R$8:R10)*R10),0)</f>
        <v>0</v>
      </c>
      <c r="T10" s="203" t="str">
        <f t="shared" si="8"/>
        <v xml:space="preserve"> </v>
      </c>
      <c r="U10" s="203" t="str">
        <f t="shared" si="9"/>
        <v xml:space="preserve"> </v>
      </c>
      <c r="V10" s="248" t="str">
        <f t="shared" si="10"/>
        <v xml:space="preserve"> </v>
      </c>
      <c r="W10" s="253" t="str">
        <f t="shared" si="11"/>
        <v xml:space="preserve"> </v>
      </c>
      <c r="X10" s="234" t="str">
        <f t="shared" si="12"/>
        <v/>
      </c>
      <c r="AL10" s="268" t="str">
        <f t="shared" si="13"/>
        <v>510MACIASZEK</v>
      </c>
      <c r="AM10" s="270">
        <f t="shared" si="14"/>
        <v>510</v>
      </c>
    </row>
    <row r="11" spans="1:39" ht="14.1" customHeight="1" x14ac:dyDescent="0.3">
      <c r="A11" s="131">
        <v>4</v>
      </c>
      <c r="B11" s="131">
        <f t="shared" si="0"/>
        <v>1</v>
      </c>
      <c r="C11" s="132">
        <v>505</v>
      </c>
      <c r="D11" s="131" t="str">
        <f>IF(C11="","",(IF(ISERROR(VLOOKUP(C11,FSGT5_Inscr!$F$7:$L$110,2,FALSE))=TRUE,VLOOKUP(C11,FSGT6_Inscr!$F$7:$L$110,2,FALSE),(VLOOKUP(C11,FSGT5_Inscr!$F$7:$L$110,2,FALSE)))))</f>
        <v>METZ</v>
      </c>
      <c r="E11" s="131" t="str">
        <f>IF(C11="","",(IF(ISERROR(VLOOKUP(C11,FSGT5_Inscr!$F$7:$L$110,3,FALSE))=TRUE,VLOOKUP(C11,FSGT6_Inscr!$F$7:$L$110,3,FALSE),(VLOOKUP(C11,FSGT5_Inscr!$F$7:$L$110,3,FALSE)))))</f>
        <v>Thierry</v>
      </c>
      <c r="F11" s="131" t="str">
        <f>IF(C11="","",(IF(ISERROR(VLOOKUP(C11,FSGT5_Inscr!$F$7:$L$110,4,FALSE))=TRUE,VLOOKUP(C11,FSGT6_Inscr!$F$7:$L$110,4,FALSE),(VLOOKUP(C11,FSGT5_Inscr!$F$7:$L$110,4,FALSE)))))</f>
        <v>Chalon ASPTT</v>
      </c>
      <c r="G11" s="131">
        <f>IF(C11="","",(IF(ISERROR(VLOOKUP(C11,FSGT5_Inscr!$F$7:$L$110,5,FALSE))=TRUE,VLOOKUP(C11,FSGT6_Inscr!$F$7:$L$110,5,FALSE),(VLOOKUP(C11,FSGT5_Inscr!$F$7:$L$110,5,FALSE)))))</f>
        <v>71</v>
      </c>
      <c r="H11" s="131">
        <f>IF(C11="","",(IF(ISERROR(VLOOKUP(C11,FSGT5_Inscr!$F$7:$L$110,6,FALSE))=TRUE,VLOOKUP(C11,FSGT6_Inscr!$F$7:$L$110,6,FALSE),(VLOOKUP(C11,FSGT5_Inscr!$F$7:$L$110,6,FALSE)))))</f>
        <v>5</v>
      </c>
      <c r="I11" s="78"/>
      <c r="J11" s="241">
        <f t="shared" si="1"/>
        <v>1</v>
      </c>
      <c r="K11" s="204">
        <f>IF(J11=1,(SUM($J$8:J11)*J11),0)</f>
        <v>4</v>
      </c>
      <c r="L11" s="204">
        <f t="shared" si="2"/>
        <v>80</v>
      </c>
      <c r="M11" s="204">
        <f t="shared" si="3"/>
        <v>160</v>
      </c>
      <c r="N11" s="249">
        <f t="shared" si="4"/>
        <v>160</v>
      </c>
      <c r="O11" s="252">
        <f t="shared" si="5"/>
        <v>4</v>
      </c>
      <c r="P11" s="233">
        <f t="shared" si="6"/>
        <v>160</v>
      </c>
      <c r="Q11" s="143"/>
      <c r="R11" s="241">
        <f t="shared" si="7"/>
        <v>0</v>
      </c>
      <c r="S11" s="204">
        <f>IF(R11=1,(SUM($R$8:R11)*R11),0)</f>
        <v>0</v>
      </c>
      <c r="T11" s="204" t="str">
        <f t="shared" si="8"/>
        <v xml:space="preserve"> </v>
      </c>
      <c r="U11" s="204" t="str">
        <f t="shared" si="9"/>
        <v xml:space="preserve"> </v>
      </c>
      <c r="V11" s="249" t="str">
        <f t="shared" si="10"/>
        <v xml:space="preserve"> </v>
      </c>
      <c r="W11" s="252" t="str">
        <f t="shared" si="11"/>
        <v xml:space="preserve"> </v>
      </c>
      <c r="X11" s="233" t="str">
        <f t="shared" si="12"/>
        <v/>
      </c>
      <c r="AL11" s="268" t="str">
        <f t="shared" si="13"/>
        <v>505METZ</v>
      </c>
      <c r="AM11" s="270">
        <f t="shared" si="14"/>
        <v>505</v>
      </c>
    </row>
    <row r="12" spans="1:39" ht="14.1" customHeight="1" x14ac:dyDescent="0.3">
      <c r="A12" s="197">
        <v>5</v>
      </c>
      <c r="B12" s="197">
        <f t="shared" ref="B12:B75" si="15">IF(A12="A",0,IF(A12="NC",0,1))</f>
        <v>1</v>
      </c>
      <c r="C12" s="130">
        <v>513</v>
      </c>
      <c r="D12" s="197" t="str">
        <f>IF(C12="","",(IF(ISERROR(VLOOKUP(C12,FSGT5_Inscr!$F$7:$L$110,2,FALSE))=TRUE,VLOOKUP(C12,FSGT6_Inscr!$F$7:$L$110,2,FALSE),(VLOOKUP(C12,FSGT5_Inscr!$F$7:$L$110,2,FALSE)))))</f>
        <v>PEGAZ</v>
      </c>
      <c r="E12" s="197" t="str">
        <f>IF(C12="","",(IF(ISERROR(VLOOKUP(C12,FSGT5_Inscr!$F$7:$L$110,3,FALSE))=TRUE,VLOOKUP(C12,FSGT6_Inscr!$F$7:$L$110,3,FALSE),(VLOOKUP(C12,FSGT5_Inscr!$F$7:$L$110,3,FALSE)))))</f>
        <v>Mickaël</v>
      </c>
      <c r="F12" s="197" t="str">
        <f>IF(C12="","",(IF(ISERROR(VLOOKUP(C12,FSGT5_Inscr!$F$7:$L$110,4,FALSE))=TRUE,VLOOKUP(C12,FSGT6_Inscr!$F$7:$L$110,4,FALSE),(VLOOKUP(C12,FSGT5_Inscr!$F$7:$L$110,4,FALSE)))))</f>
        <v>Montceau</v>
      </c>
      <c r="G12" s="197">
        <f>IF(C12="","",(IF(ISERROR(VLOOKUP(C12,FSGT5_Inscr!$F$7:$L$110,5,FALSE))=TRUE,VLOOKUP(C12,FSGT6_Inscr!$F$7:$L$110,5,FALSE),(VLOOKUP(C12,FSGT5_Inscr!$F$7:$L$110,5,FALSE)))))</f>
        <v>71</v>
      </c>
      <c r="H12" s="197">
        <f>IF(C12="","",(IF(ISERROR(VLOOKUP(C12,FSGT5_Inscr!$F$7:$L$110,6,FALSE))=TRUE,VLOOKUP(C12,FSGT6_Inscr!$F$7:$L$110,6,FALSE),(VLOOKUP(C12,FSGT5_Inscr!$F$7:$L$110,6,FALSE)))))</f>
        <v>5</v>
      </c>
      <c r="I12" s="196"/>
      <c r="J12" s="198">
        <f t="shared" si="1"/>
        <v>1</v>
      </c>
      <c r="K12" s="203">
        <f>IF(J12=1,(SUM($J$8:J12)*J12),0)</f>
        <v>5</v>
      </c>
      <c r="L12" s="203">
        <f t="shared" si="2"/>
        <v>76</v>
      </c>
      <c r="M12" s="203">
        <f t="shared" si="3"/>
        <v>152</v>
      </c>
      <c r="N12" s="248">
        <f t="shared" si="4"/>
        <v>152</v>
      </c>
      <c r="O12" s="253">
        <f t="shared" si="5"/>
        <v>5</v>
      </c>
      <c r="P12" s="234">
        <f t="shared" si="6"/>
        <v>152</v>
      </c>
      <c r="Q12" s="144"/>
      <c r="R12" s="198">
        <f t="shared" si="7"/>
        <v>0</v>
      </c>
      <c r="S12" s="203">
        <f>IF(R12=1,(SUM($R$8:R12)*R12),0)</f>
        <v>0</v>
      </c>
      <c r="T12" s="203" t="str">
        <f t="shared" si="8"/>
        <v xml:space="preserve"> </v>
      </c>
      <c r="U12" s="203" t="str">
        <f t="shared" si="9"/>
        <v xml:space="preserve"> </v>
      </c>
      <c r="V12" s="248" t="str">
        <f t="shared" si="10"/>
        <v xml:space="preserve"> </v>
      </c>
      <c r="W12" s="253" t="str">
        <f t="shared" si="11"/>
        <v xml:space="preserve"> </v>
      </c>
      <c r="X12" s="234" t="str">
        <f t="shared" si="12"/>
        <v/>
      </c>
      <c r="AL12" s="268" t="str">
        <f t="shared" si="13"/>
        <v>513PEGAZ</v>
      </c>
      <c r="AM12" s="270">
        <f t="shared" si="14"/>
        <v>513</v>
      </c>
    </row>
    <row r="13" spans="1:39" ht="14.1" customHeight="1" x14ac:dyDescent="0.3">
      <c r="A13" s="131">
        <v>6</v>
      </c>
      <c r="B13" s="131">
        <f t="shared" si="15"/>
        <v>1</v>
      </c>
      <c r="C13" s="132">
        <v>504</v>
      </c>
      <c r="D13" s="131" t="str">
        <f>IF(C13="","",(IF(ISERROR(VLOOKUP(C13,FSGT5_Inscr!$F$7:$L$110,2,FALSE))=TRUE,VLOOKUP(C13,FSGT6_Inscr!$F$7:$L$110,2,FALSE),(VLOOKUP(C13,FSGT5_Inscr!$F$7:$L$110,2,FALSE)))))</f>
        <v>BRUZZONI</v>
      </c>
      <c r="E13" s="131" t="str">
        <f>IF(C13="","",(IF(ISERROR(VLOOKUP(C13,FSGT5_Inscr!$F$7:$L$110,3,FALSE))=TRUE,VLOOKUP(C13,FSGT6_Inscr!$F$7:$L$110,3,FALSE),(VLOOKUP(C13,FSGT5_Inscr!$F$7:$L$110,3,FALSE)))))</f>
        <v>Stéphane</v>
      </c>
      <c r="F13" s="131" t="str">
        <f>IF(C13="","",(IF(ISERROR(VLOOKUP(C13,FSGT5_Inscr!$F$7:$L$110,4,FALSE))=TRUE,VLOOKUP(C13,FSGT6_Inscr!$F$7:$L$110,4,FALSE),(VLOOKUP(C13,FSGT5_Inscr!$F$7:$L$110,4,FALSE)))))</f>
        <v>Buxy</v>
      </c>
      <c r="G13" s="131">
        <f>IF(C13="","",(IF(ISERROR(VLOOKUP(C13,FSGT5_Inscr!$F$7:$L$110,5,FALSE))=TRUE,VLOOKUP(C13,FSGT6_Inscr!$F$7:$L$110,5,FALSE),(VLOOKUP(C13,FSGT5_Inscr!$F$7:$L$110,5,FALSE)))))</f>
        <v>71</v>
      </c>
      <c r="H13" s="131">
        <f>IF(C13="","",(IF(ISERROR(VLOOKUP(C13,FSGT5_Inscr!$F$7:$L$110,6,FALSE))=TRUE,VLOOKUP(C13,FSGT6_Inscr!$F$7:$L$110,6,FALSE),(VLOOKUP(C13,FSGT5_Inscr!$F$7:$L$110,6,FALSE)))))</f>
        <v>5</v>
      </c>
      <c r="I13" s="78"/>
      <c r="J13" s="241">
        <f t="shared" si="1"/>
        <v>1</v>
      </c>
      <c r="K13" s="204">
        <f>IF(J13=1,(SUM($J$8:J13)*J13),0)</f>
        <v>6</v>
      </c>
      <c r="L13" s="204">
        <f t="shared" si="2"/>
        <v>72</v>
      </c>
      <c r="M13" s="204">
        <f t="shared" si="3"/>
        <v>72</v>
      </c>
      <c r="N13" s="249">
        <f t="shared" si="4"/>
        <v>72</v>
      </c>
      <c r="O13" s="252">
        <f t="shared" si="5"/>
        <v>6</v>
      </c>
      <c r="P13" s="233">
        <f t="shared" si="6"/>
        <v>72</v>
      </c>
      <c r="Q13" s="143"/>
      <c r="R13" s="241">
        <f t="shared" si="7"/>
        <v>0</v>
      </c>
      <c r="S13" s="204">
        <f>IF(R13=1,(SUM($R$8:R13)*R13),0)</f>
        <v>0</v>
      </c>
      <c r="T13" s="204" t="str">
        <f t="shared" si="8"/>
        <v xml:space="preserve"> </v>
      </c>
      <c r="U13" s="204" t="str">
        <f t="shared" si="9"/>
        <v xml:space="preserve"> </v>
      </c>
      <c r="V13" s="249" t="str">
        <f t="shared" si="10"/>
        <v xml:space="preserve"> </v>
      </c>
      <c r="W13" s="252" t="str">
        <f t="shared" si="11"/>
        <v xml:space="preserve"> </v>
      </c>
      <c r="X13" s="233" t="str">
        <f t="shared" si="12"/>
        <v/>
      </c>
      <c r="AL13" s="268" t="str">
        <f t="shared" si="13"/>
        <v>504BRUZZONI</v>
      </c>
      <c r="AM13" s="270">
        <f t="shared" si="14"/>
        <v>504</v>
      </c>
    </row>
    <row r="14" spans="1:39" ht="14.1" customHeight="1" x14ac:dyDescent="0.3">
      <c r="A14" s="197">
        <v>7</v>
      </c>
      <c r="B14" s="197">
        <f t="shared" si="15"/>
        <v>1</v>
      </c>
      <c r="C14" s="130">
        <v>518</v>
      </c>
      <c r="D14" s="197" t="str">
        <f>IF(C14="","",(IF(ISERROR(VLOOKUP(C14,FSGT5_Inscr!$F$7:$L$110,2,FALSE))=TRUE,VLOOKUP(C14,FSGT6_Inscr!$F$7:$L$110,2,FALSE),(VLOOKUP(C14,FSGT5_Inscr!$F$7:$L$110,2,FALSE)))))</f>
        <v>GONZALEZ-PEREZ</v>
      </c>
      <c r="E14" s="197" t="str">
        <f>IF(C14="","",(IF(ISERROR(VLOOKUP(C14,FSGT5_Inscr!$F$7:$L$110,3,FALSE))=TRUE,VLOOKUP(C14,FSGT6_Inscr!$F$7:$L$110,3,FALSE),(VLOOKUP(C14,FSGT5_Inscr!$F$7:$L$110,3,FALSE)))))</f>
        <v>Gérard</v>
      </c>
      <c r="F14" s="197" t="str">
        <f>IF(C14="","",(IF(ISERROR(VLOOKUP(C14,FSGT5_Inscr!$F$7:$L$110,4,FALSE))=TRUE,VLOOKUP(C14,FSGT6_Inscr!$F$7:$L$110,4,FALSE),(VLOOKUP(C14,FSGT5_Inscr!$F$7:$L$110,4,FALSE)))))</f>
        <v>VC Lagnieu</v>
      </c>
      <c r="G14" s="197" t="str">
        <f>IF(C14="","",(IF(ISERROR(VLOOKUP(C14,FSGT5_Inscr!$F$7:$L$110,5,FALSE))=TRUE,VLOOKUP(C14,FSGT6_Inscr!$F$7:$L$110,5,FALSE),(VLOOKUP(C14,FSGT5_Inscr!$F$7:$L$110,5,FALSE)))))</f>
        <v>01</v>
      </c>
      <c r="H14" s="197">
        <f>IF(C14="","",(IF(ISERROR(VLOOKUP(C14,FSGT5_Inscr!$F$7:$L$110,6,FALSE))=TRUE,VLOOKUP(C14,FSGT6_Inscr!$F$7:$L$110,6,FALSE),(VLOOKUP(C14,FSGT5_Inscr!$F$7:$L$110,6,FALSE)))))</f>
        <v>5</v>
      </c>
      <c r="I14" s="196"/>
      <c r="J14" s="198">
        <f t="shared" si="1"/>
        <v>1</v>
      </c>
      <c r="K14" s="203">
        <f>IF(J14=1,(SUM($J$8:J14)*J14),0)</f>
        <v>7</v>
      </c>
      <c r="L14" s="203">
        <f t="shared" si="2"/>
        <v>68</v>
      </c>
      <c r="M14" s="203">
        <f t="shared" si="3"/>
        <v>68</v>
      </c>
      <c r="N14" s="248">
        <f t="shared" si="4"/>
        <v>68</v>
      </c>
      <c r="O14" s="253">
        <f t="shared" si="5"/>
        <v>7</v>
      </c>
      <c r="P14" s="234">
        <f t="shared" si="6"/>
        <v>68</v>
      </c>
      <c r="Q14" s="144"/>
      <c r="R14" s="198">
        <f t="shared" si="7"/>
        <v>0</v>
      </c>
      <c r="S14" s="203">
        <f>IF(R14=1,(SUM($R$8:R14)*R14),0)</f>
        <v>0</v>
      </c>
      <c r="T14" s="203" t="str">
        <f t="shared" si="8"/>
        <v xml:space="preserve"> </v>
      </c>
      <c r="U14" s="203" t="str">
        <f t="shared" si="9"/>
        <v xml:space="preserve"> </v>
      </c>
      <c r="V14" s="248" t="str">
        <f t="shared" si="10"/>
        <v xml:space="preserve"> </v>
      </c>
      <c r="W14" s="253" t="str">
        <f t="shared" si="11"/>
        <v xml:space="preserve"> </v>
      </c>
      <c r="X14" s="234" t="str">
        <f t="shared" si="12"/>
        <v/>
      </c>
      <c r="AL14" s="268" t="str">
        <f t="shared" si="13"/>
        <v>518GONZALEZ-PEREZ</v>
      </c>
      <c r="AM14" s="270">
        <f t="shared" si="14"/>
        <v>518</v>
      </c>
    </row>
    <row r="15" spans="1:39" ht="14.1" customHeight="1" x14ac:dyDescent="0.3">
      <c r="A15" s="131">
        <v>8</v>
      </c>
      <c r="B15" s="131">
        <f t="shared" si="15"/>
        <v>1</v>
      </c>
      <c r="C15" s="132">
        <v>502</v>
      </c>
      <c r="D15" s="131" t="str">
        <f>IF(C15="","",(IF(ISERROR(VLOOKUP(C15,FSGT5_Inscr!$F$7:$L$110,2,FALSE))=TRUE,VLOOKUP(C15,FSGT6_Inscr!$F$7:$L$110,2,FALSE),(VLOOKUP(C15,FSGT5_Inscr!$F$7:$L$110,2,FALSE)))))</f>
        <v>PRIOR</v>
      </c>
      <c r="E15" s="131" t="str">
        <f>IF(C15="","",(IF(ISERROR(VLOOKUP(C15,FSGT5_Inscr!$F$7:$L$110,3,FALSE))=TRUE,VLOOKUP(C15,FSGT6_Inscr!$F$7:$L$110,3,FALSE),(VLOOKUP(C15,FSGT5_Inscr!$F$7:$L$110,3,FALSE)))))</f>
        <v>José</v>
      </c>
      <c r="F15" s="131" t="str">
        <f>IF(C15="","",(IF(ISERROR(VLOOKUP(C15,FSGT5_Inscr!$F$7:$L$110,4,FALSE))=TRUE,VLOOKUP(C15,FSGT6_Inscr!$F$7:$L$110,4,FALSE),(VLOOKUP(C15,FSGT5_Inscr!$F$7:$L$110,4,FALSE)))))</f>
        <v>Creusot VS</v>
      </c>
      <c r="G15" s="131">
        <f>IF(C15="","",(IF(ISERROR(VLOOKUP(C15,FSGT5_Inscr!$F$7:$L$110,5,FALSE))=TRUE,VLOOKUP(C15,FSGT6_Inscr!$F$7:$L$110,5,FALSE),(VLOOKUP(C15,FSGT5_Inscr!$F$7:$L$110,5,FALSE)))))</f>
        <v>71</v>
      </c>
      <c r="H15" s="131">
        <f>IF(C15="","",(IF(ISERROR(VLOOKUP(C15,FSGT5_Inscr!$F$7:$L$110,6,FALSE))=TRUE,VLOOKUP(C15,FSGT6_Inscr!$F$7:$L$110,6,FALSE),(VLOOKUP(C15,FSGT5_Inscr!$F$7:$L$110,6,FALSE)))))</f>
        <v>5</v>
      </c>
      <c r="I15" s="78"/>
      <c r="J15" s="241">
        <f t="shared" si="1"/>
        <v>1</v>
      </c>
      <c r="K15" s="204">
        <f>IF(J15=1,(SUM($J$8:J15)*J15),0)</f>
        <v>8</v>
      </c>
      <c r="L15" s="204">
        <f t="shared" si="2"/>
        <v>64</v>
      </c>
      <c r="M15" s="204">
        <f t="shared" si="3"/>
        <v>64</v>
      </c>
      <c r="N15" s="249">
        <f t="shared" si="4"/>
        <v>64</v>
      </c>
      <c r="O15" s="252">
        <f t="shared" si="5"/>
        <v>8</v>
      </c>
      <c r="P15" s="233">
        <f t="shared" si="6"/>
        <v>64</v>
      </c>
      <c r="Q15" s="143"/>
      <c r="R15" s="241">
        <f t="shared" si="7"/>
        <v>0</v>
      </c>
      <c r="S15" s="204">
        <f>IF(R15=1,(SUM($R$8:R15)*R15),0)</f>
        <v>0</v>
      </c>
      <c r="T15" s="204" t="str">
        <f t="shared" si="8"/>
        <v xml:space="preserve"> </v>
      </c>
      <c r="U15" s="204" t="str">
        <f t="shared" si="9"/>
        <v xml:space="preserve"> </v>
      </c>
      <c r="V15" s="249" t="str">
        <f t="shared" si="10"/>
        <v xml:space="preserve"> </v>
      </c>
      <c r="W15" s="252" t="str">
        <f t="shared" si="11"/>
        <v xml:space="preserve"> </v>
      </c>
      <c r="X15" s="233" t="str">
        <f t="shared" si="12"/>
        <v/>
      </c>
      <c r="AL15" s="268" t="str">
        <f t="shared" si="13"/>
        <v>502PRIOR</v>
      </c>
      <c r="AM15" s="270">
        <f t="shared" si="14"/>
        <v>502</v>
      </c>
    </row>
    <row r="16" spans="1:39" ht="14.1" customHeight="1" x14ac:dyDescent="0.3">
      <c r="A16" s="197">
        <v>9</v>
      </c>
      <c r="B16" s="197">
        <f t="shared" si="15"/>
        <v>1</v>
      </c>
      <c r="C16" s="130">
        <v>501</v>
      </c>
      <c r="D16" s="197" t="str">
        <f>IF(C16="","",(IF(ISERROR(VLOOKUP(C16,FSGT5_Inscr!$F$7:$L$110,2,FALSE))=TRUE,VLOOKUP(C16,FSGT6_Inscr!$F$7:$L$110,2,FALSE),(VLOOKUP(C16,FSGT5_Inscr!$F$7:$L$110,2,FALSE)))))</f>
        <v>RABUT</v>
      </c>
      <c r="E16" s="197" t="str">
        <f>IF(C16="","",(IF(ISERROR(VLOOKUP(C16,FSGT5_Inscr!$F$7:$L$110,3,FALSE))=TRUE,VLOOKUP(C16,FSGT6_Inscr!$F$7:$L$110,3,FALSE),(VLOOKUP(C16,FSGT5_Inscr!$F$7:$L$110,3,FALSE)))))</f>
        <v>Eric</v>
      </c>
      <c r="F16" s="197" t="str">
        <f>IF(C16="","",(IF(ISERROR(VLOOKUP(C16,FSGT5_Inscr!$F$7:$L$110,4,FALSE))=TRUE,VLOOKUP(C16,FSGT6_Inscr!$F$7:$L$110,4,FALSE),(VLOOKUP(C16,FSGT5_Inscr!$F$7:$L$110,4,FALSE)))))</f>
        <v>St-Martin en Br</v>
      </c>
      <c r="G16" s="197">
        <f>IF(C16="","",(IF(ISERROR(VLOOKUP(C16,FSGT5_Inscr!$F$7:$L$110,5,FALSE))=TRUE,VLOOKUP(C16,FSGT6_Inscr!$F$7:$L$110,5,FALSE),(VLOOKUP(C16,FSGT5_Inscr!$F$7:$L$110,5,FALSE)))))</f>
        <v>71</v>
      </c>
      <c r="H16" s="197">
        <f>IF(C16="","",(IF(ISERROR(VLOOKUP(C16,FSGT5_Inscr!$F$7:$L$110,6,FALSE))=TRUE,VLOOKUP(C16,FSGT6_Inscr!$F$7:$L$110,6,FALSE),(VLOOKUP(C16,FSGT5_Inscr!$F$7:$L$110,6,FALSE)))))</f>
        <v>5</v>
      </c>
      <c r="I16" s="196"/>
      <c r="J16" s="198">
        <f t="shared" si="1"/>
        <v>1</v>
      </c>
      <c r="K16" s="203">
        <f>IF(J16=1,(SUM($J$8:J16)*J16),0)</f>
        <v>9</v>
      </c>
      <c r="L16" s="203">
        <f t="shared" si="2"/>
        <v>60</v>
      </c>
      <c r="M16" s="203">
        <f t="shared" si="3"/>
        <v>60</v>
      </c>
      <c r="N16" s="248">
        <f t="shared" si="4"/>
        <v>60</v>
      </c>
      <c r="O16" s="253">
        <f t="shared" si="5"/>
        <v>9</v>
      </c>
      <c r="P16" s="234">
        <f t="shared" si="6"/>
        <v>60</v>
      </c>
      <c r="Q16" s="144"/>
      <c r="R16" s="198">
        <f t="shared" si="7"/>
        <v>0</v>
      </c>
      <c r="S16" s="203">
        <f>IF(R16=1,(SUM($R$8:R16)*R16),0)</f>
        <v>0</v>
      </c>
      <c r="T16" s="203" t="str">
        <f t="shared" si="8"/>
        <v xml:space="preserve"> </v>
      </c>
      <c r="U16" s="203" t="str">
        <f t="shared" si="9"/>
        <v xml:space="preserve"> </v>
      </c>
      <c r="V16" s="248" t="str">
        <f t="shared" si="10"/>
        <v xml:space="preserve"> </v>
      </c>
      <c r="W16" s="253" t="str">
        <f t="shared" si="11"/>
        <v xml:space="preserve"> </v>
      </c>
      <c r="X16" s="234" t="str">
        <f t="shared" si="12"/>
        <v/>
      </c>
      <c r="AL16" s="268" t="str">
        <f t="shared" si="13"/>
        <v>501RABUT</v>
      </c>
      <c r="AM16" s="270">
        <f t="shared" si="14"/>
        <v>501</v>
      </c>
    </row>
    <row r="17" spans="1:39" ht="14.1" customHeight="1" x14ac:dyDescent="0.3">
      <c r="A17" s="131">
        <v>10</v>
      </c>
      <c r="B17" s="131">
        <f t="shared" si="15"/>
        <v>1</v>
      </c>
      <c r="C17" s="132">
        <v>521</v>
      </c>
      <c r="D17" s="131" t="str">
        <f>IF(C17="","",(IF(ISERROR(VLOOKUP(C17,FSGT5_Inscr!$F$7:$L$110,2,FALSE))=TRUE,VLOOKUP(C17,FSGT6_Inscr!$F$7:$L$110,2,FALSE),(VLOOKUP(C17,FSGT5_Inscr!$F$7:$L$110,2,FALSE)))))</f>
        <v>RIBOLLET</v>
      </c>
      <c r="E17" s="131" t="str">
        <f>IF(C17="","",(IF(ISERROR(VLOOKUP(C17,FSGT5_Inscr!$F$7:$L$110,3,FALSE))=TRUE,VLOOKUP(C17,FSGT6_Inscr!$F$7:$L$110,3,FALSE),(VLOOKUP(C17,FSGT5_Inscr!$F$7:$L$110,3,FALSE)))))</f>
        <v>Guy</v>
      </c>
      <c r="F17" s="131" t="str">
        <f>IF(C17="","",(IF(ISERROR(VLOOKUP(C17,FSGT5_Inscr!$F$7:$L$110,4,FALSE))=TRUE,VLOOKUP(C17,FSGT6_Inscr!$F$7:$L$110,4,FALSE),(VLOOKUP(C17,FSGT5_Inscr!$F$7:$L$110,4,FALSE)))))</f>
        <v>Tournus</v>
      </c>
      <c r="G17" s="131">
        <f>IF(C17="","",(IF(ISERROR(VLOOKUP(C17,FSGT5_Inscr!$F$7:$L$110,5,FALSE))=TRUE,VLOOKUP(C17,FSGT6_Inscr!$F$7:$L$110,5,FALSE),(VLOOKUP(C17,FSGT5_Inscr!$F$7:$L$110,5,FALSE)))))</f>
        <v>71</v>
      </c>
      <c r="H17" s="131">
        <f>IF(C17="","",(IF(ISERROR(VLOOKUP(C17,FSGT5_Inscr!$F$7:$L$110,6,FALSE))=TRUE,VLOOKUP(C17,FSGT6_Inscr!$F$7:$L$110,6,FALSE),(VLOOKUP(C17,FSGT5_Inscr!$F$7:$L$110,6,FALSE)))))</f>
        <v>5</v>
      </c>
      <c r="I17" s="78"/>
      <c r="J17" s="241">
        <f t="shared" si="1"/>
        <v>1</v>
      </c>
      <c r="K17" s="204">
        <f>IF(J17=1,(SUM($J$8:J17)*J17),0)</f>
        <v>10</v>
      </c>
      <c r="L17" s="204">
        <f t="shared" si="2"/>
        <v>56</v>
      </c>
      <c r="M17" s="204">
        <f t="shared" si="3"/>
        <v>56</v>
      </c>
      <c r="N17" s="249">
        <f t="shared" si="4"/>
        <v>56</v>
      </c>
      <c r="O17" s="252">
        <f t="shared" si="5"/>
        <v>10</v>
      </c>
      <c r="P17" s="233">
        <f t="shared" si="6"/>
        <v>56</v>
      </c>
      <c r="Q17" s="143"/>
      <c r="R17" s="241">
        <f t="shared" si="7"/>
        <v>0</v>
      </c>
      <c r="S17" s="204">
        <f>IF(R17=1,(SUM($R$8:R17)*R17),0)</f>
        <v>0</v>
      </c>
      <c r="T17" s="204" t="str">
        <f t="shared" si="8"/>
        <v xml:space="preserve"> </v>
      </c>
      <c r="U17" s="204" t="str">
        <f t="shared" si="9"/>
        <v xml:space="preserve"> </v>
      </c>
      <c r="V17" s="249" t="str">
        <f t="shared" si="10"/>
        <v xml:space="preserve"> </v>
      </c>
      <c r="W17" s="252" t="str">
        <f t="shared" si="11"/>
        <v xml:space="preserve"> </v>
      </c>
      <c r="X17" s="233" t="str">
        <f t="shared" si="12"/>
        <v/>
      </c>
      <c r="AL17" s="268" t="str">
        <f t="shared" si="13"/>
        <v>521RIBOLLET</v>
      </c>
      <c r="AM17" s="270">
        <f t="shared" si="14"/>
        <v>521</v>
      </c>
    </row>
    <row r="18" spans="1:39" ht="14.1" customHeight="1" x14ac:dyDescent="0.3">
      <c r="A18" s="197">
        <v>11</v>
      </c>
      <c r="B18" s="197">
        <f t="shared" si="15"/>
        <v>1</v>
      </c>
      <c r="C18" s="130">
        <v>516</v>
      </c>
      <c r="D18" s="197" t="str">
        <f>IF(C18="","",(IF(ISERROR(VLOOKUP(C18,FSGT5_Inscr!$F$7:$L$110,2,FALSE))=TRUE,VLOOKUP(C18,FSGT6_Inscr!$F$7:$L$110,2,FALSE),(VLOOKUP(C18,FSGT5_Inscr!$F$7:$L$110,2,FALSE)))))</f>
        <v>DANJEAN</v>
      </c>
      <c r="E18" s="197" t="str">
        <f>IF(C18="","",(IF(ISERROR(VLOOKUP(C18,FSGT5_Inscr!$F$7:$L$110,3,FALSE))=TRUE,VLOOKUP(C18,FSGT6_Inscr!$F$7:$L$110,3,FALSE),(VLOOKUP(C18,FSGT5_Inscr!$F$7:$L$110,3,FALSE)))))</f>
        <v>Alexis(cadet)</v>
      </c>
      <c r="F18" s="197" t="str">
        <f>IF(C18="","",(IF(ISERROR(VLOOKUP(C18,FSGT5_Inscr!$F$7:$L$110,4,FALSE))=TRUE,VLOOKUP(C18,FSGT6_Inscr!$F$7:$L$110,4,FALSE),(VLOOKUP(C18,FSGT5_Inscr!$F$7:$L$110,4,FALSE)))))</f>
        <v>Ecuisses</v>
      </c>
      <c r="G18" s="197">
        <f>IF(C18="","",(IF(ISERROR(VLOOKUP(C18,FSGT5_Inscr!$F$7:$L$110,5,FALSE))=TRUE,VLOOKUP(C18,FSGT6_Inscr!$F$7:$L$110,5,FALSE),(VLOOKUP(C18,FSGT5_Inscr!$F$7:$L$110,5,FALSE)))))</f>
        <v>71</v>
      </c>
      <c r="H18" s="197">
        <f>IF(C18="","",(IF(ISERROR(VLOOKUP(C18,FSGT5_Inscr!$F$7:$L$110,6,FALSE))=TRUE,VLOOKUP(C18,FSGT6_Inscr!$F$7:$L$110,6,FALSE),(VLOOKUP(C18,FSGT5_Inscr!$F$7:$L$110,6,FALSE)))))</f>
        <v>5</v>
      </c>
      <c r="I18" s="196"/>
      <c r="J18" s="198">
        <f t="shared" si="1"/>
        <v>1</v>
      </c>
      <c r="K18" s="203">
        <f>IF(J18=1,(SUM($J$8:J18)*J18),0)</f>
        <v>11</v>
      </c>
      <c r="L18" s="203">
        <f t="shared" si="2"/>
        <v>52</v>
      </c>
      <c r="M18" s="203">
        <f t="shared" si="3"/>
        <v>52</v>
      </c>
      <c r="N18" s="248">
        <f t="shared" si="4"/>
        <v>52</v>
      </c>
      <c r="O18" s="253">
        <f t="shared" si="5"/>
        <v>11</v>
      </c>
      <c r="P18" s="234">
        <f t="shared" si="6"/>
        <v>52</v>
      </c>
      <c r="Q18" s="144"/>
      <c r="R18" s="198">
        <f t="shared" si="7"/>
        <v>0</v>
      </c>
      <c r="S18" s="203">
        <f>IF(R18=1,(SUM($R$8:R18)*R18),0)</f>
        <v>0</v>
      </c>
      <c r="T18" s="203" t="str">
        <f t="shared" si="8"/>
        <v xml:space="preserve"> </v>
      </c>
      <c r="U18" s="203" t="str">
        <f t="shared" si="9"/>
        <v xml:space="preserve"> </v>
      </c>
      <c r="V18" s="248" t="str">
        <f t="shared" si="10"/>
        <v xml:space="preserve"> </v>
      </c>
      <c r="W18" s="253" t="str">
        <f t="shared" si="11"/>
        <v xml:space="preserve"> </v>
      </c>
      <c r="X18" s="234" t="str">
        <f t="shared" si="12"/>
        <v/>
      </c>
      <c r="AL18" s="268" t="str">
        <f t="shared" si="13"/>
        <v>516DANJEAN</v>
      </c>
      <c r="AM18" s="270">
        <f t="shared" si="14"/>
        <v>516</v>
      </c>
    </row>
    <row r="19" spans="1:39" ht="14.1" customHeight="1" x14ac:dyDescent="0.3">
      <c r="A19" s="131">
        <v>12</v>
      </c>
      <c r="B19" s="131">
        <f t="shared" si="15"/>
        <v>1</v>
      </c>
      <c r="C19" s="132">
        <v>503</v>
      </c>
      <c r="D19" s="131" t="str">
        <f>IF(C19="","",(IF(ISERROR(VLOOKUP(C19,FSGT5_Inscr!$F$7:$L$110,2,FALSE))=TRUE,VLOOKUP(C19,FSGT6_Inscr!$F$7:$L$110,2,FALSE),(VLOOKUP(C19,FSGT5_Inscr!$F$7:$L$110,2,FALSE)))))</f>
        <v>MICHAUDET</v>
      </c>
      <c r="E19" s="131" t="str">
        <f>IF(C19="","",(IF(ISERROR(VLOOKUP(C19,FSGT5_Inscr!$F$7:$L$110,3,FALSE))=TRUE,VLOOKUP(C19,FSGT6_Inscr!$F$7:$L$110,3,FALSE),(VLOOKUP(C19,FSGT5_Inscr!$F$7:$L$110,3,FALSE)))))</f>
        <v>Jean</v>
      </c>
      <c r="F19" s="131" t="str">
        <f>IF(C19="","",(IF(ISERROR(VLOOKUP(C19,FSGT5_Inscr!$F$7:$L$110,4,FALSE))=TRUE,VLOOKUP(C19,FSGT6_Inscr!$F$7:$L$110,4,FALSE),(VLOOKUP(C19,FSGT5_Inscr!$F$7:$L$110,4,FALSE)))))</f>
        <v>St-Marcel</v>
      </c>
      <c r="G19" s="131">
        <f>IF(C19="","",(IF(ISERROR(VLOOKUP(C19,FSGT5_Inscr!$F$7:$L$110,5,FALSE))=TRUE,VLOOKUP(C19,FSGT6_Inscr!$F$7:$L$110,5,FALSE),(VLOOKUP(C19,FSGT5_Inscr!$F$7:$L$110,5,FALSE)))))</f>
        <v>71</v>
      </c>
      <c r="H19" s="131">
        <f>IF(C19="","",(IF(ISERROR(VLOOKUP(C19,FSGT5_Inscr!$F$7:$L$110,6,FALSE))=TRUE,VLOOKUP(C19,FSGT6_Inscr!$F$7:$L$110,6,FALSE),(VLOOKUP(C19,FSGT5_Inscr!$F$7:$L$110,6,FALSE)))))</f>
        <v>5</v>
      </c>
      <c r="I19" s="78"/>
      <c r="J19" s="241">
        <f t="shared" si="1"/>
        <v>1</v>
      </c>
      <c r="K19" s="204">
        <f>IF(J19=1,(SUM($J$8:J19)*J19),0)</f>
        <v>12</v>
      </c>
      <c r="L19" s="204">
        <f t="shared" si="2"/>
        <v>48</v>
      </c>
      <c r="M19" s="204">
        <f t="shared" si="3"/>
        <v>48</v>
      </c>
      <c r="N19" s="249">
        <f t="shared" si="4"/>
        <v>48</v>
      </c>
      <c r="O19" s="252">
        <f t="shared" si="5"/>
        <v>12</v>
      </c>
      <c r="P19" s="233">
        <f t="shared" si="6"/>
        <v>48</v>
      </c>
      <c r="Q19" s="143"/>
      <c r="R19" s="241">
        <f t="shared" si="7"/>
        <v>0</v>
      </c>
      <c r="S19" s="204">
        <f>IF(R19=1,(SUM($R$8:R19)*R19),0)</f>
        <v>0</v>
      </c>
      <c r="T19" s="204" t="str">
        <f t="shared" si="8"/>
        <v xml:space="preserve"> </v>
      </c>
      <c r="U19" s="204" t="str">
        <f t="shared" si="9"/>
        <v xml:space="preserve"> </v>
      </c>
      <c r="V19" s="249" t="str">
        <f t="shared" si="10"/>
        <v xml:space="preserve"> </v>
      </c>
      <c r="W19" s="252" t="str">
        <f t="shared" si="11"/>
        <v xml:space="preserve"> </v>
      </c>
      <c r="X19" s="233" t="str">
        <f t="shared" si="12"/>
        <v/>
      </c>
      <c r="AL19" s="268" t="str">
        <f t="shared" si="13"/>
        <v>503MICHAUDET</v>
      </c>
      <c r="AM19" s="270">
        <f t="shared" si="14"/>
        <v>503</v>
      </c>
    </row>
    <row r="20" spans="1:39" ht="14.1" customHeight="1" x14ac:dyDescent="0.3">
      <c r="A20" s="197">
        <v>13</v>
      </c>
      <c r="B20" s="197">
        <f t="shared" si="15"/>
        <v>1</v>
      </c>
      <c r="C20" s="130">
        <v>511</v>
      </c>
      <c r="D20" s="197" t="str">
        <f>IF(C20="","",(IF(ISERROR(VLOOKUP(C20,FSGT5_Inscr!$F$7:$L$110,2,FALSE))=TRUE,VLOOKUP(C20,FSGT6_Inscr!$F$7:$L$110,2,FALSE),(VLOOKUP(C20,FSGT5_Inscr!$F$7:$L$110,2,FALSE)))))</f>
        <v>GLONIN</v>
      </c>
      <c r="E20" s="197" t="str">
        <f>IF(C20="","",(IF(ISERROR(VLOOKUP(C20,FSGT5_Inscr!$F$7:$L$110,3,FALSE))=TRUE,VLOOKUP(C20,FSGT6_Inscr!$F$7:$L$110,3,FALSE),(VLOOKUP(C20,FSGT5_Inscr!$F$7:$L$110,3,FALSE)))))</f>
        <v xml:space="preserve">Corantin </v>
      </c>
      <c r="F20" s="197" t="str">
        <f>IF(C20="","",(IF(ISERROR(VLOOKUP(C20,FSGT5_Inscr!$F$7:$L$110,4,FALSE))=TRUE,VLOOKUP(C20,FSGT6_Inscr!$F$7:$L$110,4,FALSE),(VLOOKUP(C20,FSGT5_Inscr!$F$7:$L$110,4,FALSE)))))</f>
        <v>Verdun</v>
      </c>
      <c r="G20" s="197">
        <f>IF(C20="","",(IF(ISERROR(VLOOKUP(C20,FSGT5_Inscr!$F$7:$L$110,5,FALSE))=TRUE,VLOOKUP(C20,FSGT6_Inscr!$F$7:$L$110,5,FALSE),(VLOOKUP(C20,FSGT5_Inscr!$F$7:$L$110,5,FALSE)))))</f>
        <v>71</v>
      </c>
      <c r="H20" s="197">
        <f>IF(C20="","",(IF(ISERROR(VLOOKUP(C20,FSGT5_Inscr!$F$7:$L$110,6,FALSE))=TRUE,VLOOKUP(C20,FSGT6_Inscr!$F$7:$L$110,6,FALSE),(VLOOKUP(C20,FSGT5_Inscr!$F$7:$L$110,6,FALSE)))))</f>
        <v>5</v>
      </c>
      <c r="I20" s="196"/>
      <c r="J20" s="198">
        <f t="shared" si="1"/>
        <v>1</v>
      </c>
      <c r="K20" s="203">
        <f>IF(J20=1,(SUM($J$8:J20)*J20),0)</f>
        <v>13</v>
      </c>
      <c r="L20" s="203">
        <f t="shared" si="2"/>
        <v>44</v>
      </c>
      <c r="M20" s="203">
        <f t="shared" si="3"/>
        <v>44</v>
      </c>
      <c r="N20" s="248">
        <f t="shared" si="4"/>
        <v>44</v>
      </c>
      <c r="O20" s="253">
        <f t="shared" si="5"/>
        <v>13</v>
      </c>
      <c r="P20" s="234">
        <f t="shared" si="6"/>
        <v>44</v>
      </c>
      <c r="Q20" s="144"/>
      <c r="R20" s="198">
        <f t="shared" si="7"/>
        <v>0</v>
      </c>
      <c r="S20" s="203">
        <f>IF(R20=1,(SUM($R$8:R20)*R20),0)</f>
        <v>0</v>
      </c>
      <c r="T20" s="203" t="str">
        <f t="shared" si="8"/>
        <v xml:space="preserve"> </v>
      </c>
      <c r="U20" s="203" t="str">
        <f t="shared" si="9"/>
        <v xml:space="preserve"> </v>
      </c>
      <c r="V20" s="248" t="str">
        <f t="shared" si="10"/>
        <v xml:space="preserve"> </v>
      </c>
      <c r="W20" s="253" t="str">
        <f t="shared" si="11"/>
        <v xml:space="preserve"> </v>
      </c>
      <c r="X20" s="234" t="str">
        <f t="shared" si="12"/>
        <v/>
      </c>
      <c r="AL20" s="268" t="str">
        <f t="shared" si="13"/>
        <v>511GLONIN</v>
      </c>
      <c r="AM20" s="270">
        <f t="shared" si="14"/>
        <v>511</v>
      </c>
    </row>
    <row r="21" spans="1:39" ht="14.1" customHeight="1" x14ac:dyDescent="0.3">
      <c r="A21" s="131">
        <v>14</v>
      </c>
      <c r="B21" s="131">
        <f t="shared" si="15"/>
        <v>1</v>
      </c>
      <c r="C21" s="132">
        <v>517</v>
      </c>
      <c r="D21" s="131" t="str">
        <f>IF(C21="","",(IF(ISERROR(VLOOKUP(C21,FSGT5_Inscr!$F$7:$L$110,2,FALSE))=TRUE,VLOOKUP(C21,FSGT6_Inscr!$F$7:$L$110,2,FALSE),(VLOOKUP(C21,FSGT5_Inscr!$F$7:$L$110,2,FALSE)))))</f>
        <v>BRUILLOT</v>
      </c>
      <c r="E21" s="131" t="str">
        <f>IF(C21="","",(IF(ISERROR(VLOOKUP(C21,FSGT5_Inscr!$F$7:$L$110,3,FALSE))=TRUE,VLOOKUP(C21,FSGT6_Inscr!$F$7:$L$110,3,FALSE),(VLOOKUP(C21,FSGT5_Inscr!$F$7:$L$110,3,FALSE)))))</f>
        <v>Dominique</v>
      </c>
      <c r="F21" s="131" t="str">
        <f>IF(C21="","",(IF(ISERROR(VLOOKUP(C21,FSGT5_Inscr!$F$7:$L$110,4,FALSE))=TRUE,VLOOKUP(C21,FSGT6_Inscr!$F$7:$L$110,4,FALSE),(VLOOKUP(C21,FSGT5_Inscr!$F$7:$L$110,4,FALSE)))))</f>
        <v>Chalon UVC</v>
      </c>
      <c r="G21" s="131">
        <f>IF(C21="","",(IF(ISERROR(VLOOKUP(C21,FSGT5_Inscr!$F$7:$L$110,5,FALSE))=TRUE,VLOOKUP(C21,FSGT6_Inscr!$F$7:$L$110,5,FALSE),(VLOOKUP(C21,FSGT5_Inscr!$F$7:$L$110,5,FALSE)))))</f>
        <v>71</v>
      </c>
      <c r="H21" s="131">
        <f>IF(C21="","",(IF(ISERROR(VLOOKUP(C21,FSGT5_Inscr!$F$7:$L$110,6,FALSE))=TRUE,VLOOKUP(C21,FSGT6_Inscr!$F$7:$L$110,6,FALSE),(VLOOKUP(C21,FSGT5_Inscr!$F$7:$L$110,6,FALSE)))))</f>
        <v>5</v>
      </c>
      <c r="I21" s="78"/>
      <c r="J21" s="241">
        <f t="shared" si="1"/>
        <v>1</v>
      </c>
      <c r="K21" s="204">
        <f>IF(J21=1,(SUM($J$8:J21)*J21),0)</f>
        <v>14</v>
      </c>
      <c r="L21" s="204">
        <f t="shared" si="2"/>
        <v>40</v>
      </c>
      <c r="M21" s="204">
        <f t="shared" si="3"/>
        <v>40</v>
      </c>
      <c r="N21" s="249">
        <f t="shared" si="4"/>
        <v>40</v>
      </c>
      <c r="O21" s="252">
        <f t="shared" si="5"/>
        <v>14</v>
      </c>
      <c r="P21" s="233">
        <f t="shared" si="6"/>
        <v>40</v>
      </c>
      <c r="Q21" s="143"/>
      <c r="R21" s="241">
        <f t="shared" si="7"/>
        <v>0</v>
      </c>
      <c r="S21" s="204">
        <f>IF(R21=1,(SUM($R$8:R21)*R21),0)</f>
        <v>0</v>
      </c>
      <c r="T21" s="204" t="str">
        <f t="shared" si="8"/>
        <v xml:space="preserve"> </v>
      </c>
      <c r="U21" s="204" t="str">
        <f t="shared" si="9"/>
        <v xml:space="preserve"> </v>
      </c>
      <c r="V21" s="249" t="str">
        <f t="shared" si="10"/>
        <v xml:space="preserve"> </v>
      </c>
      <c r="W21" s="252" t="str">
        <f t="shared" si="11"/>
        <v xml:space="preserve"> </v>
      </c>
      <c r="X21" s="233" t="str">
        <f t="shared" si="12"/>
        <v/>
      </c>
      <c r="AL21" s="268" t="str">
        <f t="shared" si="13"/>
        <v>517BRUILLOT</v>
      </c>
      <c r="AM21" s="270">
        <f t="shared" si="14"/>
        <v>517</v>
      </c>
    </row>
    <row r="22" spans="1:39" ht="14.1" customHeight="1" x14ac:dyDescent="0.3">
      <c r="A22" s="197">
        <v>15</v>
      </c>
      <c r="B22" s="197">
        <f t="shared" si="15"/>
        <v>1</v>
      </c>
      <c r="C22" s="130">
        <v>523</v>
      </c>
      <c r="D22" s="197" t="str">
        <f>IF(C22="","",(IF(ISERROR(VLOOKUP(C22,FSGT5_Inscr!$F$7:$L$110,2,FALSE))=TRUE,VLOOKUP(C22,FSGT6_Inscr!$F$7:$L$110,2,FALSE),(VLOOKUP(C22,FSGT5_Inscr!$F$7:$L$110,2,FALSE)))))</f>
        <v>PIFFAUT</v>
      </c>
      <c r="E22" s="197" t="str">
        <f>IF(C22="","",(IF(ISERROR(VLOOKUP(C22,FSGT5_Inscr!$F$7:$L$110,3,FALSE))=TRUE,VLOOKUP(C22,FSGT6_Inscr!$F$7:$L$110,3,FALSE),(VLOOKUP(C22,FSGT5_Inscr!$F$7:$L$110,3,FALSE)))))</f>
        <v>Michel</v>
      </c>
      <c r="F22" s="197" t="str">
        <f>IF(C22="","",(IF(ISERROR(VLOOKUP(C22,FSGT5_Inscr!$F$7:$L$110,4,FALSE))=TRUE,VLOOKUP(C22,FSGT6_Inscr!$F$7:$L$110,4,FALSE),(VLOOKUP(C22,FSGT5_Inscr!$F$7:$L$110,4,FALSE)))))</f>
        <v>Chalon VS</v>
      </c>
      <c r="G22" s="197">
        <f>IF(C22="","",(IF(ISERROR(VLOOKUP(C22,FSGT5_Inscr!$F$7:$L$110,5,FALSE))=TRUE,VLOOKUP(C22,FSGT6_Inscr!$F$7:$L$110,5,FALSE),(VLOOKUP(C22,FSGT5_Inscr!$F$7:$L$110,5,FALSE)))))</f>
        <v>71</v>
      </c>
      <c r="H22" s="197">
        <f>IF(C22="","",(IF(ISERROR(VLOOKUP(C22,FSGT5_Inscr!$F$7:$L$110,6,FALSE))=TRUE,VLOOKUP(C22,FSGT6_Inscr!$F$7:$L$110,6,FALSE),(VLOOKUP(C22,FSGT5_Inscr!$F$7:$L$110,6,FALSE)))))</f>
        <v>5</v>
      </c>
      <c r="I22" s="196"/>
      <c r="J22" s="198">
        <f t="shared" si="1"/>
        <v>1</v>
      </c>
      <c r="K22" s="203">
        <f>IF(J22=1,(SUM($J$8:J22)*J22),0)</f>
        <v>15</v>
      </c>
      <c r="L22" s="203">
        <f t="shared" si="2"/>
        <v>36</v>
      </c>
      <c r="M22" s="203">
        <f t="shared" si="3"/>
        <v>36</v>
      </c>
      <c r="N22" s="248">
        <f t="shared" si="4"/>
        <v>36</v>
      </c>
      <c r="O22" s="253">
        <f t="shared" si="5"/>
        <v>15</v>
      </c>
      <c r="P22" s="234">
        <f t="shared" si="6"/>
        <v>36</v>
      </c>
      <c r="Q22" s="144"/>
      <c r="R22" s="198">
        <f t="shared" si="7"/>
        <v>0</v>
      </c>
      <c r="S22" s="203">
        <f>IF(R22=1,(SUM($R$8:R22)*R22),0)</f>
        <v>0</v>
      </c>
      <c r="T22" s="203" t="str">
        <f t="shared" si="8"/>
        <v xml:space="preserve"> </v>
      </c>
      <c r="U22" s="203" t="str">
        <f t="shared" si="9"/>
        <v xml:space="preserve"> </v>
      </c>
      <c r="V22" s="248" t="str">
        <f t="shared" si="10"/>
        <v xml:space="preserve"> </v>
      </c>
      <c r="W22" s="253" t="str">
        <f t="shared" si="11"/>
        <v xml:space="preserve"> </v>
      </c>
      <c r="X22" s="234" t="str">
        <f t="shared" si="12"/>
        <v/>
      </c>
      <c r="AL22" s="268" t="str">
        <f t="shared" si="13"/>
        <v>523PIFFAUT</v>
      </c>
      <c r="AM22" s="270">
        <f t="shared" si="14"/>
        <v>523</v>
      </c>
    </row>
    <row r="23" spans="1:39" ht="14.1" customHeight="1" x14ac:dyDescent="0.3">
      <c r="A23" s="131">
        <v>16</v>
      </c>
      <c r="B23" s="131">
        <f t="shared" si="15"/>
        <v>1</v>
      </c>
      <c r="C23" s="132">
        <v>515</v>
      </c>
      <c r="D23" s="131" t="str">
        <f>IF(C23="","",(IF(ISERROR(VLOOKUP(C23,FSGT5_Inscr!$F$7:$L$110,2,FALSE))=TRUE,VLOOKUP(C23,FSGT6_Inscr!$F$7:$L$110,2,FALSE),(VLOOKUP(C23,FSGT5_Inscr!$F$7:$L$110,2,FALSE)))))</f>
        <v>PIGNER</v>
      </c>
      <c r="E23" s="131" t="str">
        <f>IF(C23="","",(IF(ISERROR(VLOOKUP(C23,FSGT5_Inscr!$F$7:$L$110,3,FALSE))=TRUE,VLOOKUP(C23,FSGT6_Inscr!$F$7:$L$110,3,FALSE),(VLOOKUP(C23,FSGT5_Inscr!$F$7:$L$110,3,FALSE)))))</f>
        <v>Roger</v>
      </c>
      <c r="F23" s="131" t="str">
        <f>IF(C23="","",(IF(ISERROR(VLOOKUP(C23,FSGT5_Inscr!$F$7:$L$110,4,FALSE))=TRUE,VLOOKUP(C23,FSGT6_Inscr!$F$7:$L$110,4,FALSE),(VLOOKUP(C23,FSGT5_Inscr!$F$7:$L$110,4,FALSE)))))</f>
        <v>EC Pays du gier</v>
      </c>
      <c r="G23" s="131" t="str">
        <f>IF(C23="","",(IF(ISERROR(VLOOKUP(C23,FSGT5_Inscr!$F$7:$L$110,5,FALSE))=TRUE,VLOOKUP(C23,FSGT6_Inscr!$F$7:$L$110,5,FALSE),(VLOOKUP(C23,FSGT5_Inscr!$F$7:$L$110,5,FALSE)))))</f>
        <v>42</v>
      </c>
      <c r="H23" s="131">
        <f>IF(C23="","",(IF(ISERROR(VLOOKUP(C23,FSGT5_Inscr!$F$7:$L$110,6,FALSE))=TRUE,VLOOKUP(C23,FSGT6_Inscr!$F$7:$L$110,6,FALSE),(VLOOKUP(C23,FSGT5_Inscr!$F$7:$L$110,6,FALSE)))))</f>
        <v>5</v>
      </c>
      <c r="I23" s="78"/>
      <c r="J23" s="241">
        <f t="shared" si="1"/>
        <v>1</v>
      </c>
      <c r="K23" s="204">
        <f>IF(J23=1,(SUM($J$8:J23)*J23),0)</f>
        <v>16</v>
      </c>
      <c r="L23" s="204">
        <f t="shared" si="2"/>
        <v>32</v>
      </c>
      <c r="M23" s="204">
        <f t="shared" si="3"/>
        <v>32</v>
      </c>
      <c r="N23" s="249">
        <f t="shared" si="4"/>
        <v>32</v>
      </c>
      <c r="O23" s="252">
        <f t="shared" si="5"/>
        <v>16</v>
      </c>
      <c r="P23" s="233">
        <f t="shared" si="6"/>
        <v>32</v>
      </c>
      <c r="Q23" s="143"/>
      <c r="R23" s="241">
        <f t="shared" si="7"/>
        <v>0</v>
      </c>
      <c r="S23" s="204">
        <f>IF(R23=1,(SUM($R$8:R23)*R23),0)</f>
        <v>0</v>
      </c>
      <c r="T23" s="204" t="str">
        <f t="shared" si="8"/>
        <v xml:space="preserve"> </v>
      </c>
      <c r="U23" s="204" t="str">
        <f t="shared" si="9"/>
        <v xml:space="preserve"> </v>
      </c>
      <c r="V23" s="249" t="str">
        <f t="shared" si="10"/>
        <v xml:space="preserve"> </v>
      </c>
      <c r="W23" s="252" t="str">
        <f t="shared" si="11"/>
        <v xml:space="preserve"> </v>
      </c>
      <c r="X23" s="233" t="str">
        <f t="shared" si="12"/>
        <v/>
      </c>
      <c r="AL23" s="268" t="str">
        <f t="shared" si="13"/>
        <v>515PIGNER</v>
      </c>
      <c r="AM23" s="270">
        <f t="shared" si="14"/>
        <v>515</v>
      </c>
    </row>
    <row r="24" spans="1:39" ht="14.1" customHeight="1" x14ac:dyDescent="0.3">
      <c r="A24" s="197">
        <v>17</v>
      </c>
      <c r="B24" s="197">
        <f t="shared" si="15"/>
        <v>1</v>
      </c>
      <c r="C24" s="130">
        <v>520</v>
      </c>
      <c r="D24" s="197" t="str">
        <f>IF(C24="","",(IF(ISERROR(VLOOKUP(C24,FSGT5_Inscr!$F$7:$L$110,2,FALSE))=TRUE,VLOOKUP(C24,FSGT6_Inscr!$F$7:$L$110,2,FALSE),(VLOOKUP(C24,FSGT5_Inscr!$F$7:$L$110,2,FALSE)))))</f>
        <v>ESCUTENAIRE</v>
      </c>
      <c r="E24" s="197" t="str">
        <f>IF(C24="","",(IF(ISERROR(VLOOKUP(C24,FSGT5_Inscr!$F$7:$L$110,3,FALSE))=TRUE,VLOOKUP(C24,FSGT6_Inscr!$F$7:$L$110,3,FALSE),(VLOOKUP(C24,FSGT5_Inscr!$F$7:$L$110,3,FALSE)))))</f>
        <v>Maurice</v>
      </c>
      <c r="F24" s="197" t="str">
        <f>IF(C24="","",(IF(ISERROR(VLOOKUP(C24,FSGT5_Inscr!$F$7:$L$110,4,FALSE))=TRUE,VLOOKUP(C24,FSGT6_Inscr!$F$7:$L$110,4,FALSE),(VLOOKUP(C24,FSGT5_Inscr!$F$7:$L$110,4,FALSE)))))</f>
        <v>Chalon VS</v>
      </c>
      <c r="G24" s="197">
        <f>IF(C24="","",(IF(ISERROR(VLOOKUP(C24,FSGT5_Inscr!$F$7:$L$110,5,FALSE))=TRUE,VLOOKUP(C24,FSGT6_Inscr!$F$7:$L$110,5,FALSE),(VLOOKUP(C24,FSGT5_Inscr!$F$7:$L$110,5,FALSE)))))</f>
        <v>71</v>
      </c>
      <c r="H24" s="197">
        <f>IF(C24="","",(IF(ISERROR(VLOOKUP(C24,FSGT5_Inscr!$F$7:$L$110,6,FALSE))=TRUE,VLOOKUP(C24,FSGT6_Inscr!$F$7:$L$110,6,FALSE),(VLOOKUP(C24,FSGT5_Inscr!$F$7:$L$110,6,FALSE)))))</f>
        <v>5</v>
      </c>
      <c r="I24" s="196"/>
      <c r="J24" s="198">
        <f t="shared" si="1"/>
        <v>1</v>
      </c>
      <c r="K24" s="203">
        <f>IF(J24=1,(SUM($J$8:J24)*J24),0)</f>
        <v>17</v>
      </c>
      <c r="L24" s="203">
        <f t="shared" si="2"/>
        <v>28</v>
      </c>
      <c r="M24" s="203">
        <f t="shared" si="3"/>
        <v>28</v>
      </c>
      <c r="N24" s="248">
        <f t="shared" si="4"/>
        <v>28</v>
      </c>
      <c r="O24" s="253">
        <f t="shared" si="5"/>
        <v>17</v>
      </c>
      <c r="P24" s="234">
        <f t="shared" si="6"/>
        <v>28</v>
      </c>
      <c r="Q24" s="144"/>
      <c r="R24" s="198">
        <f t="shared" si="7"/>
        <v>0</v>
      </c>
      <c r="S24" s="203">
        <f>IF(R24=1,(SUM($R$8:R24)*R24),0)</f>
        <v>0</v>
      </c>
      <c r="T24" s="203" t="str">
        <f t="shared" si="8"/>
        <v xml:space="preserve"> </v>
      </c>
      <c r="U24" s="203" t="str">
        <f t="shared" si="9"/>
        <v xml:space="preserve"> </v>
      </c>
      <c r="V24" s="248" t="str">
        <f t="shared" si="10"/>
        <v xml:space="preserve"> </v>
      </c>
      <c r="W24" s="253" t="str">
        <f t="shared" si="11"/>
        <v xml:space="preserve"> </v>
      </c>
      <c r="X24" s="234" t="str">
        <f t="shared" si="12"/>
        <v/>
      </c>
      <c r="AL24" s="268" t="str">
        <f t="shared" si="13"/>
        <v>520ESCUTENAIRE</v>
      </c>
      <c r="AM24" s="270">
        <f t="shared" si="14"/>
        <v>520</v>
      </c>
    </row>
    <row r="25" spans="1:39" ht="14.1" customHeight="1" x14ac:dyDescent="0.3">
      <c r="A25" s="131">
        <v>18</v>
      </c>
      <c r="B25" s="131">
        <f t="shared" si="15"/>
        <v>1</v>
      </c>
      <c r="C25" s="132">
        <v>519</v>
      </c>
      <c r="D25" s="131" t="str">
        <f>IF(C25="","",(IF(ISERROR(VLOOKUP(C25,FSGT5_Inscr!$F$7:$L$110,2,FALSE))=TRUE,VLOOKUP(C25,FSGT6_Inscr!$F$7:$L$110,2,FALSE),(VLOOKUP(C25,FSGT5_Inscr!$F$7:$L$110,2,FALSE)))))</f>
        <v>RABUT</v>
      </c>
      <c r="E25" s="131" t="str">
        <f>IF(C25="","",(IF(ISERROR(VLOOKUP(C25,FSGT5_Inscr!$F$7:$L$110,3,FALSE))=TRUE,VLOOKUP(C25,FSGT6_Inscr!$F$7:$L$110,3,FALSE),(VLOOKUP(C25,FSGT5_Inscr!$F$7:$L$110,3,FALSE)))))</f>
        <v>Lucas(cadet)</v>
      </c>
      <c r="F25" s="131" t="str">
        <f>IF(C25="","",(IF(ISERROR(VLOOKUP(C25,FSGT5_Inscr!$F$7:$L$110,4,FALSE))=TRUE,VLOOKUP(C25,FSGT6_Inscr!$F$7:$L$110,4,FALSE),(VLOOKUP(C25,FSGT5_Inscr!$F$7:$L$110,4,FALSE)))))</f>
        <v xml:space="preserve">Aluze </v>
      </c>
      <c r="G25" s="131">
        <f>IF(C25="","",(IF(ISERROR(VLOOKUP(C25,FSGT5_Inscr!$F$7:$L$110,5,FALSE))=TRUE,VLOOKUP(C25,FSGT6_Inscr!$F$7:$L$110,5,FALSE),(VLOOKUP(C25,FSGT5_Inscr!$F$7:$L$110,5,FALSE)))))</f>
        <v>71</v>
      </c>
      <c r="H25" s="131">
        <f>IF(C25="","",(IF(ISERROR(VLOOKUP(C25,FSGT5_Inscr!$F$7:$L$110,6,FALSE))=TRUE,VLOOKUP(C25,FSGT6_Inscr!$F$7:$L$110,6,FALSE),(VLOOKUP(C25,FSGT5_Inscr!$F$7:$L$110,6,FALSE)))))</f>
        <v>5</v>
      </c>
      <c r="I25" s="78"/>
      <c r="J25" s="241">
        <f t="shared" si="1"/>
        <v>1</v>
      </c>
      <c r="K25" s="204">
        <f>IF(J25=1,(SUM($J$8:J25)*J25),0)</f>
        <v>18</v>
      </c>
      <c r="L25" s="204">
        <f t="shared" si="2"/>
        <v>24</v>
      </c>
      <c r="M25" s="204">
        <f t="shared" si="3"/>
        <v>24</v>
      </c>
      <c r="N25" s="249">
        <f t="shared" si="4"/>
        <v>24</v>
      </c>
      <c r="O25" s="252">
        <f t="shared" si="5"/>
        <v>18</v>
      </c>
      <c r="P25" s="233">
        <f t="shared" si="6"/>
        <v>24</v>
      </c>
      <c r="Q25" s="143"/>
      <c r="R25" s="241">
        <f t="shared" si="7"/>
        <v>0</v>
      </c>
      <c r="S25" s="204">
        <f>IF(R25=1,(SUM($R$8:R25)*R25),0)</f>
        <v>0</v>
      </c>
      <c r="T25" s="204" t="str">
        <f t="shared" si="8"/>
        <v xml:space="preserve"> </v>
      </c>
      <c r="U25" s="204" t="str">
        <f t="shared" si="9"/>
        <v xml:space="preserve"> </v>
      </c>
      <c r="V25" s="249" t="str">
        <f t="shared" si="10"/>
        <v xml:space="preserve"> </v>
      </c>
      <c r="W25" s="252" t="str">
        <f t="shared" si="11"/>
        <v xml:space="preserve"> </v>
      </c>
      <c r="X25" s="233" t="str">
        <f t="shared" si="12"/>
        <v/>
      </c>
      <c r="AL25" s="268" t="str">
        <f t="shared" si="13"/>
        <v>519RABUT</v>
      </c>
      <c r="AM25" s="270">
        <f t="shared" si="14"/>
        <v>519</v>
      </c>
    </row>
    <row r="26" spans="1:39" ht="14.1" customHeight="1" x14ac:dyDescent="0.3">
      <c r="A26" s="197">
        <v>19</v>
      </c>
      <c r="B26" s="197">
        <f t="shared" si="15"/>
        <v>1</v>
      </c>
      <c r="C26" s="130">
        <v>506</v>
      </c>
      <c r="D26" s="197" t="str">
        <f>IF(C26="","",(IF(ISERROR(VLOOKUP(C26,FSGT5_Inscr!$F$7:$L$110,2,FALSE))=TRUE,VLOOKUP(C26,FSGT6_Inscr!$F$7:$L$110,2,FALSE),(VLOOKUP(C26,FSGT5_Inscr!$F$7:$L$110,2,FALSE)))))</f>
        <v>DUCAROUGE</v>
      </c>
      <c r="E26" s="197" t="str">
        <f>IF(C26="","",(IF(ISERROR(VLOOKUP(C26,FSGT5_Inscr!$F$7:$L$110,3,FALSE))=TRUE,VLOOKUP(C26,FSGT6_Inscr!$F$7:$L$110,3,FALSE),(VLOOKUP(C26,FSGT5_Inscr!$F$7:$L$110,3,FALSE)))))</f>
        <v>Jean-Louis</v>
      </c>
      <c r="F26" s="197" t="str">
        <f>IF(C26="","",(IF(ISERROR(VLOOKUP(C26,FSGT5_Inscr!$F$7:$L$110,4,FALSE))=TRUE,VLOOKUP(C26,FSGT6_Inscr!$F$7:$L$110,4,FALSE),(VLOOKUP(C26,FSGT5_Inscr!$F$7:$L$110,4,FALSE)))))</f>
        <v>Verdun</v>
      </c>
      <c r="G26" s="197">
        <f>IF(C26="","",(IF(ISERROR(VLOOKUP(C26,FSGT5_Inscr!$F$7:$L$110,5,FALSE))=TRUE,VLOOKUP(C26,FSGT6_Inscr!$F$7:$L$110,5,FALSE),(VLOOKUP(C26,FSGT5_Inscr!$F$7:$L$110,5,FALSE)))))</f>
        <v>71</v>
      </c>
      <c r="H26" s="197">
        <f>IF(C26="","",(IF(ISERROR(VLOOKUP(C26,FSGT5_Inscr!$F$7:$L$110,6,FALSE))=TRUE,VLOOKUP(C26,FSGT6_Inscr!$F$7:$L$110,6,FALSE),(VLOOKUP(C26,FSGT5_Inscr!$F$7:$L$110,6,FALSE)))))</f>
        <v>5</v>
      </c>
      <c r="I26" s="196"/>
      <c r="J26" s="198">
        <f t="shared" si="1"/>
        <v>1</v>
      </c>
      <c r="K26" s="203">
        <f>IF(J26=1,(SUM($J$8:J26)*J26),0)</f>
        <v>19</v>
      </c>
      <c r="L26" s="203">
        <f t="shared" si="2"/>
        <v>20</v>
      </c>
      <c r="M26" s="203">
        <f t="shared" si="3"/>
        <v>20</v>
      </c>
      <c r="N26" s="248">
        <f t="shared" si="4"/>
        <v>20</v>
      </c>
      <c r="O26" s="253">
        <f t="shared" si="5"/>
        <v>19</v>
      </c>
      <c r="P26" s="234">
        <f t="shared" si="6"/>
        <v>20</v>
      </c>
      <c r="Q26" s="144"/>
      <c r="R26" s="198">
        <f t="shared" si="7"/>
        <v>0</v>
      </c>
      <c r="S26" s="203">
        <f>IF(R26=1,(SUM($R$8:R26)*R26),0)</f>
        <v>0</v>
      </c>
      <c r="T26" s="203" t="str">
        <f t="shared" si="8"/>
        <v xml:space="preserve"> </v>
      </c>
      <c r="U26" s="203" t="str">
        <f t="shared" si="9"/>
        <v xml:space="preserve"> </v>
      </c>
      <c r="V26" s="248" t="str">
        <f t="shared" si="10"/>
        <v xml:space="preserve"> </v>
      </c>
      <c r="W26" s="253" t="str">
        <f t="shared" si="11"/>
        <v xml:space="preserve"> </v>
      </c>
      <c r="X26" s="234" t="str">
        <f t="shared" si="12"/>
        <v/>
      </c>
      <c r="AL26" s="268" t="str">
        <f t="shared" si="13"/>
        <v>506DUCAROUGE</v>
      </c>
      <c r="AM26" s="270">
        <f t="shared" si="14"/>
        <v>506</v>
      </c>
    </row>
    <row r="27" spans="1:39" ht="14.1" customHeight="1" x14ac:dyDescent="0.3">
      <c r="A27" s="131">
        <v>20</v>
      </c>
      <c r="B27" s="131">
        <f t="shared" si="15"/>
        <v>1</v>
      </c>
      <c r="C27" s="132">
        <v>512</v>
      </c>
      <c r="D27" s="131" t="str">
        <f>IF(C27="","",(IF(ISERROR(VLOOKUP(C27,FSGT5_Inscr!$F$7:$L$110,2,FALSE))=TRUE,VLOOKUP(C27,FSGT6_Inscr!$F$7:$L$110,2,FALSE),(VLOOKUP(C27,FSGT5_Inscr!$F$7:$L$110,2,FALSE)))))</f>
        <v>PEGAZ</v>
      </c>
      <c r="E27" s="131" t="str">
        <f>IF(C27="","",(IF(ISERROR(VLOOKUP(C27,FSGT5_Inscr!$F$7:$L$110,3,FALSE))=TRUE,VLOOKUP(C27,FSGT6_Inscr!$F$7:$L$110,3,FALSE),(VLOOKUP(C27,FSGT5_Inscr!$F$7:$L$110,3,FALSE)))))</f>
        <v>Quentin(cadet)</v>
      </c>
      <c r="F27" s="131" t="str">
        <f>IF(C27="","",(IF(ISERROR(VLOOKUP(C27,FSGT5_Inscr!$F$7:$L$110,4,FALSE))=TRUE,VLOOKUP(C27,FSGT6_Inscr!$F$7:$L$110,4,FALSE),(VLOOKUP(C27,FSGT5_Inscr!$F$7:$L$110,4,FALSE)))))</f>
        <v>Montceau</v>
      </c>
      <c r="G27" s="131">
        <f>IF(C27="","",(IF(ISERROR(VLOOKUP(C27,FSGT5_Inscr!$F$7:$L$110,5,FALSE))=TRUE,VLOOKUP(C27,FSGT6_Inscr!$F$7:$L$110,5,FALSE),(VLOOKUP(C27,FSGT5_Inscr!$F$7:$L$110,5,FALSE)))))</f>
        <v>71</v>
      </c>
      <c r="H27" s="131">
        <f>IF(C27="","",(IF(ISERROR(VLOOKUP(C27,FSGT5_Inscr!$F$7:$L$110,6,FALSE))=TRUE,VLOOKUP(C27,FSGT6_Inscr!$F$7:$L$110,6,FALSE),(VLOOKUP(C27,FSGT5_Inscr!$F$7:$L$110,6,FALSE)))))</f>
        <v>5</v>
      </c>
      <c r="I27" s="78"/>
      <c r="J27" s="241">
        <f t="shared" si="1"/>
        <v>1</v>
      </c>
      <c r="K27" s="204">
        <f>IF(J27=1,(SUM($J$8:J27)*J27),0)</f>
        <v>20</v>
      </c>
      <c r="L27" s="204">
        <f t="shared" si="2"/>
        <v>16</v>
      </c>
      <c r="M27" s="204">
        <f t="shared" si="3"/>
        <v>16</v>
      </c>
      <c r="N27" s="249">
        <f t="shared" si="4"/>
        <v>16</v>
      </c>
      <c r="O27" s="252">
        <f t="shared" si="5"/>
        <v>20</v>
      </c>
      <c r="P27" s="233">
        <f t="shared" si="6"/>
        <v>16</v>
      </c>
      <c r="Q27" s="143"/>
      <c r="R27" s="241">
        <f t="shared" si="7"/>
        <v>0</v>
      </c>
      <c r="S27" s="204">
        <f>IF(R27=1,(SUM($R$8:R27)*R27),0)</f>
        <v>0</v>
      </c>
      <c r="T27" s="204" t="str">
        <f t="shared" si="8"/>
        <v xml:space="preserve"> </v>
      </c>
      <c r="U27" s="204" t="str">
        <f t="shared" si="9"/>
        <v xml:space="preserve"> </v>
      </c>
      <c r="V27" s="249" t="str">
        <f t="shared" si="10"/>
        <v xml:space="preserve"> </v>
      </c>
      <c r="W27" s="252" t="str">
        <f t="shared" si="11"/>
        <v xml:space="preserve"> </v>
      </c>
      <c r="X27" s="233" t="str">
        <f t="shared" si="12"/>
        <v/>
      </c>
      <c r="AL27" s="268" t="str">
        <f t="shared" si="13"/>
        <v>512PEGAZ</v>
      </c>
      <c r="AM27" s="270">
        <f t="shared" si="14"/>
        <v>512</v>
      </c>
    </row>
    <row r="28" spans="1:39" ht="14.1" customHeight="1" x14ac:dyDescent="0.3">
      <c r="A28" s="197">
        <v>21</v>
      </c>
      <c r="B28" s="197">
        <f t="shared" si="15"/>
        <v>1</v>
      </c>
      <c r="C28" s="130">
        <v>508</v>
      </c>
      <c r="D28" s="197" t="str">
        <f>IF(C28="","",(IF(ISERROR(VLOOKUP(C28,FSGT5_Inscr!$F$7:$L$110,2,FALSE))=TRUE,VLOOKUP(C28,FSGT6_Inscr!$F$7:$L$110,2,FALSE),(VLOOKUP(C28,FSGT5_Inscr!$F$7:$L$110,2,FALSE)))))</f>
        <v>THIBERT</v>
      </c>
      <c r="E28" s="197" t="str">
        <f>IF(C28="","",(IF(ISERROR(VLOOKUP(C28,FSGT5_Inscr!$F$7:$L$110,3,FALSE))=TRUE,VLOOKUP(C28,FSGT6_Inscr!$F$7:$L$110,3,FALSE),(VLOOKUP(C28,FSGT5_Inscr!$F$7:$L$110,3,FALSE)))))</f>
        <v>Mathieu</v>
      </c>
      <c r="F28" s="197" t="str">
        <f>IF(C28="","",(IF(ISERROR(VLOOKUP(C28,FSGT5_Inscr!$F$7:$L$110,4,FALSE))=TRUE,VLOOKUP(C28,FSGT6_Inscr!$F$7:$L$110,4,FALSE),(VLOOKUP(C28,FSGT5_Inscr!$F$7:$L$110,4,FALSE)))))</f>
        <v>Granges</v>
      </c>
      <c r="G28" s="197">
        <f>IF(C28="","",(IF(ISERROR(VLOOKUP(C28,FSGT5_Inscr!$F$7:$L$110,5,FALSE))=TRUE,VLOOKUP(C28,FSGT6_Inscr!$F$7:$L$110,5,FALSE),(VLOOKUP(C28,FSGT5_Inscr!$F$7:$L$110,5,FALSE)))))</f>
        <v>71</v>
      </c>
      <c r="H28" s="197">
        <f>IF(C28="","",(IF(ISERROR(VLOOKUP(C28,FSGT5_Inscr!$F$7:$L$110,6,FALSE))=TRUE,VLOOKUP(C28,FSGT6_Inscr!$F$7:$L$110,6,FALSE),(VLOOKUP(C28,FSGT5_Inscr!$F$7:$L$110,6,FALSE)))))</f>
        <v>5</v>
      </c>
      <c r="I28" s="196"/>
      <c r="J28" s="198">
        <f t="shared" si="1"/>
        <v>1</v>
      </c>
      <c r="K28" s="203">
        <f>IF(J28=1,(SUM($J$8:J28)*J28),0)</f>
        <v>21</v>
      </c>
      <c r="L28" s="203">
        <f t="shared" si="2"/>
        <v>12</v>
      </c>
      <c r="M28" s="203">
        <f t="shared" si="3"/>
        <v>12</v>
      </c>
      <c r="N28" s="248">
        <f t="shared" si="4"/>
        <v>12</v>
      </c>
      <c r="O28" s="253">
        <f t="shared" si="5"/>
        <v>21</v>
      </c>
      <c r="P28" s="234">
        <f t="shared" si="6"/>
        <v>12</v>
      </c>
      <c r="Q28" s="144"/>
      <c r="R28" s="198">
        <f t="shared" si="7"/>
        <v>0</v>
      </c>
      <c r="S28" s="203">
        <f>IF(R28=1,(SUM($R$8:R28)*R28),0)</f>
        <v>0</v>
      </c>
      <c r="T28" s="203" t="str">
        <f t="shared" si="8"/>
        <v xml:space="preserve"> </v>
      </c>
      <c r="U28" s="203" t="str">
        <f t="shared" si="9"/>
        <v xml:space="preserve"> </v>
      </c>
      <c r="V28" s="248" t="str">
        <f t="shared" si="10"/>
        <v xml:space="preserve"> </v>
      </c>
      <c r="W28" s="253" t="str">
        <f t="shared" si="11"/>
        <v xml:space="preserve"> </v>
      </c>
      <c r="X28" s="234" t="str">
        <f t="shared" si="12"/>
        <v/>
      </c>
      <c r="AL28" s="268" t="str">
        <f t="shared" si="13"/>
        <v>508THIBERT</v>
      </c>
      <c r="AM28" s="270">
        <f t="shared" si="14"/>
        <v>508</v>
      </c>
    </row>
    <row r="29" spans="1:39" ht="14.1" customHeight="1" x14ac:dyDescent="0.3">
      <c r="A29" s="131">
        <v>22</v>
      </c>
      <c r="B29" s="131">
        <f t="shared" si="15"/>
        <v>1</v>
      </c>
      <c r="C29" s="132">
        <v>509</v>
      </c>
      <c r="D29" s="131" t="str">
        <f>IF(C29="","",(IF(ISERROR(VLOOKUP(C29,FSGT5_Inscr!$F$7:$L$110,2,FALSE))=TRUE,VLOOKUP(C29,FSGT6_Inscr!$F$7:$L$110,2,FALSE),(VLOOKUP(C29,FSGT5_Inscr!$F$7:$L$110,2,FALSE)))))</f>
        <v>ALMERAS</v>
      </c>
      <c r="E29" s="131" t="str">
        <f>IF(C29="","",(IF(ISERROR(VLOOKUP(C29,FSGT5_Inscr!$F$7:$L$110,3,FALSE))=TRUE,VLOOKUP(C29,FSGT6_Inscr!$F$7:$L$110,3,FALSE),(VLOOKUP(C29,FSGT5_Inscr!$F$7:$L$110,3,FALSE)))))</f>
        <v>Luc</v>
      </c>
      <c r="F29" s="131" t="str">
        <f>IF(C29="","",(IF(ISERROR(VLOOKUP(C29,FSGT5_Inscr!$F$7:$L$110,4,FALSE))=TRUE,VLOOKUP(C29,FSGT6_Inscr!$F$7:$L$110,4,FALSE),(VLOOKUP(C29,FSGT5_Inscr!$F$7:$L$110,4,FALSE)))))</f>
        <v>Tournus</v>
      </c>
      <c r="G29" s="131">
        <f>IF(C29="","",(IF(ISERROR(VLOOKUP(C29,FSGT5_Inscr!$F$7:$L$110,5,FALSE))=TRUE,VLOOKUP(C29,FSGT6_Inscr!$F$7:$L$110,5,FALSE),(VLOOKUP(C29,FSGT5_Inscr!$F$7:$L$110,5,FALSE)))))</f>
        <v>71</v>
      </c>
      <c r="H29" s="131">
        <f>IF(C29="","",(IF(ISERROR(VLOOKUP(C29,FSGT5_Inscr!$F$7:$L$110,6,FALSE))=TRUE,VLOOKUP(C29,FSGT6_Inscr!$F$7:$L$110,6,FALSE),(VLOOKUP(C29,FSGT5_Inscr!$F$7:$L$110,6,FALSE)))))</f>
        <v>5</v>
      </c>
      <c r="I29" s="78"/>
      <c r="J29" s="241">
        <f t="shared" si="1"/>
        <v>1</v>
      </c>
      <c r="K29" s="204">
        <f>IF(J29=1,(SUM($J$8:J29)*J29),0)</f>
        <v>22</v>
      </c>
      <c r="L29" s="204">
        <f t="shared" si="2"/>
        <v>8</v>
      </c>
      <c r="M29" s="204">
        <f t="shared" si="3"/>
        <v>8</v>
      </c>
      <c r="N29" s="249">
        <f t="shared" si="4"/>
        <v>8</v>
      </c>
      <c r="O29" s="252">
        <f t="shared" si="5"/>
        <v>22</v>
      </c>
      <c r="P29" s="233">
        <f t="shared" si="6"/>
        <v>8</v>
      </c>
      <c r="Q29" s="143"/>
      <c r="R29" s="241">
        <f t="shared" si="7"/>
        <v>0</v>
      </c>
      <c r="S29" s="204">
        <f>IF(R29=1,(SUM($R$8:R29)*R29),0)</f>
        <v>0</v>
      </c>
      <c r="T29" s="204" t="str">
        <f t="shared" si="8"/>
        <v xml:space="preserve"> </v>
      </c>
      <c r="U29" s="204" t="str">
        <f t="shared" si="9"/>
        <v xml:space="preserve"> </v>
      </c>
      <c r="V29" s="249" t="str">
        <f t="shared" si="10"/>
        <v xml:space="preserve"> </v>
      </c>
      <c r="W29" s="252" t="str">
        <f t="shared" si="11"/>
        <v xml:space="preserve"> </v>
      </c>
      <c r="X29" s="233" t="str">
        <f t="shared" si="12"/>
        <v/>
      </c>
      <c r="AL29" s="268" t="str">
        <f t="shared" si="13"/>
        <v>509ALMERAS</v>
      </c>
      <c r="AM29" s="270">
        <f t="shared" si="14"/>
        <v>509</v>
      </c>
    </row>
    <row r="30" spans="1:39" ht="14.1" customHeight="1" x14ac:dyDescent="0.3">
      <c r="A30" s="197">
        <v>23</v>
      </c>
      <c r="B30" s="197">
        <f t="shared" si="15"/>
        <v>1</v>
      </c>
      <c r="C30" s="130">
        <v>507</v>
      </c>
      <c r="D30" s="197" t="str">
        <f>IF(C30="","",(IF(ISERROR(VLOOKUP(C30,FSGT5_Inscr!$F$7:$L$110,2,FALSE))=TRUE,VLOOKUP(C30,FSGT6_Inscr!$F$7:$L$110,2,FALSE),(VLOOKUP(C30,FSGT5_Inscr!$F$7:$L$110,2,FALSE)))))</f>
        <v>CHANDET</v>
      </c>
      <c r="E30" s="197" t="str">
        <f>IF(C30="","",(IF(ISERROR(VLOOKUP(C30,FSGT5_Inscr!$F$7:$L$110,3,FALSE))=TRUE,VLOOKUP(C30,FSGT6_Inscr!$F$7:$L$110,3,FALSE),(VLOOKUP(C30,FSGT5_Inscr!$F$7:$L$110,3,FALSE)))))</f>
        <v>André</v>
      </c>
      <c r="F30" s="197" t="str">
        <f>IF(C30="","",(IF(ISERROR(VLOOKUP(C30,FSGT5_Inscr!$F$7:$L$110,4,FALSE))=TRUE,VLOOKUP(C30,FSGT6_Inscr!$F$7:$L$110,4,FALSE),(VLOOKUP(C30,FSGT5_Inscr!$F$7:$L$110,4,FALSE)))))</f>
        <v>Sanvignes</v>
      </c>
      <c r="G30" s="197">
        <f>IF(C30="","",(IF(ISERROR(VLOOKUP(C30,FSGT5_Inscr!$F$7:$L$110,5,FALSE))=TRUE,VLOOKUP(C30,FSGT6_Inscr!$F$7:$L$110,5,FALSE),(VLOOKUP(C30,FSGT5_Inscr!$F$7:$L$110,5,FALSE)))))</f>
        <v>71</v>
      </c>
      <c r="H30" s="197">
        <f>IF(C30="","",(IF(ISERROR(VLOOKUP(C30,FSGT5_Inscr!$F$7:$L$110,6,FALSE))=TRUE,VLOOKUP(C30,FSGT6_Inscr!$F$7:$L$110,6,FALSE),(VLOOKUP(C30,FSGT5_Inscr!$F$7:$L$110,6,FALSE)))))</f>
        <v>5</v>
      </c>
      <c r="I30" s="196"/>
      <c r="J30" s="198">
        <f t="shared" si="1"/>
        <v>1</v>
      </c>
      <c r="K30" s="203">
        <f>IF(J30=1,(SUM($J$8:J30)*J30),0)</f>
        <v>23</v>
      </c>
      <c r="L30" s="203">
        <f t="shared" si="2"/>
        <v>4</v>
      </c>
      <c r="M30" s="203">
        <f t="shared" si="3"/>
        <v>4</v>
      </c>
      <c r="N30" s="248">
        <f t="shared" si="4"/>
        <v>4</v>
      </c>
      <c r="O30" s="253">
        <f t="shared" si="5"/>
        <v>23</v>
      </c>
      <c r="P30" s="234">
        <f t="shared" si="6"/>
        <v>4</v>
      </c>
      <c r="Q30" s="144"/>
      <c r="R30" s="198">
        <f t="shared" si="7"/>
        <v>0</v>
      </c>
      <c r="S30" s="203">
        <f>IF(R30=1,(SUM($R$8:R30)*R30),0)</f>
        <v>0</v>
      </c>
      <c r="T30" s="203" t="str">
        <f t="shared" si="8"/>
        <v xml:space="preserve"> </v>
      </c>
      <c r="U30" s="203" t="str">
        <f t="shared" si="9"/>
        <v xml:space="preserve"> </v>
      </c>
      <c r="V30" s="248" t="str">
        <f t="shared" si="10"/>
        <v xml:space="preserve"> </v>
      </c>
      <c r="W30" s="253" t="str">
        <f t="shared" si="11"/>
        <v xml:space="preserve"> </v>
      </c>
      <c r="X30" s="234" t="str">
        <f t="shared" si="12"/>
        <v/>
      </c>
      <c r="AL30" s="268" t="str">
        <f t="shared" si="13"/>
        <v>507CHANDET</v>
      </c>
      <c r="AM30" s="270">
        <f t="shared" si="14"/>
        <v>507</v>
      </c>
    </row>
    <row r="31" spans="1:39" ht="14.1" customHeight="1" x14ac:dyDescent="0.3">
      <c r="A31" s="131">
        <v>24</v>
      </c>
      <c r="B31" s="131">
        <f t="shared" si="15"/>
        <v>1</v>
      </c>
      <c r="C31" s="132"/>
      <c r="D31" s="131" t="str">
        <f>IF(C31="","",(IF(ISERROR(VLOOKUP(C31,FSGT5_Inscr!$F$7:$L$110,2,FALSE))=TRUE,VLOOKUP(C31,FSGT6_Inscr!$F$7:$L$110,2,FALSE),(VLOOKUP(C31,FSGT5_Inscr!$F$7:$L$110,2,FALSE)))))</f>
        <v/>
      </c>
      <c r="E31" s="131" t="str">
        <f>IF(C31="","",(IF(ISERROR(VLOOKUP(C31,FSGT5_Inscr!$F$7:$L$110,3,FALSE))=TRUE,VLOOKUP(C31,FSGT6_Inscr!$F$7:$L$110,3,FALSE),(VLOOKUP(C31,FSGT5_Inscr!$F$7:$L$110,3,FALSE)))))</f>
        <v/>
      </c>
      <c r="F31" s="131" t="str">
        <f>IF(C31="","",(IF(ISERROR(VLOOKUP(C31,FSGT5_Inscr!$F$7:$L$110,4,FALSE))=TRUE,VLOOKUP(C31,FSGT6_Inscr!$F$7:$L$110,4,FALSE),(VLOOKUP(C31,FSGT5_Inscr!$F$7:$L$110,4,FALSE)))))</f>
        <v/>
      </c>
      <c r="G31" s="131" t="str">
        <f>IF(C31="","",(IF(ISERROR(VLOOKUP(C31,FSGT5_Inscr!$F$7:$L$110,5,FALSE))=TRUE,VLOOKUP(C31,FSGT6_Inscr!$F$7:$L$110,5,FALSE),(VLOOKUP(C31,FSGT5_Inscr!$F$7:$L$110,5,FALSE)))))</f>
        <v/>
      </c>
      <c r="H31" s="131" t="str">
        <f>IF(C31="","",(IF(ISERROR(VLOOKUP(C31,FSGT5_Inscr!$F$7:$L$110,6,FALSE))=TRUE,VLOOKUP(C31,FSGT6_Inscr!$F$7:$L$110,6,FALSE),(VLOOKUP(C31,FSGT5_Inscr!$F$7:$L$110,6,FALSE)))))</f>
        <v/>
      </c>
      <c r="I31" s="78"/>
      <c r="J31" s="241">
        <f t="shared" si="1"/>
        <v>0</v>
      </c>
      <c r="K31" s="204">
        <f>IF(J31=1,(SUM($J$8:J31)*J31),0)</f>
        <v>0</v>
      </c>
      <c r="L31" s="204" t="str">
        <f t="shared" si="2"/>
        <v xml:space="preserve"> </v>
      </c>
      <c r="M31" s="204" t="str">
        <f t="shared" si="3"/>
        <v xml:space="preserve"> </v>
      </c>
      <c r="N31" s="249" t="str">
        <f t="shared" si="4"/>
        <v xml:space="preserve"> </v>
      </c>
      <c r="O31" s="252" t="str">
        <f t="shared" si="5"/>
        <v xml:space="preserve"> </v>
      </c>
      <c r="P31" s="233" t="str">
        <f t="shared" si="6"/>
        <v/>
      </c>
      <c r="Q31" s="143"/>
      <c r="R31" s="241">
        <f t="shared" si="7"/>
        <v>0</v>
      </c>
      <c r="S31" s="204">
        <f>IF(R31=1,(SUM($R$8:R31)*R31),0)</f>
        <v>0</v>
      </c>
      <c r="T31" s="204" t="str">
        <f t="shared" si="8"/>
        <v xml:space="preserve"> </v>
      </c>
      <c r="U31" s="204" t="str">
        <f t="shared" si="9"/>
        <v xml:space="preserve"> </v>
      </c>
      <c r="V31" s="249" t="str">
        <f t="shared" si="10"/>
        <v xml:space="preserve"> </v>
      </c>
      <c r="W31" s="252" t="str">
        <f t="shared" si="11"/>
        <v xml:space="preserve"> </v>
      </c>
      <c r="X31" s="233" t="str">
        <f t="shared" si="12"/>
        <v/>
      </c>
      <c r="AL31" s="268" t="str">
        <f t="shared" si="13"/>
        <v/>
      </c>
      <c r="AM31" s="270">
        <f t="shared" si="14"/>
        <v>0</v>
      </c>
    </row>
    <row r="32" spans="1:39" ht="14.1" customHeight="1" x14ac:dyDescent="0.3">
      <c r="A32" s="197">
        <v>25</v>
      </c>
      <c r="B32" s="197">
        <f t="shared" si="15"/>
        <v>1</v>
      </c>
      <c r="C32" s="130"/>
      <c r="D32" s="197" t="str">
        <f>IF(C32="","",(IF(ISERROR(VLOOKUP(C32,FSGT5_Inscr!$F$7:$L$110,2,FALSE))=TRUE,VLOOKUP(C32,FSGT6_Inscr!$F$7:$L$110,2,FALSE),(VLOOKUP(C32,FSGT5_Inscr!$F$7:$L$110,2,FALSE)))))</f>
        <v/>
      </c>
      <c r="E32" s="197" t="str">
        <f>IF(C32="","",(IF(ISERROR(VLOOKUP(C32,FSGT5_Inscr!$F$7:$L$110,3,FALSE))=TRUE,VLOOKUP(C32,FSGT6_Inscr!$F$7:$L$110,3,FALSE),(VLOOKUP(C32,FSGT5_Inscr!$F$7:$L$110,3,FALSE)))))</f>
        <v/>
      </c>
      <c r="F32" s="197" t="str">
        <f>IF(C32="","",(IF(ISERROR(VLOOKUP(C32,FSGT5_Inscr!$F$7:$L$110,4,FALSE))=TRUE,VLOOKUP(C32,FSGT6_Inscr!$F$7:$L$110,4,FALSE),(VLOOKUP(C32,FSGT5_Inscr!$F$7:$L$110,4,FALSE)))))</f>
        <v/>
      </c>
      <c r="G32" s="197" t="str">
        <f>IF(C32="","",(IF(ISERROR(VLOOKUP(C32,FSGT5_Inscr!$F$7:$L$110,5,FALSE))=TRUE,VLOOKUP(C32,FSGT6_Inscr!$F$7:$L$110,5,FALSE),(VLOOKUP(C32,FSGT5_Inscr!$F$7:$L$110,5,FALSE)))))</f>
        <v/>
      </c>
      <c r="H32" s="197" t="str">
        <f>IF(C32="","",(IF(ISERROR(VLOOKUP(C32,FSGT5_Inscr!$F$7:$L$110,6,FALSE))=TRUE,VLOOKUP(C32,FSGT6_Inscr!$F$7:$L$110,6,FALSE),(VLOOKUP(C32,FSGT5_Inscr!$F$7:$L$110,6,FALSE)))))</f>
        <v/>
      </c>
      <c r="I32" s="196"/>
      <c r="J32" s="198">
        <f t="shared" si="1"/>
        <v>0</v>
      </c>
      <c r="K32" s="203">
        <f>IF(J32=1,(SUM($J$8:J32)*J32),0)</f>
        <v>0</v>
      </c>
      <c r="L32" s="203" t="str">
        <f t="shared" si="2"/>
        <v xml:space="preserve"> </v>
      </c>
      <c r="M32" s="203" t="str">
        <f t="shared" si="3"/>
        <v xml:space="preserve"> </v>
      </c>
      <c r="N32" s="248" t="str">
        <f t="shared" si="4"/>
        <v xml:space="preserve"> </v>
      </c>
      <c r="O32" s="253" t="str">
        <f t="shared" si="5"/>
        <v xml:space="preserve"> </v>
      </c>
      <c r="P32" s="234" t="str">
        <f t="shared" si="6"/>
        <v/>
      </c>
      <c r="Q32" s="144"/>
      <c r="R32" s="198">
        <f t="shared" si="7"/>
        <v>0</v>
      </c>
      <c r="S32" s="203">
        <f>IF(R32=1,(SUM($R$8:R32)*R32),0)</f>
        <v>0</v>
      </c>
      <c r="T32" s="203" t="str">
        <f t="shared" si="8"/>
        <v xml:space="preserve"> </v>
      </c>
      <c r="U32" s="203" t="str">
        <f t="shared" si="9"/>
        <v xml:space="preserve"> </v>
      </c>
      <c r="V32" s="248" t="str">
        <f t="shared" si="10"/>
        <v xml:space="preserve"> </v>
      </c>
      <c r="W32" s="253" t="str">
        <f t="shared" si="11"/>
        <v xml:space="preserve"> </v>
      </c>
      <c r="X32" s="234" t="str">
        <f t="shared" si="12"/>
        <v/>
      </c>
      <c r="AL32" s="268" t="str">
        <f t="shared" si="13"/>
        <v/>
      </c>
      <c r="AM32" s="270">
        <f t="shared" si="14"/>
        <v>0</v>
      </c>
    </row>
    <row r="33" spans="1:39" ht="14.1" customHeight="1" x14ac:dyDescent="0.3">
      <c r="A33" s="131">
        <v>26</v>
      </c>
      <c r="B33" s="131">
        <f t="shared" si="15"/>
        <v>1</v>
      </c>
      <c r="C33" s="132"/>
      <c r="D33" s="131" t="str">
        <f>IF(C33="","",(IF(ISERROR(VLOOKUP(C33,FSGT5_Inscr!$F$7:$L$110,2,FALSE))=TRUE,VLOOKUP(C33,FSGT6_Inscr!$F$7:$L$110,2,FALSE),(VLOOKUP(C33,FSGT5_Inscr!$F$7:$L$110,2,FALSE)))))</f>
        <v/>
      </c>
      <c r="E33" s="131" t="str">
        <f>IF(C33="","",(IF(ISERROR(VLOOKUP(C33,FSGT5_Inscr!$F$7:$L$110,3,FALSE))=TRUE,VLOOKUP(C33,FSGT6_Inscr!$F$7:$L$110,3,FALSE),(VLOOKUP(C33,FSGT5_Inscr!$F$7:$L$110,3,FALSE)))))</f>
        <v/>
      </c>
      <c r="F33" s="131" t="str">
        <f>IF(C33="","",(IF(ISERROR(VLOOKUP(C33,FSGT5_Inscr!$F$7:$L$110,4,FALSE))=TRUE,VLOOKUP(C33,FSGT6_Inscr!$F$7:$L$110,4,FALSE),(VLOOKUP(C33,FSGT5_Inscr!$F$7:$L$110,4,FALSE)))))</f>
        <v/>
      </c>
      <c r="G33" s="131" t="str">
        <f>IF(C33="","",(IF(ISERROR(VLOOKUP(C33,FSGT5_Inscr!$F$7:$L$110,5,FALSE))=TRUE,VLOOKUP(C33,FSGT6_Inscr!$F$7:$L$110,5,FALSE),(VLOOKUP(C33,FSGT5_Inscr!$F$7:$L$110,5,FALSE)))))</f>
        <v/>
      </c>
      <c r="H33" s="131" t="str">
        <f>IF(C33="","",(IF(ISERROR(VLOOKUP(C33,FSGT5_Inscr!$F$7:$L$110,6,FALSE))=TRUE,VLOOKUP(C33,FSGT6_Inscr!$F$7:$L$110,6,FALSE),(VLOOKUP(C33,FSGT5_Inscr!$F$7:$L$110,6,FALSE)))))</f>
        <v/>
      </c>
      <c r="I33" s="78"/>
      <c r="J33" s="241">
        <f t="shared" si="1"/>
        <v>0</v>
      </c>
      <c r="K33" s="204">
        <f>IF(J33=1,(SUM($J$8:J33)*J33),0)</f>
        <v>0</v>
      </c>
      <c r="L33" s="204" t="str">
        <f t="shared" si="2"/>
        <v xml:space="preserve"> </v>
      </c>
      <c r="M33" s="204" t="str">
        <f t="shared" si="3"/>
        <v xml:space="preserve"> </v>
      </c>
      <c r="N33" s="249" t="str">
        <f t="shared" si="4"/>
        <v xml:space="preserve"> </v>
      </c>
      <c r="O33" s="252" t="str">
        <f t="shared" si="5"/>
        <v xml:space="preserve"> </v>
      </c>
      <c r="P33" s="233" t="str">
        <f t="shared" si="6"/>
        <v/>
      </c>
      <c r="Q33" s="143"/>
      <c r="R33" s="241">
        <f t="shared" si="7"/>
        <v>0</v>
      </c>
      <c r="S33" s="204">
        <f>IF(R33=1,(SUM($R$8:R33)*R33),0)</f>
        <v>0</v>
      </c>
      <c r="T33" s="204" t="str">
        <f t="shared" si="8"/>
        <v xml:space="preserve"> </v>
      </c>
      <c r="U33" s="204" t="str">
        <f t="shared" si="9"/>
        <v xml:space="preserve"> </v>
      </c>
      <c r="V33" s="249" t="str">
        <f t="shared" si="10"/>
        <v xml:space="preserve"> </v>
      </c>
      <c r="W33" s="252" t="str">
        <f t="shared" si="11"/>
        <v xml:space="preserve"> </v>
      </c>
      <c r="X33" s="233" t="str">
        <f t="shared" si="12"/>
        <v/>
      </c>
      <c r="AL33" s="268" t="str">
        <f t="shared" si="13"/>
        <v/>
      </c>
      <c r="AM33" s="270">
        <f t="shared" si="14"/>
        <v>0</v>
      </c>
    </row>
    <row r="34" spans="1:39" ht="14.1" customHeight="1" x14ac:dyDescent="0.3">
      <c r="A34" s="197">
        <v>27</v>
      </c>
      <c r="B34" s="197">
        <f t="shared" si="15"/>
        <v>1</v>
      </c>
      <c r="C34" s="130"/>
      <c r="D34" s="197" t="str">
        <f>IF(C34="","",(IF(ISERROR(VLOOKUP(C34,FSGT5_Inscr!$F$7:$L$110,2,FALSE))=TRUE,VLOOKUP(C34,FSGT6_Inscr!$F$7:$L$110,2,FALSE),(VLOOKUP(C34,FSGT5_Inscr!$F$7:$L$110,2,FALSE)))))</f>
        <v/>
      </c>
      <c r="E34" s="197" t="str">
        <f>IF(C34="","",(IF(ISERROR(VLOOKUP(C34,FSGT5_Inscr!$F$7:$L$110,3,FALSE))=TRUE,VLOOKUP(C34,FSGT6_Inscr!$F$7:$L$110,3,FALSE),(VLOOKUP(C34,FSGT5_Inscr!$F$7:$L$110,3,FALSE)))))</f>
        <v/>
      </c>
      <c r="F34" s="197" t="str">
        <f>IF(C34="","",(IF(ISERROR(VLOOKUP(C34,FSGT5_Inscr!$F$7:$L$110,4,FALSE))=TRUE,VLOOKUP(C34,FSGT6_Inscr!$F$7:$L$110,4,FALSE),(VLOOKUP(C34,FSGT5_Inscr!$F$7:$L$110,4,FALSE)))))</f>
        <v/>
      </c>
      <c r="G34" s="197" t="str">
        <f>IF(C34="","",(IF(ISERROR(VLOOKUP(C34,FSGT5_Inscr!$F$7:$L$110,5,FALSE))=TRUE,VLOOKUP(C34,FSGT6_Inscr!$F$7:$L$110,5,FALSE),(VLOOKUP(C34,FSGT5_Inscr!$F$7:$L$110,5,FALSE)))))</f>
        <v/>
      </c>
      <c r="H34" s="197" t="str">
        <f>IF(C34="","",(IF(ISERROR(VLOOKUP(C34,FSGT5_Inscr!$F$7:$L$110,6,FALSE))=TRUE,VLOOKUP(C34,FSGT6_Inscr!$F$7:$L$110,6,FALSE),(VLOOKUP(C34,FSGT5_Inscr!$F$7:$L$110,6,FALSE)))))</f>
        <v/>
      </c>
      <c r="I34" s="196"/>
      <c r="J34" s="198">
        <f t="shared" si="1"/>
        <v>0</v>
      </c>
      <c r="K34" s="203">
        <f>IF(J34=1,(SUM($J$8:J34)*J34),0)</f>
        <v>0</v>
      </c>
      <c r="L34" s="203" t="str">
        <f t="shared" si="2"/>
        <v xml:space="preserve"> </v>
      </c>
      <c r="M34" s="203" t="str">
        <f t="shared" si="3"/>
        <v xml:space="preserve"> </v>
      </c>
      <c r="N34" s="248" t="str">
        <f t="shared" si="4"/>
        <v xml:space="preserve"> </v>
      </c>
      <c r="O34" s="253" t="str">
        <f t="shared" si="5"/>
        <v xml:space="preserve"> </v>
      </c>
      <c r="P34" s="234" t="str">
        <f t="shared" si="6"/>
        <v/>
      </c>
      <c r="Q34" s="144"/>
      <c r="R34" s="198">
        <f t="shared" si="7"/>
        <v>0</v>
      </c>
      <c r="S34" s="203">
        <f>IF(R34=1,(SUM($R$8:R34)*R34),0)</f>
        <v>0</v>
      </c>
      <c r="T34" s="203" t="str">
        <f t="shared" si="8"/>
        <v xml:space="preserve"> </v>
      </c>
      <c r="U34" s="203" t="str">
        <f t="shared" si="9"/>
        <v xml:space="preserve"> </v>
      </c>
      <c r="V34" s="248" t="str">
        <f t="shared" si="10"/>
        <v xml:space="preserve"> </v>
      </c>
      <c r="W34" s="253" t="str">
        <f t="shared" si="11"/>
        <v xml:space="preserve"> </v>
      </c>
      <c r="X34" s="234" t="str">
        <f t="shared" si="12"/>
        <v/>
      </c>
      <c r="AL34" s="268" t="str">
        <f t="shared" si="13"/>
        <v/>
      </c>
      <c r="AM34" s="270">
        <f t="shared" si="14"/>
        <v>0</v>
      </c>
    </row>
    <row r="35" spans="1:39" ht="14.1" customHeight="1" x14ac:dyDescent="0.3">
      <c r="A35" s="131">
        <v>28</v>
      </c>
      <c r="B35" s="131">
        <f t="shared" si="15"/>
        <v>1</v>
      </c>
      <c r="C35" s="132"/>
      <c r="D35" s="131" t="str">
        <f>IF(C35="","",(IF(ISERROR(VLOOKUP(C35,FSGT5_Inscr!$F$7:$L$110,2,FALSE))=TRUE,VLOOKUP(C35,FSGT6_Inscr!$F$7:$L$110,2,FALSE),(VLOOKUP(C35,FSGT5_Inscr!$F$7:$L$110,2,FALSE)))))</f>
        <v/>
      </c>
      <c r="E35" s="131" t="str">
        <f>IF(C35="","",(IF(ISERROR(VLOOKUP(C35,FSGT5_Inscr!$F$7:$L$110,3,FALSE))=TRUE,VLOOKUP(C35,FSGT6_Inscr!$F$7:$L$110,3,FALSE),(VLOOKUP(C35,FSGT5_Inscr!$F$7:$L$110,3,FALSE)))))</f>
        <v/>
      </c>
      <c r="F35" s="131" t="str">
        <f>IF(C35="","",(IF(ISERROR(VLOOKUP(C35,FSGT5_Inscr!$F$7:$L$110,4,FALSE))=TRUE,VLOOKUP(C35,FSGT6_Inscr!$F$7:$L$110,4,FALSE),(VLOOKUP(C35,FSGT5_Inscr!$F$7:$L$110,4,FALSE)))))</f>
        <v/>
      </c>
      <c r="G35" s="131" t="str">
        <f>IF(C35="","",(IF(ISERROR(VLOOKUP(C35,FSGT5_Inscr!$F$7:$L$110,5,FALSE))=TRUE,VLOOKUP(C35,FSGT6_Inscr!$F$7:$L$110,5,FALSE),(VLOOKUP(C35,FSGT5_Inscr!$F$7:$L$110,5,FALSE)))))</f>
        <v/>
      </c>
      <c r="H35" s="131" t="str">
        <f>IF(C35="","",(IF(ISERROR(VLOOKUP(C35,FSGT5_Inscr!$F$7:$L$110,6,FALSE))=TRUE,VLOOKUP(C35,FSGT6_Inscr!$F$7:$L$110,6,FALSE),(VLOOKUP(C35,FSGT5_Inscr!$F$7:$L$110,6,FALSE)))))</f>
        <v/>
      </c>
      <c r="I35" s="78"/>
      <c r="J35" s="241">
        <f t="shared" si="1"/>
        <v>0</v>
      </c>
      <c r="K35" s="204">
        <f>IF(J35=1,(SUM($J$8:J35)*J35),0)</f>
        <v>0</v>
      </c>
      <c r="L35" s="204" t="str">
        <f t="shared" si="2"/>
        <v xml:space="preserve"> </v>
      </c>
      <c r="M35" s="204" t="str">
        <f t="shared" si="3"/>
        <v xml:space="preserve"> </v>
      </c>
      <c r="N35" s="249" t="str">
        <f t="shared" si="4"/>
        <v xml:space="preserve"> </v>
      </c>
      <c r="O35" s="252" t="str">
        <f t="shared" si="5"/>
        <v xml:space="preserve"> </v>
      </c>
      <c r="P35" s="233" t="str">
        <f t="shared" si="6"/>
        <v/>
      </c>
      <c r="Q35" s="143"/>
      <c r="R35" s="241">
        <f t="shared" si="7"/>
        <v>0</v>
      </c>
      <c r="S35" s="204">
        <f>IF(R35=1,(SUM($R$8:R35)*R35),0)</f>
        <v>0</v>
      </c>
      <c r="T35" s="204" t="str">
        <f t="shared" si="8"/>
        <v xml:space="preserve"> </v>
      </c>
      <c r="U35" s="204" t="str">
        <f t="shared" si="9"/>
        <v xml:space="preserve"> </v>
      </c>
      <c r="V35" s="249" t="str">
        <f t="shared" si="10"/>
        <v xml:space="preserve"> </v>
      </c>
      <c r="W35" s="252" t="str">
        <f t="shared" si="11"/>
        <v xml:space="preserve"> </v>
      </c>
      <c r="X35" s="233" t="str">
        <f t="shared" si="12"/>
        <v/>
      </c>
      <c r="AL35" s="268" t="str">
        <f t="shared" si="13"/>
        <v/>
      </c>
      <c r="AM35" s="270">
        <f t="shared" si="14"/>
        <v>0</v>
      </c>
    </row>
    <row r="36" spans="1:39" ht="14.1" customHeight="1" x14ac:dyDescent="0.3">
      <c r="A36" s="197">
        <v>29</v>
      </c>
      <c r="B36" s="197">
        <f t="shared" si="15"/>
        <v>1</v>
      </c>
      <c r="C36" s="130"/>
      <c r="D36" s="197" t="str">
        <f>IF(C36="","",(IF(ISERROR(VLOOKUP(C36,FSGT5_Inscr!$F$7:$L$110,2,FALSE))=TRUE,VLOOKUP(C36,FSGT6_Inscr!$F$7:$L$110,2,FALSE),(VLOOKUP(C36,FSGT5_Inscr!$F$7:$L$110,2,FALSE)))))</f>
        <v/>
      </c>
      <c r="E36" s="197" t="str">
        <f>IF(C36="","",(IF(ISERROR(VLOOKUP(C36,FSGT5_Inscr!$F$7:$L$110,3,FALSE))=TRUE,VLOOKUP(C36,FSGT6_Inscr!$F$7:$L$110,3,FALSE),(VLOOKUP(C36,FSGT5_Inscr!$F$7:$L$110,3,FALSE)))))</f>
        <v/>
      </c>
      <c r="F36" s="197" t="str">
        <f>IF(C36="","",(IF(ISERROR(VLOOKUP(C36,FSGT5_Inscr!$F$7:$L$110,4,FALSE))=TRUE,VLOOKUP(C36,FSGT6_Inscr!$F$7:$L$110,4,FALSE),(VLOOKUP(C36,FSGT5_Inscr!$F$7:$L$110,4,FALSE)))))</f>
        <v/>
      </c>
      <c r="G36" s="197" t="str">
        <f>IF(C36="","",(IF(ISERROR(VLOOKUP(C36,FSGT5_Inscr!$F$7:$L$110,5,FALSE))=TRUE,VLOOKUP(C36,FSGT6_Inscr!$F$7:$L$110,5,FALSE),(VLOOKUP(C36,FSGT5_Inscr!$F$7:$L$110,5,FALSE)))))</f>
        <v/>
      </c>
      <c r="H36" s="197" t="str">
        <f>IF(C36="","",(IF(ISERROR(VLOOKUP(C36,FSGT5_Inscr!$F$7:$L$110,6,FALSE))=TRUE,VLOOKUP(C36,FSGT6_Inscr!$F$7:$L$110,6,FALSE),(VLOOKUP(C36,FSGT5_Inscr!$F$7:$L$110,6,FALSE)))))</f>
        <v/>
      </c>
      <c r="I36" s="196"/>
      <c r="J36" s="198">
        <f t="shared" si="1"/>
        <v>0</v>
      </c>
      <c r="K36" s="203">
        <f>IF(J36=1,(SUM($J$8:J36)*J36),0)</f>
        <v>0</v>
      </c>
      <c r="L36" s="203" t="str">
        <f t="shared" si="2"/>
        <v xml:space="preserve"> </v>
      </c>
      <c r="M36" s="203" t="str">
        <f t="shared" si="3"/>
        <v xml:space="preserve"> </v>
      </c>
      <c r="N36" s="248" t="str">
        <f t="shared" si="4"/>
        <v xml:space="preserve"> </v>
      </c>
      <c r="O36" s="253" t="str">
        <f t="shared" si="5"/>
        <v xml:space="preserve"> </v>
      </c>
      <c r="P36" s="234" t="str">
        <f t="shared" si="6"/>
        <v/>
      </c>
      <c r="Q36" s="144"/>
      <c r="R36" s="198">
        <f t="shared" si="7"/>
        <v>0</v>
      </c>
      <c r="S36" s="203">
        <f>IF(R36=1,(SUM($R$8:R36)*R36),0)</f>
        <v>0</v>
      </c>
      <c r="T36" s="203" t="str">
        <f t="shared" si="8"/>
        <v xml:space="preserve"> </v>
      </c>
      <c r="U36" s="203" t="str">
        <f t="shared" si="9"/>
        <v xml:space="preserve"> </v>
      </c>
      <c r="V36" s="248" t="str">
        <f t="shared" si="10"/>
        <v xml:space="preserve"> </v>
      </c>
      <c r="W36" s="253" t="str">
        <f t="shared" si="11"/>
        <v xml:space="preserve"> </v>
      </c>
      <c r="X36" s="234" t="str">
        <f t="shared" si="12"/>
        <v/>
      </c>
      <c r="AL36" s="268" t="str">
        <f t="shared" si="13"/>
        <v/>
      </c>
      <c r="AM36" s="270">
        <f t="shared" si="14"/>
        <v>0</v>
      </c>
    </row>
    <row r="37" spans="1:39" ht="14.1" customHeight="1" x14ac:dyDescent="0.3">
      <c r="A37" s="131">
        <v>30</v>
      </c>
      <c r="B37" s="131">
        <f t="shared" si="15"/>
        <v>1</v>
      </c>
      <c r="C37" s="132"/>
      <c r="D37" s="131" t="str">
        <f>IF(C37="","",(IF(ISERROR(VLOOKUP(C37,FSGT5_Inscr!$F$7:$L$110,2,FALSE))=TRUE,VLOOKUP(C37,FSGT6_Inscr!$F$7:$L$110,2,FALSE),(VLOOKUP(C37,FSGT5_Inscr!$F$7:$L$110,2,FALSE)))))</f>
        <v/>
      </c>
      <c r="E37" s="131" t="str">
        <f>IF(C37="","",(IF(ISERROR(VLOOKUP(C37,FSGT5_Inscr!$F$7:$L$110,3,FALSE))=TRUE,VLOOKUP(C37,FSGT6_Inscr!$F$7:$L$110,3,FALSE),(VLOOKUP(C37,FSGT5_Inscr!$F$7:$L$110,3,FALSE)))))</f>
        <v/>
      </c>
      <c r="F37" s="131" t="str">
        <f>IF(C37="","",(IF(ISERROR(VLOOKUP(C37,FSGT5_Inscr!$F$7:$L$110,4,FALSE))=TRUE,VLOOKUP(C37,FSGT6_Inscr!$F$7:$L$110,4,FALSE),(VLOOKUP(C37,FSGT5_Inscr!$F$7:$L$110,4,FALSE)))))</f>
        <v/>
      </c>
      <c r="G37" s="131" t="str">
        <f>IF(C37="","",(IF(ISERROR(VLOOKUP(C37,FSGT5_Inscr!$F$7:$L$110,5,FALSE))=TRUE,VLOOKUP(C37,FSGT6_Inscr!$F$7:$L$110,5,FALSE),(VLOOKUP(C37,FSGT5_Inscr!$F$7:$L$110,5,FALSE)))))</f>
        <v/>
      </c>
      <c r="H37" s="131" t="str">
        <f>IF(C37="","",(IF(ISERROR(VLOOKUP(C37,FSGT5_Inscr!$F$7:$L$110,6,FALSE))=TRUE,VLOOKUP(C37,FSGT6_Inscr!$F$7:$L$110,6,FALSE),(VLOOKUP(C37,FSGT5_Inscr!$F$7:$L$110,6,FALSE)))))</f>
        <v/>
      </c>
      <c r="I37" s="78"/>
      <c r="J37" s="241">
        <f t="shared" si="1"/>
        <v>0</v>
      </c>
      <c r="K37" s="204">
        <f>IF(J37=1,(SUM($J$8:J37)*J37),0)</f>
        <v>0</v>
      </c>
      <c r="L37" s="204" t="str">
        <f t="shared" si="2"/>
        <v xml:space="preserve"> </v>
      </c>
      <c r="M37" s="204" t="str">
        <f t="shared" si="3"/>
        <v xml:space="preserve"> </v>
      </c>
      <c r="N37" s="249" t="str">
        <f t="shared" si="4"/>
        <v xml:space="preserve"> </v>
      </c>
      <c r="O37" s="252" t="str">
        <f t="shared" si="5"/>
        <v xml:space="preserve"> </v>
      </c>
      <c r="P37" s="233" t="str">
        <f t="shared" si="6"/>
        <v/>
      </c>
      <c r="Q37" s="143"/>
      <c r="R37" s="241">
        <f t="shared" si="7"/>
        <v>0</v>
      </c>
      <c r="S37" s="204">
        <f>IF(R37=1,(SUM($R$8:R37)*R37),0)</f>
        <v>0</v>
      </c>
      <c r="T37" s="204" t="str">
        <f t="shared" si="8"/>
        <v xml:space="preserve"> </v>
      </c>
      <c r="U37" s="204" t="str">
        <f t="shared" si="9"/>
        <v xml:space="preserve"> </v>
      </c>
      <c r="V37" s="249" t="str">
        <f t="shared" si="10"/>
        <v xml:space="preserve"> </v>
      </c>
      <c r="W37" s="252" t="str">
        <f t="shared" si="11"/>
        <v xml:space="preserve"> </v>
      </c>
      <c r="X37" s="233" t="str">
        <f t="shared" si="12"/>
        <v/>
      </c>
      <c r="AL37" s="268" t="str">
        <f t="shared" si="13"/>
        <v/>
      </c>
      <c r="AM37" s="270">
        <f t="shared" si="14"/>
        <v>0</v>
      </c>
    </row>
    <row r="38" spans="1:39" ht="14.1" customHeight="1" x14ac:dyDescent="0.3">
      <c r="A38" s="197">
        <v>31</v>
      </c>
      <c r="B38" s="197">
        <f t="shared" si="15"/>
        <v>1</v>
      </c>
      <c r="C38" s="130"/>
      <c r="D38" s="197" t="str">
        <f>IF(C38="","",(IF(ISERROR(VLOOKUP(C38,FSGT5_Inscr!$F$7:$L$110,2,FALSE))=TRUE,VLOOKUP(C38,FSGT6_Inscr!$F$7:$L$110,2,FALSE),(VLOOKUP(C38,FSGT5_Inscr!$F$7:$L$110,2,FALSE)))))</f>
        <v/>
      </c>
      <c r="E38" s="197" t="str">
        <f>IF(C38="","",(IF(ISERROR(VLOOKUP(C38,FSGT5_Inscr!$F$7:$L$110,3,FALSE))=TRUE,VLOOKUP(C38,FSGT6_Inscr!$F$7:$L$110,3,FALSE),(VLOOKUP(C38,FSGT5_Inscr!$F$7:$L$110,3,FALSE)))))</f>
        <v/>
      </c>
      <c r="F38" s="197" t="str">
        <f>IF(C38="","",(IF(ISERROR(VLOOKUP(C38,FSGT5_Inscr!$F$7:$L$110,4,FALSE))=TRUE,VLOOKUP(C38,FSGT6_Inscr!$F$7:$L$110,4,FALSE),(VLOOKUP(C38,FSGT5_Inscr!$F$7:$L$110,4,FALSE)))))</f>
        <v/>
      </c>
      <c r="G38" s="197" t="str">
        <f>IF(C38="","",(IF(ISERROR(VLOOKUP(C38,FSGT5_Inscr!$F$7:$L$110,5,FALSE))=TRUE,VLOOKUP(C38,FSGT6_Inscr!$F$7:$L$110,5,FALSE),(VLOOKUP(C38,FSGT5_Inscr!$F$7:$L$110,5,FALSE)))))</f>
        <v/>
      </c>
      <c r="H38" s="197" t="str">
        <f>IF(C38="","",(IF(ISERROR(VLOOKUP(C38,FSGT5_Inscr!$F$7:$L$110,6,FALSE))=TRUE,VLOOKUP(C38,FSGT6_Inscr!$F$7:$L$110,6,FALSE),(VLOOKUP(C38,FSGT5_Inscr!$F$7:$L$110,6,FALSE)))))</f>
        <v/>
      </c>
      <c r="I38" s="196"/>
      <c r="J38" s="198">
        <f t="shared" si="1"/>
        <v>0</v>
      </c>
      <c r="K38" s="203">
        <f>IF(J38=1,(SUM($J$8:J38)*J38),0)</f>
        <v>0</v>
      </c>
      <c r="L38" s="203" t="str">
        <f t="shared" si="2"/>
        <v xml:space="preserve"> </v>
      </c>
      <c r="M38" s="203" t="str">
        <f t="shared" si="3"/>
        <v xml:space="preserve"> </v>
      </c>
      <c r="N38" s="248" t="str">
        <f t="shared" si="4"/>
        <v xml:space="preserve"> </v>
      </c>
      <c r="O38" s="253" t="str">
        <f t="shared" si="5"/>
        <v xml:space="preserve"> </v>
      </c>
      <c r="P38" s="234" t="str">
        <f t="shared" si="6"/>
        <v/>
      </c>
      <c r="Q38" s="144"/>
      <c r="R38" s="198">
        <f t="shared" si="7"/>
        <v>0</v>
      </c>
      <c r="S38" s="203">
        <f>IF(R38=1,(SUM($R$8:R38)*R38),0)</f>
        <v>0</v>
      </c>
      <c r="T38" s="203" t="str">
        <f t="shared" si="8"/>
        <v xml:space="preserve"> </v>
      </c>
      <c r="U38" s="203" t="str">
        <f t="shared" si="9"/>
        <v xml:space="preserve"> </v>
      </c>
      <c r="V38" s="248" t="str">
        <f t="shared" si="10"/>
        <v xml:space="preserve"> </v>
      </c>
      <c r="W38" s="253" t="str">
        <f t="shared" si="11"/>
        <v xml:space="preserve"> </v>
      </c>
      <c r="X38" s="234" t="str">
        <f t="shared" si="12"/>
        <v/>
      </c>
      <c r="AL38" s="268" t="str">
        <f t="shared" si="13"/>
        <v/>
      </c>
      <c r="AM38" s="270">
        <f t="shared" si="14"/>
        <v>0</v>
      </c>
    </row>
    <row r="39" spans="1:39" ht="14.1" customHeight="1" x14ac:dyDescent="0.3">
      <c r="A39" s="131">
        <v>32</v>
      </c>
      <c r="B39" s="131">
        <f t="shared" si="15"/>
        <v>1</v>
      </c>
      <c r="C39" s="132"/>
      <c r="D39" s="131" t="str">
        <f>IF(C39="","",(IF(ISERROR(VLOOKUP(C39,FSGT5_Inscr!$F$7:$L$110,2,FALSE))=TRUE,VLOOKUP(C39,FSGT6_Inscr!$F$7:$L$110,2,FALSE),(VLOOKUP(C39,FSGT5_Inscr!$F$7:$L$110,2,FALSE)))))</f>
        <v/>
      </c>
      <c r="E39" s="131" t="str">
        <f>IF(C39="","",(IF(ISERROR(VLOOKUP(C39,FSGT5_Inscr!$F$7:$L$110,3,FALSE))=TRUE,VLOOKUP(C39,FSGT6_Inscr!$F$7:$L$110,3,FALSE),(VLOOKUP(C39,FSGT5_Inscr!$F$7:$L$110,3,FALSE)))))</f>
        <v/>
      </c>
      <c r="F39" s="131" t="str">
        <f>IF(C39="","",(IF(ISERROR(VLOOKUP(C39,FSGT5_Inscr!$F$7:$L$110,4,FALSE))=TRUE,VLOOKUP(C39,FSGT6_Inscr!$F$7:$L$110,4,FALSE),(VLOOKUP(C39,FSGT5_Inscr!$F$7:$L$110,4,FALSE)))))</f>
        <v/>
      </c>
      <c r="G39" s="131" t="str">
        <f>IF(C39="","",(IF(ISERROR(VLOOKUP(C39,FSGT5_Inscr!$F$7:$L$110,5,FALSE))=TRUE,VLOOKUP(C39,FSGT6_Inscr!$F$7:$L$110,5,FALSE),(VLOOKUP(C39,FSGT5_Inscr!$F$7:$L$110,5,FALSE)))))</f>
        <v/>
      </c>
      <c r="H39" s="131" t="str">
        <f>IF(C39="","",(IF(ISERROR(VLOOKUP(C39,FSGT5_Inscr!$F$7:$L$110,6,FALSE))=TRUE,VLOOKUP(C39,FSGT6_Inscr!$F$7:$L$110,6,FALSE),(VLOOKUP(C39,FSGT5_Inscr!$F$7:$L$110,6,FALSE)))))</f>
        <v/>
      </c>
      <c r="I39" s="78"/>
      <c r="J39" s="241">
        <f t="shared" si="1"/>
        <v>0</v>
      </c>
      <c r="K39" s="204">
        <f>IF(J39=1,(SUM($J$8:J39)*J39),0)</f>
        <v>0</v>
      </c>
      <c r="L39" s="204" t="str">
        <f t="shared" si="2"/>
        <v xml:space="preserve"> </v>
      </c>
      <c r="M39" s="204" t="str">
        <f t="shared" si="3"/>
        <v xml:space="preserve"> </v>
      </c>
      <c r="N39" s="249" t="str">
        <f t="shared" si="4"/>
        <v xml:space="preserve"> </v>
      </c>
      <c r="O39" s="252" t="str">
        <f t="shared" si="5"/>
        <v xml:space="preserve"> </v>
      </c>
      <c r="P39" s="233" t="str">
        <f t="shared" si="6"/>
        <v/>
      </c>
      <c r="Q39" s="143"/>
      <c r="R39" s="241">
        <f t="shared" si="7"/>
        <v>0</v>
      </c>
      <c r="S39" s="204">
        <f>IF(R39=1,(SUM($R$8:R39)*R39),0)</f>
        <v>0</v>
      </c>
      <c r="T39" s="204" t="str">
        <f t="shared" si="8"/>
        <v xml:space="preserve"> </v>
      </c>
      <c r="U39" s="204" t="str">
        <f t="shared" si="9"/>
        <v xml:space="preserve"> </v>
      </c>
      <c r="V39" s="249" t="str">
        <f t="shared" si="10"/>
        <v xml:space="preserve"> </v>
      </c>
      <c r="W39" s="252" t="str">
        <f t="shared" si="11"/>
        <v xml:space="preserve"> </v>
      </c>
      <c r="X39" s="233" t="str">
        <f t="shared" si="12"/>
        <v/>
      </c>
      <c r="AL39" s="268" t="str">
        <f t="shared" si="13"/>
        <v/>
      </c>
      <c r="AM39" s="270">
        <f t="shared" si="14"/>
        <v>0</v>
      </c>
    </row>
    <row r="40" spans="1:39" ht="14.1" customHeight="1" x14ac:dyDescent="0.3">
      <c r="A40" s="197">
        <v>33</v>
      </c>
      <c r="B40" s="197">
        <f t="shared" si="15"/>
        <v>1</v>
      </c>
      <c r="C40" s="130"/>
      <c r="D40" s="197" t="str">
        <f>IF(C40="","",(IF(ISERROR(VLOOKUP(C40,FSGT5_Inscr!$F$7:$L$110,2,FALSE))=TRUE,VLOOKUP(C40,FSGT6_Inscr!$F$7:$L$110,2,FALSE),(VLOOKUP(C40,FSGT5_Inscr!$F$7:$L$110,2,FALSE)))))</f>
        <v/>
      </c>
      <c r="E40" s="197" t="str">
        <f>IF(C40="","",(IF(ISERROR(VLOOKUP(C40,FSGT5_Inscr!$F$7:$L$110,3,FALSE))=TRUE,VLOOKUP(C40,FSGT6_Inscr!$F$7:$L$110,3,FALSE),(VLOOKUP(C40,FSGT5_Inscr!$F$7:$L$110,3,FALSE)))))</f>
        <v/>
      </c>
      <c r="F40" s="197" t="str">
        <f>IF(C40="","",(IF(ISERROR(VLOOKUP(C40,FSGT5_Inscr!$F$7:$L$110,4,FALSE))=TRUE,VLOOKUP(C40,FSGT6_Inscr!$F$7:$L$110,4,FALSE),(VLOOKUP(C40,FSGT5_Inscr!$F$7:$L$110,4,FALSE)))))</f>
        <v/>
      </c>
      <c r="G40" s="197" t="str">
        <f>IF(C40="","",(IF(ISERROR(VLOOKUP(C40,FSGT5_Inscr!$F$7:$L$110,5,FALSE))=TRUE,VLOOKUP(C40,FSGT6_Inscr!$F$7:$L$110,5,FALSE),(VLOOKUP(C40,FSGT5_Inscr!$F$7:$L$110,5,FALSE)))))</f>
        <v/>
      </c>
      <c r="H40" s="197" t="str">
        <f>IF(C40="","",(IF(ISERROR(VLOOKUP(C40,FSGT5_Inscr!$F$7:$L$110,6,FALSE))=TRUE,VLOOKUP(C40,FSGT6_Inscr!$F$7:$L$110,6,FALSE),(VLOOKUP(C40,FSGT5_Inscr!$F$7:$L$110,6,FALSE)))))</f>
        <v/>
      </c>
      <c r="I40" s="196"/>
      <c r="J40" s="198">
        <f t="shared" si="1"/>
        <v>0</v>
      </c>
      <c r="K40" s="203">
        <f>IF(J40=1,(SUM($J$8:J40)*J40),0)</f>
        <v>0</v>
      </c>
      <c r="L40" s="203" t="str">
        <f t="shared" si="2"/>
        <v xml:space="preserve"> </v>
      </c>
      <c r="M40" s="203" t="str">
        <f t="shared" si="3"/>
        <v xml:space="preserve"> </v>
      </c>
      <c r="N40" s="248" t="str">
        <f t="shared" si="4"/>
        <v xml:space="preserve"> </v>
      </c>
      <c r="O40" s="253" t="str">
        <f t="shared" si="5"/>
        <v xml:space="preserve"> </v>
      </c>
      <c r="P40" s="234" t="str">
        <f t="shared" si="6"/>
        <v/>
      </c>
      <c r="Q40" s="144"/>
      <c r="R40" s="198">
        <f t="shared" si="7"/>
        <v>0</v>
      </c>
      <c r="S40" s="203">
        <f>IF(R40=1,(SUM($R$8:R40)*R40),0)</f>
        <v>0</v>
      </c>
      <c r="T40" s="203" t="str">
        <f t="shared" si="8"/>
        <v xml:space="preserve"> </v>
      </c>
      <c r="U40" s="203" t="str">
        <f t="shared" si="9"/>
        <v xml:space="preserve"> </v>
      </c>
      <c r="V40" s="248" t="str">
        <f t="shared" si="10"/>
        <v xml:space="preserve"> </v>
      </c>
      <c r="W40" s="253" t="str">
        <f t="shared" si="11"/>
        <v xml:space="preserve"> </v>
      </c>
      <c r="X40" s="234" t="str">
        <f t="shared" si="12"/>
        <v/>
      </c>
      <c r="AL40" s="268" t="str">
        <f t="shared" si="13"/>
        <v/>
      </c>
      <c r="AM40" s="270">
        <f t="shared" si="14"/>
        <v>0</v>
      </c>
    </row>
    <row r="41" spans="1:39" ht="14.1" customHeight="1" x14ac:dyDescent="0.3">
      <c r="A41" s="131">
        <v>34</v>
      </c>
      <c r="B41" s="131">
        <f t="shared" si="15"/>
        <v>1</v>
      </c>
      <c r="C41" s="132"/>
      <c r="D41" s="131" t="str">
        <f>IF(C41="","",(IF(ISERROR(VLOOKUP(C41,FSGT5_Inscr!$F$7:$L$110,2,FALSE))=TRUE,VLOOKUP(C41,FSGT6_Inscr!$F$7:$L$110,2,FALSE),(VLOOKUP(C41,FSGT5_Inscr!$F$7:$L$110,2,FALSE)))))</f>
        <v/>
      </c>
      <c r="E41" s="131" t="str">
        <f>IF(C41="","",(IF(ISERROR(VLOOKUP(C41,FSGT5_Inscr!$F$7:$L$110,3,FALSE))=TRUE,VLOOKUP(C41,FSGT6_Inscr!$F$7:$L$110,3,FALSE),(VLOOKUP(C41,FSGT5_Inscr!$F$7:$L$110,3,FALSE)))))</f>
        <v/>
      </c>
      <c r="F41" s="131" t="str">
        <f>IF(C41="","",(IF(ISERROR(VLOOKUP(C41,FSGT5_Inscr!$F$7:$L$110,4,FALSE))=TRUE,VLOOKUP(C41,FSGT6_Inscr!$F$7:$L$110,4,FALSE),(VLOOKUP(C41,FSGT5_Inscr!$F$7:$L$110,4,FALSE)))))</f>
        <v/>
      </c>
      <c r="G41" s="131" t="str">
        <f>IF(C41="","",(IF(ISERROR(VLOOKUP(C41,FSGT5_Inscr!$F$7:$L$110,5,FALSE))=TRUE,VLOOKUP(C41,FSGT6_Inscr!$F$7:$L$110,5,FALSE),(VLOOKUP(C41,FSGT5_Inscr!$F$7:$L$110,5,FALSE)))))</f>
        <v/>
      </c>
      <c r="H41" s="131" t="str">
        <f>IF(C41="","",(IF(ISERROR(VLOOKUP(C41,FSGT5_Inscr!$F$7:$L$110,6,FALSE))=TRUE,VLOOKUP(C41,FSGT6_Inscr!$F$7:$L$110,6,FALSE),(VLOOKUP(C41,FSGT5_Inscr!$F$7:$L$110,6,FALSE)))))</f>
        <v/>
      </c>
      <c r="I41" s="78"/>
      <c r="J41" s="241">
        <f t="shared" si="1"/>
        <v>0</v>
      </c>
      <c r="K41" s="204">
        <f>IF(J41=1,(SUM($J$8:J41)*J41),0)</f>
        <v>0</v>
      </c>
      <c r="L41" s="204" t="str">
        <f t="shared" si="2"/>
        <v xml:space="preserve"> </v>
      </c>
      <c r="M41" s="204" t="str">
        <f t="shared" si="3"/>
        <v xml:space="preserve"> </v>
      </c>
      <c r="N41" s="249" t="str">
        <f t="shared" si="4"/>
        <v xml:space="preserve"> </v>
      </c>
      <c r="O41" s="252" t="str">
        <f t="shared" si="5"/>
        <v xml:space="preserve"> </v>
      </c>
      <c r="P41" s="233" t="str">
        <f t="shared" si="6"/>
        <v/>
      </c>
      <c r="Q41" s="143"/>
      <c r="R41" s="241">
        <f t="shared" si="7"/>
        <v>0</v>
      </c>
      <c r="S41" s="204">
        <f>IF(R41=1,(SUM($R$8:R41)*R41),0)</f>
        <v>0</v>
      </c>
      <c r="T41" s="204" t="str">
        <f t="shared" si="8"/>
        <v xml:space="preserve"> </v>
      </c>
      <c r="U41" s="204" t="str">
        <f t="shared" si="9"/>
        <v xml:space="preserve"> </v>
      </c>
      <c r="V41" s="249" t="str">
        <f t="shared" si="10"/>
        <v xml:space="preserve"> </v>
      </c>
      <c r="W41" s="252" t="str">
        <f t="shared" si="11"/>
        <v xml:space="preserve"> </v>
      </c>
      <c r="X41" s="233" t="str">
        <f t="shared" si="12"/>
        <v/>
      </c>
      <c r="AL41" s="268" t="str">
        <f t="shared" si="13"/>
        <v/>
      </c>
      <c r="AM41" s="270">
        <f t="shared" si="14"/>
        <v>0</v>
      </c>
    </row>
    <row r="42" spans="1:39" ht="14.1" customHeight="1" x14ac:dyDescent="0.3">
      <c r="A42" s="197">
        <v>35</v>
      </c>
      <c r="B42" s="197">
        <f t="shared" si="15"/>
        <v>1</v>
      </c>
      <c r="C42" s="130"/>
      <c r="D42" s="197" t="str">
        <f>IF(C42="","",(IF(ISERROR(VLOOKUP(C42,FSGT5_Inscr!$F$7:$L$110,2,FALSE))=TRUE,VLOOKUP(C42,FSGT6_Inscr!$F$7:$L$110,2,FALSE),(VLOOKUP(C42,FSGT5_Inscr!$F$7:$L$110,2,FALSE)))))</f>
        <v/>
      </c>
      <c r="E42" s="197" t="str">
        <f>IF(C42="","",(IF(ISERROR(VLOOKUP(C42,FSGT5_Inscr!$F$7:$L$110,3,FALSE))=TRUE,VLOOKUP(C42,FSGT6_Inscr!$F$7:$L$110,3,FALSE),(VLOOKUP(C42,FSGT5_Inscr!$F$7:$L$110,3,FALSE)))))</f>
        <v/>
      </c>
      <c r="F42" s="197" t="str">
        <f>IF(C42="","",(IF(ISERROR(VLOOKUP(C42,FSGT5_Inscr!$F$7:$L$110,4,FALSE))=TRUE,VLOOKUP(C42,FSGT6_Inscr!$F$7:$L$110,4,FALSE),(VLOOKUP(C42,FSGT5_Inscr!$F$7:$L$110,4,FALSE)))))</f>
        <v/>
      </c>
      <c r="G42" s="197" t="str">
        <f>IF(C42="","",(IF(ISERROR(VLOOKUP(C42,FSGT5_Inscr!$F$7:$L$110,5,FALSE))=TRUE,VLOOKUP(C42,FSGT6_Inscr!$F$7:$L$110,5,FALSE),(VLOOKUP(C42,FSGT5_Inscr!$F$7:$L$110,5,FALSE)))))</f>
        <v/>
      </c>
      <c r="H42" s="197" t="str">
        <f>IF(C42="","",(IF(ISERROR(VLOOKUP(C42,FSGT5_Inscr!$F$7:$L$110,6,FALSE))=TRUE,VLOOKUP(C42,FSGT6_Inscr!$F$7:$L$110,6,FALSE),(VLOOKUP(C42,FSGT5_Inscr!$F$7:$L$110,6,FALSE)))))</f>
        <v/>
      </c>
      <c r="I42" s="196"/>
      <c r="J42" s="198">
        <f t="shared" si="1"/>
        <v>0</v>
      </c>
      <c r="K42" s="203">
        <f>IF(J42=1,(SUM($J$8:J42)*J42),0)</f>
        <v>0</v>
      </c>
      <c r="L42" s="203" t="str">
        <f t="shared" si="2"/>
        <v xml:space="preserve"> </v>
      </c>
      <c r="M42" s="203" t="str">
        <f t="shared" si="3"/>
        <v xml:space="preserve"> </v>
      </c>
      <c r="N42" s="248" t="str">
        <f t="shared" si="4"/>
        <v xml:space="preserve"> </v>
      </c>
      <c r="O42" s="253" t="str">
        <f t="shared" si="5"/>
        <v xml:space="preserve"> </v>
      </c>
      <c r="P42" s="234" t="str">
        <f t="shared" si="6"/>
        <v/>
      </c>
      <c r="Q42" s="144"/>
      <c r="R42" s="198">
        <f t="shared" si="7"/>
        <v>0</v>
      </c>
      <c r="S42" s="203">
        <f>IF(R42=1,(SUM($R$8:R42)*R42),0)</f>
        <v>0</v>
      </c>
      <c r="T42" s="203" t="str">
        <f t="shared" si="8"/>
        <v xml:space="preserve"> </v>
      </c>
      <c r="U42" s="203" t="str">
        <f t="shared" si="9"/>
        <v xml:space="preserve"> </v>
      </c>
      <c r="V42" s="248" t="str">
        <f t="shared" si="10"/>
        <v xml:space="preserve"> </v>
      </c>
      <c r="W42" s="253" t="str">
        <f t="shared" si="11"/>
        <v xml:space="preserve"> </v>
      </c>
      <c r="X42" s="234" t="str">
        <f t="shared" si="12"/>
        <v/>
      </c>
      <c r="AL42" s="268" t="str">
        <f t="shared" si="13"/>
        <v/>
      </c>
      <c r="AM42" s="270">
        <f t="shared" si="14"/>
        <v>0</v>
      </c>
    </row>
    <row r="43" spans="1:39" ht="14.1" customHeight="1" x14ac:dyDescent="0.3">
      <c r="A43" s="131">
        <v>36</v>
      </c>
      <c r="B43" s="131">
        <f t="shared" si="15"/>
        <v>1</v>
      </c>
      <c r="C43" s="132"/>
      <c r="D43" s="131" t="str">
        <f>IF(C43="","",(IF(ISERROR(VLOOKUP(C43,FSGT5_Inscr!$F$7:$L$110,2,FALSE))=TRUE,VLOOKUP(C43,FSGT6_Inscr!$F$7:$L$110,2,FALSE),(VLOOKUP(C43,FSGT5_Inscr!$F$7:$L$110,2,FALSE)))))</f>
        <v/>
      </c>
      <c r="E43" s="131" t="str">
        <f>IF(C43="","",(IF(ISERROR(VLOOKUP(C43,FSGT5_Inscr!$F$7:$L$110,3,FALSE))=TRUE,VLOOKUP(C43,FSGT6_Inscr!$F$7:$L$110,3,FALSE),(VLOOKUP(C43,FSGT5_Inscr!$F$7:$L$110,3,FALSE)))))</f>
        <v/>
      </c>
      <c r="F43" s="131" t="str">
        <f>IF(C43="","",(IF(ISERROR(VLOOKUP(C43,FSGT5_Inscr!$F$7:$L$110,4,FALSE))=TRUE,VLOOKUP(C43,FSGT6_Inscr!$F$7:$L$110,4,FALSE),(VLOOKUP(C43,FSGT5_Inscr!$F$7:$L$110,4,FALSE)))))</f>
        <v/>
      </c>
      <c r="G43" s="131" t="str">
        <f>IF(C43="","",(IF(ISERROR(VLOOKUP(C43,FSGT5_Inscr!$F$7:$L$110,5,FALSE))=TRUE,VLOOKUP(C43,FSGT6_Inscr!$F$7:$L$110,5,FALSE),(VLOOKUP(C43,FSGT5_Inscr!$F$7:$L$110,5,FALSE)))))</f>
        <v/>
      </c>
      <c r="H43" s="131" t="str">
        <f>IF(C43="","",(IF(ISERROR(VLOOKUP(C43,FSGT5_Inscr!$F$7:$L$110,6,FALSE))=TRUE,VLOOKUP(C43,FSGT6_Inscr!$F$7:$L$110,6,FALSE),(VLOOKUP(C43,FSGT5_Inscr!$F$7:$L$110,6,FALSE)))))</f>
        <v/>
      </c>
      <c r="I43" s="78"/>
      <c r="J43" s="241">
        <f t="shared" si="1"/>
        <v>0</v>
      </c>
      <c r="K43" s="204">
        <f>IF(J43=1,(SUM($J$8:J43)*J43),0)</f>
        <v>0</v>
      </c>
      <c r="L43" s="204" t="str">
        <f t="shared" si="2"/>
        <v xml:space="preserve"> </v>
      </c>
      <c r="M43" s="204" t="str">
        <f t="shared" si="3"/>
        <v xml:space="preserve"> </v>
      </c>
      <c r="N43" s="249" t="str">
        <f t="shared" si="4"/>
        <v xml:space="preserve"> </v>
      </c>
      <c r="O43" s="252" t="str">
        <f t="shared" si="5"/>
        <v xml:space="preserve"> </v>
      </c>
      <c r="P43" s="233" t="str">
        <f t="shared" si="6"/>
        <v/>
      </c>
      <c r="Q43" s="143"/>
      <c r="R43" s="241">
        <f t="shared" si="7"/>
        <v>0</v>
      </c>
      <c r="S43" s="204">
        <f>IF(R43=1,(SUM($R$8:R43)*R43),0)</f>
        <v>0</v>
      </c>
      <c r="T43" s="204" t="str">
        <f t="shared" si="8"/>
        <v xml:space="preserve"> </v>
      </c>
      <c r="U43" s="204" t="str">
        <f t="shared" si="9"/>
        <v xml:space="preserve"> </v>
      </c>
      <c r="V43" s="249" t="str">
        <f t="shared" si="10"/>
        <v xml:space="preserve"> </v>
      </c>
      <c r="W43" s="252" t="str">
        <f t="shared" si="11"/>
        <v xml:space="preserve"> </v>
      </c>
      <c r="X43" s="233" t="str">
        <f t="shared" si="12"/>
        <v/>
      </c>
      <c r="AL43" s="268" t="str">
        <f t="shared" si="13"/>
        <v/>
      </c>
      <c r="AM43" s="270">
        <f t="shared" si="14"/>
        <v>0</v>
      </c>
    </row>
    <row r="44" spans="1:39" ht="14.1" customHeight="1" x14ac:dyDescent="0.3">
      <c r="A44" s="197">
        <v>37</v>
      </c>
      <c r="B44" s="197">
        <f t="shared" si="15"/>
        <v>1</v>
      </c>
      <c r="C44" s="130"/>
      <c r="D44" s="197" t="str">
        <f>IF(C44="","",(IF(ISERROR(VLOOKUP(C44,FSGT5_Inscr!$F$7:$L$110,2,FALSE))=TRUE,VLOOKUP(C44,FSGT6_Inscr!$F$7:$L$110,2,FALSE),(VLOOKUP(C44,FSGT5_Inscr!$F$7:$L$110,2,FALSE)))))</f>
        <v/>
      </c>
      <c r="E44" s="197" t="str">
        <f>IF(C44="","",(IF(ISERROR(VLOOKUP(C44,FSGT5_Inscr!$F$7:$L$110,3,FALSE))=TRUE,VLOOKUP(C44,FSGT6_Inscr!$F$7:$L$110,3,FALSE),(VLOOKUP(C44,FSGT5_Inscr!$F$7:$L$110,3,FALSE)))))</f>
        <v/>
      </c>
      <c r="F44" s="197" t="str">
        <f>IF(C44="","",(IF(ISERROR(VLOOKUP(C44,FSGT5_Inscr!$F$7:$L$110,4,FALSE))=TRUE,VLOOKUP(C44,FSGT6_Inscr!$F$7:$L$110,4,FALSE),(VLOOKUP(C44,FSGT5_Inscr!$F$7:$L$110,4,FALSE)))))</f>
        <v/>
      </c>
      <c r="G44" s="197" t="str">
        <f>IF(C44="","",(IF(ISERROR(VLOOKUP(C44,FSGT5_Inscr!$F$7:$L$110,5,FALSE))=TRUE,VLOOKUP(C44,FSGT6_Inscr!$F$7:$L$110,5,FALSE),(VLOOKUP(C44,FSGT5_Inscr!$F$7:$L$110,5,FALSE)))))</f>
        <v/>
      </c>
      <c r="H44" s="197" t="str">
        <f>IF(C44="","",(IF(ISERROR(VLOOKUP(C44,FSGT5_Inscr!$F$7:$L$110,6,FALSE))=TRUE,VLOOKUP(C44,FSGT6_Inscr!$F$7:$L$110,6,FALSE),(VLOOKUP(C44,FSGT5_Inscr!$F$7:$L$110,6,FALSE)))))</f>
        <v/>
      </c>
      <c r="I44" s="196"/>
      <c r="J44" s="198">
        <f t="shared" si="1"/>
        <v>0</v>
      </c>
      <c r="K44" s="203">
        <f>IF(J44=1,(SUM($J$8:J44)*J44),0)</f>
        <v>0</v>
      </c>
      <c r="L44" s="203" t="str">
        <f t="shared" si="2"/>
        <v xml:space="preserve"> </v>
      </c>
      <c r="M44" s="203" t="str">
        <f t="shared" si="3"/>
        <v xml:space="preserve"> </v>
      </c>
      <c r="N44" s="248" t="str">
        <f t="shared" si="4"/>
        <v xml:space="preserve"> </v>
      </c>
      <c r="O44" s="253" t="str">
        <f t="shared" si="5"/>
        <v xml:space="preserve"> </v>
      </c>
      <c r="P44" s="234" t="str">
        <f t="shared" si="6"/>
        <v/>
      </c>
      <c r="Q44" s="144"/>
      <c r="R44" s="198">
        <f t="shared" si="7"/>
        <v>0</v>
      </c>
      <c r="S44" s="203">
        <f>IF(R44=1,(SUM($R$8:R44)*R44),0)</f>
        <v>0</v>
      </c>
      <c r="T44" s="203" t="str">
        <f t="shared" si="8"/>
        <v xml:space="preserve"> </v>
      </c>
      <c r="U44" s="203" t="str">
        <f t="shared" si="9"/>
        <v xml:space="preserve"> </v>
      </c>
      <c r="V44" s="248" t="str">
        <f t="shared" si="10"/>
        <v xml:space="preserve"> </v>
      </c>
      <c r="W44" s="253" t="str">
        <f t="shared" si="11"/>
        <v xml:space="preserve"> </v>
      </c>
      <c r="X44" s="234" t="str">
        <f t="shared" si="12"/>
        <v/>
      </c>
      <c r="AL44" s="268" t="str">
        <f t="shared" si="13"/>
        <v/>
      </c>
      <c r="AM44" s="270">
        <f t="shared" si="14"/>
        <v>0</v>
      </c>
    </row>
    <row r="45" spans="1:39" ht="14.1" customHeight="1" x14ac:dyDescent="0.3">
      <c r="A45" s="131">
        <v>38</v>
      </c>
      <c r="B45" s="131">
        <f t="shared" si="15"/>
        <v>1</v>
      </c>
      <c r="C45" s="132"/>
      <c r="D45" s="131" t="str">
        <f>IF(C45="","",(IF(ISERROR(VLOOKUP(C45,FSGT5_Inscr!$F$7:$L$110,2,FALSE))=TRUE,VLOOKUP(C45,FSGT6_Inscr!$F$7:$L$110,2,FALSE),(VLOOKUP(C45,FSGT5_Inscr!$F$7:$L$110,2,FALSE)))))</f>
        <v/>
      </c>
      <c r="E45" s="131" t="str">
        <f>IF(C45="","",(IF(ISERROR(VLOOKUP(C45,FSGT5_Inscr!$F$7:$L$110,3,FALSE))=TRUE,VLOOKUP(C45,FSGT6_Inscr!$F$7:$L$110,3,FALSE),(VLOOKUP(C45,FSGT5_Inscr!$F$7:$L$110,3,FALSE)))))</f>
        <v/>
      </c>
      <c r="F45" s="131" t="str">
        <f>IF(C45="","",(IF(ISERROR(VLOOKUP(C45,FSGT5_Inscr!$F$7:$L$110,4,FALSE))=TRUE,VLOOKUP(C45,FSGT6_Inscr!$F$7:$L$110,4,FALSE),(VLOOKUP(C45,FSGT5_Inscr!$F$7:$L$110,4,FALSE)))))</f>
        <v/>
      </c>
      <c r="G45" s="131" t="str">
        <f>IF(C45="","",(IF(ISERROR(VLOOKUP(C45,FSGT5_Inscr!$F$7:$L$110,5,FALSE))=TRUE,VLOOKUP(C45,FSGT6_Inscr!$F$7:$L$110,5,FALSE),(VLOOKUP(C45,FSGT5_Inscr!$F$7:$L$110,5,FALSE)))))</f>
        <v/>
      </c>
      <c r="H45" s="131" t="str">
        <f>IF(C45="","",(IF(ISERROR(VLOOKUP(C45,FSGT5_Inscr!$F$7:$L$110,6,FALSE))=TRUE,VLOOKUP(C45,FSGT6_Inscr!$F$7:$L$110,6,FALSE),(VLOOKUP(C45,FSGT5_Inscr!$F$7:$L$110,6,FALSE)))))</f>
        <v/>
      </c>
      <c r="I45" s="78"/>
      <c r="J45" s="241">
        <f t="shared" si="1"/>
        <v>0</v>
      </c>
      <c r="K45" s="204">
        <f>IF(J45=1,(SUM($J$8:J45)*J45),0)</f>
        <v>0</v>
      </c>
      <c r="L45" s="204" t="str">
        <f t="shared" si="2"/>
        <v xml:space="preserve"> </v>
      </c>
      <c r="M45" s="204" t="str">
        <f t="shared" si="3"/>
        <v xml:space="preserve"> </v>
      </c>
      <c r="N45" s="249" t="str">
        <f t="shared" si="4"/>
        <v xml:space="preserve"> </v>
      </c>
      <c r="O45" s="252" t="str">
        <f t="shared" si="5"/>
        <v xml:space="preserve"> </v>
      </c>
      <c r="P45" s="233" t="str">
        <f t="shared" si="6"/>
        <v/>
      </c>
      <c r="Q45" s="143"/>
      <c r="R45" s="241">
        <f t="shared" si="7"/>
        <v>0</v>
      </c>
      <c r="S45" s="204">
        <f>IF(R45=1,(SUM($R$8:R45)*R45),0)</f>
        <v>0</v>
      </c>
      <c r="T45" s="204" t="str">
        <f t="shared" si="8"/>
        <v xml:space="preserve"> </v>
      </c>
      <c r="U45" s="204" t="str">
        <f t="shared" si="9"/>
        <v xml:space="preserve"> </v>
      </c>
      <c r="V45" s="249" t="str">
        <f t="shared" si="10"/>
        <v xml:space="preserve"> </v>
      </c>
      <c r="W45" s="252" t="str">
        <f t="shared" si="11"/>
        <v xml:space="preserve"> </v>
      </c>
      <c r="X45" s="233" t="str">
        <f t="shared" si="12"/>
        <v/>
      </c>
      <c r="AL45" s="268" t="str">
        <f t="shared" si="13"/>
        <v/>
      </c>
      <c r="AM45" s="270">
        <f t="shared" si="14"/>
        <v>0</v>
      </c>
    </row>
    <row r="46" spans="1:39" ht="14.1" customHeight="1" x14ac:dyDescent="0.3">
      <c r="A46" s="197">
        <v>39</v>
      </c>
      <c r="B46" s="197">
        <f t="shared" si="15"/>
        <v>1</v>
      </c>
      <c r="C46" s="130"/>
      <c r="D46" s="197" t="str">
        <f>IF(C46="","",(IF(ISERROR(VLOOKUP(C46,FSGT5_Inscr!$F$7:$L$110,2,FALSE))=TRUE,VLOOKUP(C46,FSGT6_Inscr!$F$7:$L$110,2,FALSE),(VLOOKUP(C46,FSGT5_Inscr!$F$7:$L$110,2,FALSE)))))</f>
        <v/>
      </c>
      <c r="E46" s="197" t="str">
        <f>IF(C46="","",(IF(ISERROR(VLOOKUP(C46,FSGT5_Inscr!$F$7:$L$110,3,FALSE))=TRUE,VLOOKUP(C46,FSGT6_Inscr!$F$7:$L$110,3,FALSE),(VLOOKUP(C46,FSGT5_Inscr!$F$7:$L$110,3,FALSE)))))</f>
        <v/>
      </c>
      <c r="F46" s="197" t="str">
        <f>IF(C46="","",(IF(ISERROR(VLOOKUP(C46,FSGT5_Inscr!$F$7:$L$110,4,FALSE))=TRUE,VLOOKUP(C46,FSGT6_Inscr!$F$7:$L$110,4,FALSE),(VLOOKUP(C46,FSGT5_Inscr!$F$7:$L$110,4,FALSE)))))</f>
        <v/>
      </c>
      <c r="G46" s="197" t="str">
        <f>IF(C46="","",(IF(ISERROR(VLOOKUP(C46,FSGT5_Inscr!$F$7:$L$110,5,FALSE))=TRUE,VLOOKUP(C46,FSGT6_Inscr!$F$7:$L$110,5,FALSE),(VLOOKUP(C46,FSGT5_Inscr!$F$7:$L$110,5,FALSE)))))</f>
        <v/>
      </c>
      <c r="H46" s="197" t="str">
        <f>IF(C46="","",(IF(ISERROR(VLOOKUP(C46,FSGT5_Inscr!$F$7:$L$110,6,FALSE))=TRUE,VLOOKUP(C46,FSGT6_Inscr!$F$7:$L$110,6,FALSE),(VLOOKUP(C46,FSGT5_Inscr!$F$7:$L$110,6,FALSE)))))</f>
        <v/>
      </c>
      <c r="I46" s="196"/>
      <c r="J46" s="198">
        <f t="shared" si="1"/>
        <v>0</v>
      </c>
      <c r="K46" s="203">
        <f>IF(J46=1,(SUM($J$8:J46)*J46),0)</f>
        <v>0</v>
      </c>
      <c r="L46" s="203" t="str">
        <f t="shared" si="2"/>
        <v xml:space="preserve"> </v>
      </c>
      <c r="M46" s="203" t="str">
        <f t="shared" si="3"/>
        <v xml:space="preserve"> </v>
      </c>
      <c r="N46" s="248" t="str">
        <f t="shared" si="4"/>
        <v xml:space="preserve"> </v>
      </c>
      <c r="O46" s="253" t="str">
        <f t="shared" si="5"/>
        <v xml:space="preserve"> </v>
      </c>
      <c r="P46" s="234" t="str">
        <f t="shared" si="6"/>
        <v/>
      </c>
      <c r="Q46" s="144"/>
      <c r="R46" s="198">
        <f t="shared" si="7"/>
        <v>0</v>
      </c>
      <c r="S46" s="203">
        <f>IF(R46=1,(SUM($R$8:R46)*R46),0)</f>
        <v>0</v>
      </c>
      <c r="T46" s="203" t="str">
        <f t="shared" si="8"/>
        <v xml:space="preserve"> </v>
      </c>
      <c r="U46" s="203" t="str">
        <f t="shared" si="9"/>
        <v xml:space="preserve"> </v>
      </c>
      <c r="V46" s="248" t="str">
        <f t="shared" si="10"/>
        <v xml:space="preserve"> </v>
      </c>
      <c r="W46" s="253" t="str">
        <f t="shared" si="11"/>
        <v xml:space="preserve"> </v>
      </c>
      <c r="X46" s="234" t="str">
        <f t="shared" si="12"/>
        <v/>
      </c>
      <c r="AL46" s="268" t="str">
        <f t="shared" si="13"/>
        <v/>
      </c>
      <c r="AM46" s="270">
        <f t="shared" si="14"/>
        <v>0</v>
      </c>
    </row>
    <row r="47" spans="1:39" ht="14.1" customHeight="1" x14ac:dyDescent="0.3">
      <c r="A47" s="131">
        <v>40</v>
      </c>
      <c r="B47" s="131">
        <f t="shared" si="15"/>
        <v>1</v>
      </c>
      <c r="C47" s="132"/>
      <c r="D47" s="131" t="str">
        <f>IF(C47="","",(IF(ISERROR(VLOOKUP(C47,FSGT5_Inscr!$F$7:$L$110,2,FALSE))=TRUE,VLOOKUP(C47,FSGT6_Inscr!$F$7:$L$110,2,FALSE),(VLOOKUP(C47,FSGT5_Inscr!$F$7:$L$110,2,FALSE)))))</f>
        <v/>
      </c>
      <c r="E47" s="131" t="str">
        <f>IF(C47="","",(IF(ISERROR(VLOOKUP(C47,FSGT5_Inscr!$F$7:$L$110,3,FALSE))=TRUE,VLOOKUP(C47,FSGT6_Inscr!$F$7:$L$110,3,FALSE),(VLOOKUP(C47,FSGT5_Inscr!$F$7:$L$110,3,FALSE)))))</f>
        <v/>
      </c>
      <c r="F47" s="131" t="str">
        <f>IF(C47="","",(IF(ISERROR(VLOOKUP(C47,FSGT5_Inscr!$F$7:$L$110,4,FALSE))=TRUE,VLOOKUP(C47,FSGT6_Inscr!$F$7:$L$110,4,FALSE),(VLOOKUP(C47,FSGT5_Inscr!$F$7:$L$110,4,FALSE)))))</f>
        <v/>
      </c>
      <c r="G47" s="131" t="str">
        <f>IF(C47="","",(IF(ISERROR(VLOOKUP(C47,FSGT5_Inscr!$F$7:$L$110,5,FALSE))=TRUE,VLOOKUP(C47,FSGT6_Inscr!$F$7:$L$110,5,FALSE),(VLOOKUP(C47,FSGT5_Inscr!$F$7:$L$110,5,FALSE)))))</f>
        <v/>
      </c>
      <c r="H47" s="131" t="str">
        <f>IF(C47="","",(IF(ISERROR(VLOOKUP(C47,FSGT5_Inscr!$F$7:$L$110,6,FALSE))=TRUE,VLOOKUP(C47,FSGT6_Inscr!$F$7:$L$110,6,FALSE),(VLOOKUP(C47,FSGT5_Inscr!$F$7:$L$110,6,FALSE)))))</f>
        <v/>
      </c>
      <c r="I47" s="78"/>
      <c r="J47" s="241">
        <f t="shared" si="1"/>
        <v>0</v>
      </c>
      <c r="K47" s="204">
        <f>IF(J47=1,(SUM($J$8:J47)*J47),0)</f>
        <v>0</v>
      </c>
      <c r="L47" s="204" t="str">
        <f t="shared" si="2"/>
        <v xml:space="preserve"> </v>
      </c>
      <c r="M47" s="204" t="str">
        <f t="shared" si="3"/>
        <v xml:space="preserve"> </v>
      </c>
      <c r="N47" s="249" t="str">
        <f t="shared" si="4"/>
        <v xml:space="preserve"> </v>
      </c>
      <c r="O47" s="252" t="str">
        <f t="shared" si="5"/>
        <v xml:space="preserve"> </v>
      </c>
      <c r="P47" s="233" t="str">
        <f t="shared" si="6"/>
        <v/>
      </c>
      <c r="Q47" s="143"/>
      <c r="R47" s="241">
        <f t="shared" si="7"/>
        <v>0</v>
      </c>
      <c r="S47" s="204">
        <f>IF(R47=1,(SUM($R$8:R47)*R47),0)</f>
        <v>0</v>
      </c>
      <c r="T47" s="204" t="str">
        <f t="shared" si="8"/>
        <v xml:space="preserve"> </v>
      </c>
      <c r="U47" s="204" t="str">
        <f t="shared" si="9"/>
        <v xml:space="preserve"> </v>
      </c>
      <c r="V47" s="249" t="str">
        <f t="shared" si="10"/>
        <v xml:space="preserve"> </v>
      </c>
      <c r="W47" s="252" t="str">
        <f t="shared" si="11"/>
        <v xml:space="preserve"> </v>
      </c>
      <c r="X47" s="233" t="str">
        <f t="shared" si="12"/>
        <v/>
      </c>
      <c r="AL47" s="268" t="str">
        <f t="shared" si="13"/>
        <v/>
      </c>
      <c r="AM47" s="270">
        <f t="shared" si="14"/>
        <v>0</v>
      </c>
    </row>
    <row r="48" spans="1:39" ht="14.1" customHeight="1" x14ac:dyDescent="0.3">
      <c r="A48" s="197">
        <v>41</v>
      </c>
      <c r="B48" s="197">
        <f t="shared" si="15"/>
        <v>1</v>
      </c>
      <c r="C48" s="130"/>
      <c r="D48" s="197" t="str">
        <f>IF(C48="","",(IF(ISERROR(VLOOKUP(C48,FSGT5_Inscr!$F$7:$L$110,2,FALSE))=TRUE,VLOOKUP(C48,FSGT6_Inscr!$F$7:$L$110,2,FALSE),(VLOOKUP(C48,FSGT5_Inscr!$F$7:$L$110,2,FALSE)))))</f>
        <v/>
      </c>
      <c r="E48" s="197" t="str">
        <f>IF(C48="","",(IF(ISERROR(VLOOKUP(C48,FSGT5_Inscr!$F$7:$L$110,3,FALSE))=TRUE,VLOOKUP(C48,FSGT6_Inscr!$F$7:$L$110,3,FALSE),(VLOOKUP(C48,FSGT5_Inscr!$F$7:$L$110,3,FALSE)))))</f>
        <v/>
      </c>
      <c r="F48" s="197" t="str">
        <f>IF(C48="","",(IF(ISERROR(VLOOKUP(C48,FSGT5_Inscr!$F$7:$L$110,4,FALSE))=TRUE,VLOOKUP(C48,FSGT6_Inscr!$F$7:$L$110,4,FALSE),(VLOOKUP(C48,FSGT5_Inscr!$F$7:$L$110,4,FALSE)))))</f>
        <v/>
      </c>
      <c r="G48" s="197" t="str">
        <f>IF(C48="","",(IF(ISERROR(VLOOKUP(C48,FSGT5_Inscr!$F$7:$L$110,5,FALSE))=TRUE,VLOOKUP(C48,FSGT6_Inscr!$F$7:$L$110,5,FALSE),(VLOOKUP(C48,FSGT5_Inscr!$F$7:$L$110,5,FALSE)))))</f>
        <v/>
      </c>
      <c r="H48" s="197" t="str">
        <f>IF(C48="","",(IF(ISERROR(VLOOKUP(C48,FSGT5_Inscr!$F$7:$L$110,6,FALSE))=TRUE,VLOOKUP(C48,FSGT6_Inscr!$F$7:$L$110,6,FALSE),(VLOOKUP(C48,FSGT5_Inscr!$F$7:$L$110,6,FALSE)))))</f>
        <v/>
      </c>
      <c r="I48" s="196"/>
      <c r="J48" s="198">
        <f t="shared" si="1"/>
        <v>0</v>
      </c>
      <c r="K48" s="203">
        <f>IF(J48=1,(SUM($J$8:J48)*J48),0)</f>
        <v>0</v>
      </c>
      <c r="L48" s="203" t="str">
        <f t="shared" si="2"/>
        <v xml:space="preserve"> </v>
      </c>
      <c r="M48" s="203" t="str">
        <f t="shared" si="3"/>
        <v xml:space="preserve"> </v>
      </c>
      <c r="N48" s="248" t="str">
        <f t="shared" si="4"/>
        <v xml:space="preserve"> </v>
      </c>
      <c r="O48" s="253" t="str">
        <f t="shared" si="5"/>
        <v xml:space="preserve"> </v>
      </c>
      <c r="P48" s="234" t="str">
        <f t="shared" si="6"/>
        <v/>
      </c>
      <c r="Q48" s="144"/>
      <c r="R48" s="198">
        <f t="shared" si="7"/>
        <v>0</v>
      </c>
      <c r="S48" s="203">
        <f>IF(R48=1,(SUM($R$8:R48)*R48),0)</f>
        <v>0</v>
      </c>
      <c r="T48" s="203" t="str">
        <f t="shared" si="8"/>
        <v xml:space="preserve"> </v>
      </c>
      <c r="U48" s="203" t="str">
        <f t="shared" si="9"/>
        <v xml:space="preserve"> </v>
      </c>
      <c r="V48" s="248" t="str">
        <f t="shared" si="10"/>
        <v xml:space="preserve"> </v>
      </c>
      <c r="W48" s="253" t="str">
        <f t="shared" si="11"/>
        <v xml:space="preserve"> </v>
      </c>
      <c r="X48" s="234" t="str">
        <f t="shared" si="12"/>
        <v/>
      </c>
      <c r="AL48" s="268" t="str">
        <f t="shared" si="13"/>
        <v/>
      </c>
      <c r="AM48" s="270">
        <f t="shared" si="14"/>
        <v>0</v>
      </c>
    </row>
    <row r="49" spans="1:39" ht="14.1" customHeight="1" x14ac:dyDescent="0.3">
      <c r="A49" s="131">
        <v>42</v>
      </c>
      <c r="B49" s="131">
        <f t="shared" si="15"/>
        <v>1</v>
      </c>
      <c r="C49" s="132"/>
      <c r="D49" s="131" t="str">
        <f>IF(C49="","",(IF(ISERROR(VLOOKUP(C49,FSGT5_Inscr!$F$7:$L$110,2,FALSE))=TRUE,VLOOKUP(C49,FSGT6_Inscr!$F$7:$L$110,2,FALSE),(VLOOKUP(C49,FSGT5_Inscr!$F$7:$L$110,2,FALSE)))))</f>
        <v/>
      </c>
      <c r="E49" s="131" t="str">
        <f>IF(C49="","",(IF(ISERROR(VLOOKUP(C49,FSGT5_Inscr!$F$7:$L$110,3,FALSE))=TRUE,VLOOKUP(C49,FSGT6_Inscr!$F$7:$L$110,3,FALSE),(VLOOKUP(C49,FSGT5_Inscr!$F$7:$L$110,3,FALSE)))))</f>
        <v/>
      </c>
      <c r="F49" s="131" t="str">
        <f>IF(C49="","",(IF(ISERROR(VLOOKUP(C49,FSGT5_Inscr!$F$7:$L$110,4,FALSE))=TRUE,VLOOKUP(C49,FSGT6_Inscr!$F$7:$L$110,4,FALSE),(VLOOKUP(C49,FSGT5_Inscr!$F$7:$L$110,4,FALSE)))))</f>
        <v/>
      </c>
      <c r="G49" s="131" t="str">
        <f>IF(C49="","",(IF(ISERROR(VLOOKUP(C49,FSGT5_Inscr!$F$7:$L$110,5,FALSE))=TRUE,VLOOKUP(C49,FSGT6_Inscr!$F$7:$L$110,5,FALSE),(VLOOKUP(C49,FSGT5_Inscr!$F$7:$L$110,5,FALSE)))))</f>
        <v/>
      </c>
      <c r="H49" s="131" t="str">
        <f>IF(C49="","",(IF(ISERROR(VLOOKUP(C49,FSGT5_Inscr!$F$7:$L$110,6,FALSE))=TRUE,VLOOKUP(C49,FSGT6_Inscr!$F$7:$L$110,6,FALSE),(VLOOKUP(C49,FSGT5_Inscr!$F$7:$L$110,6,FALSE)))))</f>
        <v/>
      </c>
      <c r="I49" s="78"/>
      <c r="J49" s="241">
        <f t="shared" si="1"/>
        <v>0</v>
      </c>
      <c r="K49" s="204">
        <f>IF(J49=1,(SUM($J$8:J49)*J49),0)</f>
        <v>0</v>
      </c>
      <c r="L49" s="204" t="str">
        <f t="shared" si="2"/>
        <v xml:space="preserve"> </v>
      </c>
      <c r="M49" s="204" t="str">
        <f t="shared" si="3"/>
        <v xml:space="preserve"> </v>
      </c>
      <c r="N49" s="249" t="str">
        <f t="shared" si="4"/>
        <v xml:space="preserve"> </v>
      </c>
      <c r="O49" s="252" t="str">
        <f t="shared" si="5"/>
        <v xml:space="preserve"> </v>
      </c>
      <c r="P49" s="233" t="str">
        <f t="shared" si="6"/>
        <v/>
      </c>
      <c r="Q49" s="143"/>
      <c r="R49" s="241">
        <f t="shared" si="7"/>
        <v>0</v>
      </c>
      <c r="S49" s="204">
        <f>IF(R49=1,(SUM($R$8:R49)*R49),0)</f>
        <v>0</v>
      </c>
      <c r="T49" s="204" t="str">
        <f t="shared" si="8"/>
        <v xml:space="preserve"> </v>
      </c>
      <c r="U49" s="204" t="str">
        <f t="shared" si="9"/>
        <v xml:space="preserve"> </v>
      </c>
      <c r="V49" s="249" t="str">
        <f t="shared" si="10"/>
        <v xml:space="preserve"> </v>
      </c>
      <c r="W49" s="252" t="str">
        <f t="shared" si="11"/>
        <v xml:space="preserve"> </v>
      </c>
      <c r="X49" s="233" t="str">
        <f t="shared" si="12"/>
        <v/>
      </c>
      <c r="AL49" s="268" t="str">
        <f t="shared" si="13"/>
        <v/>
      </c>
      <c r="AM49" s="270">
        <f t="shared" si="14"/>
        <v>0</v>
      </c>
    </row>
    <row r="50" spans="1:39" ht="14.1" customHeight="1" x14ac:dyDescent="0.3">
      <c r="A50" s="197">
        <v>43</v>
      </c>
      <c r="B50" s="197">
        <f t="shared" si="15"/>
        <v>1</v>
      </c>
      <c r="C50" s="130"/>
      <c r="D50" s="197" t="str">
        <f>IF(C50="","",(IF(ISERROR(VLOOKUP(C50,FSGT5_Inscr!$F$7:$L$110,2,FALSE))=TRUE,VLOOKUP(C50,FSGT6_Inscr!$F$7:$L$110,2,FALSE),(VLOOKUP(C50,FSGT5_Inscr!$F$7:$L$110,2,FALSE)))))</f>
        <v/>
      </c>
      <c r="E50" s="197" t="str">
        <f>IF(C50="","",(IF(ISERROR(VLOOKUP(C50,FSGT5_Inscr!$F$7:$L$110,3,FALSE))=TRUE,VLOOKUP(C50,FSGT6_Inscr!$F$7:$L$110,3,FALSE),(VLOOKUP(C50,FSGT5_Inscr!$F$7:$L$110,3,FALSE)))))</f>
        <v/>
      </c>
      <c r="F50" s="197" t="str">
        <f>IF(C50="","",(IF(ISERROR(VLOOKUP(C50,FSGT5_Inscr!$F$7:$L$110,4,FALSE))=TRUE,VLOOKUP(C50,FSGT6_Inscr!$F$7:$L$110,4,FALSE),(VLOOKUP(C50,FSGT5_Inscr!$F$7:$L$110,4,FALSE)))))</f>
        <v/>
      </c>
      <c r="G50" s="197" t="str">
        <f>IF(C50="","",(IF(ISERROR(VLOOKUP(C50,FSGT5_Inscr!$F$7:$L$110,5,FALSE))=TRUE,VLOOKUP(C50,FSGT6_Inscr!$F$7:$L$110,5,FALSE),(VLOOKUP(C50,FSGT5_Inscr!$F$7:$L$110,5,FALSE)))))</f>
        <v/>
      </c>
      <c r="H50" s="197" t="str">
        <f>IF(C50="","",(IF(ISERROR(VLOOKUP(C50,FSGT5_Inscr!$F$7:$L$110,6,FALSE))=TRUE,VLOOKUP(C50,FSGT6_Inscr!$F$7:$L$110,6,FALSE),(VLOOKUP(C50,FSGT5_Inscr!$F$7:$L$110,6,FALSE)))))</f>
        <v/>
      </c>
      <c r="I50" s="196"/>
      <c r="J50" s="198">
        <f t="shared" si="1"/>
        <v>0</v>
      </c>
      <c r="K50" s="203">
        <f>IF(J50=1,(SUM($J$8:J50)*J50),0)</f>
        <v>0</v>
      </c>
      <c r="L50" s="203" t="str">
        <f t="shared" si="2"/>
        <v xml:space="preserve"> </v>
      </c>
      <c r="M50" s="203" t="str">
        <f t="shared" si="3"/>
        <v xml:space="preserve"> </v>
      </c>
      <c r="N50" s="248" t="str">
        <f t="shared" si="4"/>
        <v xml:space="preserve"> </v>
      </c>
      <c r="O50" s="253" t="str">
        <f t="shared" si="5"/>
        <v xml:space="preserve"> </v>
      </c>
      <c r="P50" s="234" t="str">
        <f t="shared" si="6"/>
        <v/>
      </c>
      <c r="Q50" s="144"/>
      <c r="R50" s="198">
        <f t="shared" si="7"/>
        <v>0</v>
      </c>
      <c r="S50" s="203">
        <f>IF(R50=1,(SUM($R$8:R50)*R50),0)</f>
        <v>0</v>
      </c>
      <c r="T50" s="203" t="str">
        <f t="shared" si="8"/>
        <v xml:space="preserve"> </v>
      </c>
      <c r="U50" s="203" t="str">
        <f t="shared" si="9"/>
        <v xml:space="preserve"> </v>
      </c>
      <c r="V50" s="248" t="str">
        <f t="shared" si="10"/>
        <v xml:space="preserve"> </v>
      </c>
      <c r="W50" s="253" t="str">
        <f t="shared" si="11"/>
        <v xml:space="preserve"> </v>
      </c>
      <c r="X50" s="234" t="str">
        <f t="shared" si="12"/>
        <v/>
      </c>
      <c r="AL50" s="268" t="str">
        <f t="shared" si="13"/>
        <v/>
      </c>
      <c r="AM50" s="270">
        <f t="shared" si="14"/>
        <v>0</v>
      </c>
    </row>
    <row r="51" spans="1:39" ht="14.1" customHeight="1" x14ac:dyDescent="0.3">
      <c r="A51" s="131">
        <v>44</v>
      </c>
      <c r="B51" s="131">
        <f t="shared" si="15"/>
        <v>1</v>
      </c>
      <c r="C51" s="132"/>
      <c r="D51" s="131" t="str">
        <f>IF(C51="","",(IF(ISERROR(VLOOKUP(C51,FSGT5_Inscr!$F$7:$L$110,2,FALSE))=TRUE,VLOOKUP(C51,FSGT6_Inscr!$F$7:$L$110,2,FALSE),(VLOOKUP(C51,FSGT5_Inscr!$F$7:$L$110,2,FALSE)))))</f>
        <v/>
      </c>
      <c r="E51" s="131" t="str">
        <f>IF(C51="","",(IF(ISERROR(VLOOKUP(C51,FSGT5_Inscr!$F$7:$L$110,3,FALSE))=TRUE,VLOOKUP(C51,FSGT6_Inscr!$F$7:$L$110,3,FALSE),(VLOOKUP(C51,FSGT5_Inscr!$F$7:$L$110,3,FALSE)))))</f>
        <v/>
      </c>
      <c r="F51" s="131" t="str">
        <f>IF(C51="","",(IF(ISERROR(VLOOKUP(C51,FSGT5_Inscr!$F$7:$L$110,4,FALSE))=TRUE,VLOOKUP(C51,FSGT6_Inscr!$F$7:$L$110,4,FALSE),(VLOOKUP(C51,FSGT5_Inscr!$F$7:$L$110,4,FALSE)))))</f>
        <v/>
      </c>
      <c r="G51" s="131" t="str">
        <f>IF(C51="","",(IF(ISERROR(VLOOKUP(C51,FSGT5_Inscr!$F$7:$L$110,5,FALSE))=TRUE,VLOOKUP(C51,FSGT6_Inscr!$F$7:$L$110,5,FALSE),(VLOOKUP(C51,FSGT5_Inscr!$F$7:$L$110,5,FALSE)))))</f>
        <v/>
      </c>
      <c r="H51" s="131" t="str">
        <f>IF(C51="","",(IF(ISERROR(VLOOKUP(C51,FSGT5_Inscr!$F$7:$L$110,6,FALSE))=TRUE,VLOOKUP(C51,FSGT6_Inscr!$F$7:$L$110,6,FALSE),(VLOOKUP(C51,FSGT5_Inscr!$F$7:$L$110,6,FALSE)))))</f>
        <v/>
      </c>
      <c r="I51" s="78"/>
      <c r="J51" s="241">
        <f t="shared" si="1"/>
        <v>0</v>
      </c>
      <c r="K51" s="204">
        <f>IF(J51=1,(SUM($J$8:J51)*J51),0)</f>
        <v>0</v>
      </c>
      <c r="L51" s="204" t="str">
        <f t="shared" si="2"/>
        <v xml:space="preserve"> </v>
      </c>
      <c r="M51" s="204" t="str">
        <f t="shared" si="3"/>
        <v xml:space="preserve"> </v>
      </c>
      <c r="N51" s="249" t="str">
        <f t="shared" si="4"/>
        <v xml:space="preserve"> </v>
      </c>
      <c r="O51" s="252" t="str">
        <f t="shared" si="5"/>
        <v xml:space="preserve"> </v>
      </c>
      <c r="P51" s="233" t="str">
        <f t="shared" si="6"/>
        <v/>
      </c>
      <c r="Q51" s="143"/>
      <c r="R51" s="241">
        <f t="shared" si="7"/>
        <v>0</v>
      </c>
      <c r="S51" s="204">
        <f>IF(R51=1,(SUM($R$8:R51)*R51),0)</f>
        <v>0</v>
      </c>
      <c r="T51" s="204" t="str">
        <f t="shared" si="8"/>
        <v xml:space="preserve"> </v>
      </c>
      <c r="U51" s="204" t="str">
        <f t="shared" si="9"/>
        <v xml:space="preserve"> </v>
      </c>
      <c r="V51" s="249" t="str">
        <f t="shared" si="10"/>
        <v xml:space="preserve"> </v>
      </c>
      <c r="W51" s="252" t="str">
        <f t="shared" si="11"/>
        <v xml:space="preserve"> </v>
      </c>
      <c r="X51" s="233" t="str">
        <f t="shared" si="12"/>
        <v/>
      </c>
      <c r="AL51" s="268" t="str">
        <f t="shared" si="13"/>
        <v/>
      </c>
      <c r="AM51" s="270">
        <f t="shared" si="14"/>
        <v>0</v>
      </c>
    </row>
    <row r="52" spans="1:39" ht="14.1" customHeight="1" x14ac:dyDescent="0.3">
      <c r="A52" s="197">
        <v>45</v>
      </c>
      <c r="B52" s="197">
        <f t="shared" si="15"/>
        <v>1</v>
      </c>
      <c r="C52" s="130"/>
      <c r="D52" s="197" t="str">
        <f>IF(C52="","",(IF(ISERROR(VLOOKUP(C52,FSGT5_Inscr!$F$7:$L$110,2,FALSE))=TRUE,VLOOKUP(C52,FSGT6_Inscr!$F$7:$L$110,2,FALSE),(VLOOKUP(C52,FSGT5_Inscr!$F$7:$L$110,2,FALSE)))))</f>
        <v/>
      </c>
      <c r="E52" s="197" t="str">
        <f>IF(C52="","",(IF(ISERROR(VLOOKUP(C52,FSGT5_Inscr!$F$7:$L$110,3,FALSE))=TRUE,VLOOKUP(C52,FSGT6_Inscr!$F$7:$L$110,3,FALSE),(VLOOKUP(C52,FSGT5_Inscr!$F$7:$L$110,3,FALSE)))))</f>
        <v/>
      </c>
      <c r="F52" s="197" t="str">
        <f>IF(C52="","",(IF(ISERROR(VLOOKUP(C52,FSGT5_Inscr!$F$7:$L$110,4,FALSE))=TRUE,VLOOKUP(C52,FSGT6_Inscr!$F$7:$L$110,4,FALSE),(VLOOKUP(C52,FSGT5_Inscr!$F$7:$L$110,4,FALSE)))))</f>
        <v/>
      </c>
      <c r="G52" s="197" t="str">
        <f>IF(C52="","",(IF(ISERROR(VLOOKUP(C52,FSGT5_Inscr!$F$7:$L$110,5,FALSE))=TRUE,VLOOKUP(C52,FSGT6_Inscr!$F$7:$L$110,5,FALSE),(VLOOKUP(C52,FSGT5_Inscr!$F$7:$L$110,5,FALSE)))))</f>
        <v/>
      </c>
      <c r="H52" s="197" t="str">
        <f>IF(C52="","",(IF(ISERROR(VLOOKUP(C52,FSGT5_Inscr!$F$7:$L$110,6,FALSE))=TRUE,VLOOKUP(C52,FSGT6_Inscr!$F$7:$L$110,6,FALSE),(VLOOKUP(C52,FSGT5_Inscr!$F$7:$L$110,6,FALSE)))))</f>
        <v/>
      </c>
      <c r="I52" s="196"/>
      <c r="J52" s="198">
        <f t="shared" si="1"/>
        <v>0</v>
      </c>
      <c r="K52" s="203">
        <f>IF(J52=1,(SUM($J$8:J52)*J52),0)</f>
        <v>0</v>
      </c>
      <c r="L52" s="203" t="str">
        <f t="shared" si="2"/>
        <v xml:space="preserve"> </v>
      </c>
      <c r="M52" s="203" t="str">
        <f t="shared" si="3"/>
        <v xml:space="preserve"> </v>
      </c>
      <c r="N52" s="248" t="str">
        <f t="shared" si="4"/>
        <v xml:space="preserve"> </v>
      </c>
      <c r="O52" s="253" t="str">
        <f t="shared" si="5"/>
        <v xml:space="preserve"> </v>
      </c>
      <c r="P52" s="234" t="str">
        <f t="shared" si="6"/>
        <v/>
      </c>
      <c r="Q52" s="144"/>
      <c r="R52" s="198">
        <f t="shared" si="7"/>
        <v>0</v>
      </c>
      <c r="S52" s="203">
        <f>IF(R52=1,(SUM($R$8:R52)*R52),0)</f>
        <v>0</v>
      </c>
      <c r="T52" s="203" t="str">
        <f t="shared" si="8"/>
        <v xml:space="preserve"> </v>
      </c>
      <c r="U52" s="203" t="str">
        <f t="shared" si="9"/>
        <v xml:space="preserve"> </v>
      </c>
      <c r="V52" s="248" t="str">
        <f t="shared" si="10"/>
        <v xml:space="preserve"> </v>
      </c>
      <c r="W52" s="253" t="str">
        <f t="shared" si="11"/>
        <v xml:space="preserve"> </v>
      </c>
      <c r="X52" s="234" t="str">
        <f t="shared" si="12"/>
        <v/>
      </c>
      <c r="AL52" s="268" t="str">
        <f t="shared" si="13"/>
        <v/>
      </c>
      <c r="AM52" s="270">
        <f t="shared" si="14"/>
        <v>0</v>
      </c>
    </row>
    <row r="53" spans="1:39" ht="14.1" customHeight="1" x14ac:dyDescent="0.3">
      <c r="A53" s="131">
        <v>46</v>
      </c>
      <c r="B53" s="131">
        <f t="shared" si="15"/>
        <v>1</v>
      </c>
      <c r="C53" s="132"/>
      <c r="D53" s="131" t="str">
        <f>IF(C53="","",(IF(ISERROR(VLOOKUP(C53,FSGT5_Inscr!$F$7:$L$110,2,FALSE))=TRUE,VLOOKUP(C53,FSGT6_Inscr!$F$7:$L$110,2,FALSE),(VLOOKUP(C53,FSGT5_Inscr!$F$7:$L$110,2,FALSE)))))</f>
        <v/>
      </c>
      <c r="E53" s="131" t="str">
        <f>IF(C53="","",(IF(ISERROR(VLOOKUP(C53,FSGT5_Inscr!$F$7:$L$110,3,FALSE))=TRUE,VLOOKUP(C53,FSGT6_Inscr!$F$7:$L$110,3,FALSE),(VLOOKUP(C53,FSGT5_Inscr!$F$7:$L$110,3,FALSE)))))</f>
        <v/>
      </c>
      <c r="F53" s="131" t="str">
        <f>IF(C53="","",(IF(ISERROR(VLOOKUP(C53,FSGT5_Inscr!$F$7:$L$110,4,FALSE))=TRUE,VLOOKUP(C53,FSGT6_Inscr!$F$7:$L$110,4,FALSE),(VLOOKUP(C53,FSGT5_Inscr!$F$7:$L$110,4,FALSE)))))</f>
        <v/>
      </c>
      <c r="G53" s="131" t="str">
        <f>IF(C53="","",(IF(ISERROR(VLOOKUP(C53,FSGT5_Inscr!$F$7:$L$110,5,FALSE))=TRUE,VLOOKUP(C53,FSGT6_Inscr!$F$7:$L$110,5,FALSE),(VLOOKUP(C53,FSGT5_Inscr!$F$7:$L$110,5,FALSE)))))</f>
        <v/>
      </c>
      <c r="H53" s="131" t="str">
        <f>IF(C53="","",(IF(ISERROR(VLOOKUP(C53,FSGT5_Inscr!$F$7:$L$110,6,FALSE))=TRUE,VLOOKUP(C53,FSGT6_Inscr!$F$7:$L$110,6,FALSE),(VLOOKUP(C53,FSGT5_Inscr!$F$7:$L$110,6,FALSE)))))</f>
        <v/>
      </c>
      <c r="I53" s="78"/>
      <c r="J53" s="241">
        <f t="shared" si="1"/>
        <v>0</v>
      </c>
      <c r="K53" s="204">
        <f>IF(J53=1,(SUM($J$8:J53)*J53),0)</f>
        <v>0</v>
      </c>
      <c r="L53" s="204" t="str">
        <f t="shared" si="2"/>
        <v xml:space="preserve"> </v>
      </c>
      <c r="M53" s="204" t="str">
        <f t="shared" si="3"/>
        <v xml:space="preserve"> </v>
      </c>
      <c r="N53" s="249" t="str">
        <f t="shared" si="4"/>
        <v xml:space="preserve"> </v>
      </c>
      <c r="O53" s="252" t="str">
        <f t="shared" si="5"/>
        <v xml:space="preserve"> </v>
      </c>
      <c r="P53" s="233" t="str">
        <f t="shared" si="6"/>
        <v/>
      </c>
      <c r="Q53" s="143"/>
      <c r="R53" s="241">
        <f t="shared" si="7"/>
        <v>0</v>
      </c>
      <c r="S53" s="204">
        <f>IF(R53=1,(SUM($R$8:R53)*R53),0)</f>
        <v>0</v>
      </c>
      <c r="T53" s="204" t="str">
        <f t="shared" si="8"/>
        <v xml:space="preserve"> </v>
      </c>
      <c r="U53" s="204" t="str">
        <f t="shared" si="9"/>
        <v xml:space="preserve"> </v>
      </c>
      <c r="V53" s="249" t="str">
        <f t="shared" si="10"/>
        <v xml:space="preserve"> </v>
      </c>
      <c r="W53" s="252" t="str">
        <f t="shared" si="11"/>
        <v xml:space="preserve"> </v>
      </c>
      <c r="X53" s="233" t="str">
        <f t="shared" si="12"/>
        <v/>
      </c>
      <c r="AL53" s="268" t="str">
        <f t="shared" si="13"/>
        <v/>
      </c>
      <c r="AM53" s="270">
        <f t="shared" si="14"/>
        <v>0</v>
      </c>
    </row>
    <row r="54" spans="1:39" ht="14.1" customHeight="1" x14ac:dyDescent="0.3">
      <c r="A54" s="197">
        <v>47</v>
      </c>
      <c r="B54" s="197">
        <f t="shared" si="15"/>
        <v>1</v>
      </c>
      <c r="C54" s="130"/>
      <c r="D54" s="197" t="str">
        <f>IF(C54="","",(IF(ISERROR(VLOOKUP(C54,FSGT5_Inscr!$F$7:$L$110,2,FALSE))=TRUE,VLOOKUP(C54,FSGT6_Inscr!$F$7:$L$110,2,FALSE),(VLOOKUP(C54,FSGT5_Inscr!$F$7:$L$110,2,FALSE)))))</f>
        <v/>
      </c>
      <c r="E54" s="197" t="str">
        <f>IF(C54="","",(IF(ISERROR(VLOOKUP(C54,FSGT5_Inscr!$F$7:$L$110,3,FALSE))=TRUE,VLOOKUP(C54,FSGT6_Inscr!$F$7:$L$110,3,FALSE),(VLOOKUP(C54,FSGT5_Inscr!$F$7:$L$110,3,FALSE)))))</f>
        <v/>
      </c>
      <c r="F54" s="197" t="str">
        <f>IF(C54="","",(IF(ISERROR(VLOOKUP(C54,FSGT5_Inscr!$F$7:$L$110,4,FALSE))=TRUE,VLOOKUP(C54,FSGT6_Inscr!$F$7:$L$110,4,FALSE),(VLOOKUP(C54,FSGT5_Inscr!$F$7:$L$110,4,FALSE)))))</f>
        <v/>
      </c>
      <c r="G54" s="197" t="str">
        <f>IF(C54="","",(IF(ISERROR(VLOOKUP(C54,FSGT5_Inscr!$F$7:$L$110,5,FALSE))=TRUE,VLOOKUP(C54,FSGT6_Inscr!$F$7:$L$110,5,FALSE),(VLOOKUP(C54,FSGT5_Inscr!$F$7:$L$110,5,FALSE)))))</f>
        <v/>
      </c>
      <c r="H54" s="197" t="str">
        <f>IF(C54="","",(IF(ISERROR(VLOOKUP(C54,FSGT5_Inscr!$F$7:$L$110,6,FALSE))=TRUE,VLOOKUP(C54,FSGT6_Inscr!$F$7:$L$110,6,FALSE),(VLOOKUP(C54,FSGT5_Inscr!$F$7:$L$110,6,FALSE)))))</f>
        <v/>
      </c>
      <c r="I54" s="196"/>
      <c r="J54" s="198">
        <f t="shared" si="1"/>
        <v>0</v>
      </c>
      <c r="K54" s="203">
        <f>IF(J54=1,(SUM($J$8:J54)*J54),0)</f>
        <v>0</v>
      </c>
      <c r="L54" s="203" t="str">
        <f t="shared" si="2"/>
        <v xml:space="preserve"> </v>
      </c>
      <c r="M54" s="203" t="str">
        <f t="shared" si="3"/>
        <v xml:space="preserve"> </v>
      </c>
      <c r="N54" s="248" t="str">
        <f t="shared" si="4"/>
        <v xml:space="preserve"> </v>
      </c>
      <c r="O54" s="253" t="str">
        <f t="shared" si="5"/>
        <v xml:space="preserve"> </v>
      </c>
      <c r="P54" s="234" t="str">
        <f t="shared" si="6"/>
        <v/>
      </c>
      <c r="Q54" s="144"/>
      <c r="R54" s="198">
        <f t="shared" si="7"/>
        <v>0</v>
      </c>
      <c r="S54" s="203">
        <f>IF(R54=1,(SUM($R$8:R54)*R54),0)</f>
        <v>0</v>
      </c>
      <c r="T54" s="203" t="str">
        <f t="shared" si="8"/>
        <v xml:space="preserve"> </v>
      </c>
      <c r="U54" s="203" t="str">
        <f t="shared" si="9"/>
        <v xml:space="preserve"> </v>
      </c>
      <c r="V54" s="248" t="str">
        <f t="shared" si="10"/>
        <v xml:space="preserve"> </v>
      </c>
      <c r="W54" s="253" t="str">
        <f t="shared" si="11"/>
        <v xml:space="preserve"> </v>
      </c>
      <c r="X54" s="234" t="str">
        <f t="shared" si="12"/>
        <v/>
      </c>
      <c r="AL54" s="268" t="str">
        <f t="shared" si="13"/>
        <v/>
      </c>
      <c r="AM54" s="270">
        <f t="shared" si="14"/>
        <v>0</v>
      </c>
    </row>
    <row r="55" spans="1:39" ht="14.1" customHeight="1" x14ac:dyDescent="0.3">
      <c r="A55" s="131">
        <v>48</v>
      </c>
      <c r="B55" s="131">
        <f t="shared" si="15"/>
        <v>1</v>
      </c>
      <c r="C55" s="132"/>
      <c r="D55" s="131" t="str">
        <f>IF(C55="","",(IF(ISERROR(VLOOKUP(C55,FSGT5_Inscr!$F$7:$L$110,2,FALSE))=TRUE,VLOOKUP(C55,FSGT6_Inscr!$F$7:$L$110,2,FALSE),(VLOOKUP(C55,FSGT5_Inscr!$F$7:$L$110,2,FALSE)))))</f>
        <v/>
      </c>
      <c r="E55" s="131" t="str">
        <f>IF(C55="","",(IF(ISERROR(VLOOKUP(C55,FSGT5_Inscr!$F$7:$L$110,3,FALSE))=TRUE,VLOOKUP(C55,FSGT6_Inscr!$F$7:$L$110,3,FALSE),(VLOOKUP(C55,FSGT5_Inscr!$F$7:$L$110,3,FALSE)))))</f>
        <v/>
      </c>
      <c r="F55" s="131" t="str">
        <f>IF(C55="","",(IF(ISERROR(VLOOKUP(C55,FSGT5_Inscr!$F$7:$L$110,4,FALSE))=TRUE,VLOOKUP(C55,FSGT6_Inscr!$F$7:$L$110,4,FALSE),(VLOOKUP(C55,FSGT5_Inscr!$F$7:$L$110,4,FALSE)))))</f>
        <v/>
      </c>
      <c r="G55" s="131" t="str">
        <f>IF(C55="","",(IF(ISERROR(VLOOKUP(C55,FSGT5_Inscr!$F$7:$L$110,5,FALSE))=TRUE,VLOOKUP(C55,FSGT6_Inscr!$F$7:$L$110,5,FALSE),(VLOOKUP(C55,FSGT5_Inscr!$F$7:$L$110,5,FALSE)))))</f>
        <v/>
      </c>
      <c r="H55" s="131" t="str">
        <f>IF(C55="","",(IF(ISERROR(VLOOKUP(C55,FSGT5_Inscr!$F$7:$L$110,6,FALSE))=TRUE,VLOOKUP(C55,FSGT6_Inscr!$F$7:$L$110,6,FALSE),(VLOOKUP(C55,FSGT5_Inscr!$F$7:$L$110,6,FALSE)))))</f>
        <v/>
      </c>
      <c r="I55" s="78"/>
      <c r="J55" s="241">
        <f t="shared" si="1"/>
        <v>0</v>
      </c>
      <c r="K55" s="204">
        <f>IF(J55=1,(SUM($J$8:J55)*J55),0)</f>
        <v>0</v>
      </c>
      <c r="L55" s="204" t="str">
        <f t="shared" si="2"/>
        <v xml:space="preserve"> </v>
      </c>
      <c r="M55" s="204" t="str">
        <f t="shared" si="3"/>
        <v xml:space="preserve"> </v>
      </c>
      <c r="N55" s="249" t="str">
        <f t="shared" si="4"/>
        <v xml:space="preserve"> </v>
      </c>
      <c r="O55" s="252" t="str">
        <f t="shared" si="5"/>
        <v xml:space="preserve"> </v>
      </c>
      <c r="P55" s="233" t="str">
        <f t="shared" si="6"/>
        <v/>
      </c>
      <c r="Q55" s="143"/>
      <c r="R55" s="241">
        <f t="shared" si="7"/>
        <v>0</v>
      </c>
      <c r="S55" s="204">
        <f>IF(R55=1,(SUM($R$8:R55)*R55),0)</f>
        <v>0</v>
      </c>
      <c r="T55" s="204" t="str">
        <f t="shared" si="8"/>
        <v xml:space="preserve"> </v>
      </c>
      <c r="U55" s="204" t="str">
        <f t="shared" si="9"/>
        <v xml:space="preserve"> </v>
      </c>
      <c r="V55" s="249" t="str">
        <f t="shared" si="10"/>
        <v xml:space="preserve"> </v>
      </c>
      <c r="W55" s="252" t="str">
        <f t="shared" si="11"/>
        <v xml:space="preserve"> </v>
      </c>
      <c r="X55" s="233" t="str">
        <f t="shared" si="12"/>
        <v/>
      </c>
      <c r="AL55" s="268" t="str">
        <f t="shared" si="13"/>
        <v/>
      </c>
      <c r="AM55" s="270">
        <f t="shared" si="14"/>
        <v>0</v>
      </c>
    </row>
    <row r="56" spans="1:39" ht="14.1" customHeight="1" x14ac:dyDescent="0.3">
      <c r="A56" s="197">
        <v>49</v>
      </c>
      <c r="B56" s="197">
        <f t="shared" si="15"/>
        <v>1</v>
      </c>
      <c r="C56" s="130"/>
      <c r="D56" s="197" t="str">
        <f>IF(C56="","",(IF(ISERROR(VLOOKUP(C56,FSGT5_Inscr!$F$7:$L$110,2,FALSE))=TRUE,VLOOKUP(C56,FSGT6_Inscr!$F$7:$L$110,2,FALSE),(VLOOKUP(C56,FSGT5_Inscr!$F$7:$L$110,2,FALSE)))))</f>
        <v/>
      </c>
      <c r="E56" s="197" t="str">
        <f>IF(C56="","",(IF(ISERROR(VLOOKUP(C56,FSGT5_Inscr!$F$7:$L$110,3,FALSE))=TRUE,VLOOKUP(C56,FSGT6_Inscr!$F$7:$L$110,3,FALSE),(VLOOKUP(C56,FSGT5_Inscr!$F$7:$L$110,3,FALSE)))))</f>
        <v/>
      </c>
      <c r="F56" s="197" t="str">
        <f>IF(C56="","",(IF(ISERROR(VLOOKUP(C56,FSGT5_Inscr!$F$7:$L$110,4,FALSE))=TRUE,VLOOKUP(C56,FSGT6_Inscr!$F$7:$L$110,4,FALSE),(VLOOKUP(C56,FSGT5_Inscr!$F$7:$L$110,4,FALSE)))))</f>
        <v/>
      </c>
      <c r="G56" s="197" t="str">
        <f>IF(C56="","",(IF(ISERROR(VLOOKUP(C56,FSGT5_Inscr!$F$7:$L$110,5,FALSE))=TRUE,VLOOKUP(C56,FSGT6_Inscr!$F$7:$L$110,5,FALSE),(VLOOKUP(C56,FSGT5_Inscr!$F$7:$L$110,5,FALSE)))))</f>
        <v/>
      </c>
      <c r="H56" s="197" t="str">
        <f>IF(C56="","",(IF(ISERROR(VLOOKUP(C56,FSGT5_Inscr!$F$7:$L$110,6,FALSE))=TRUE,VLOOKUP(C56,FSGT6_Inscr!$F$7:$L$110,6,FALSE),(VLOOKUP(C56,FSGT5_Inscr!$F$7:$L$110,6,FALSE)))))</f>
        <v/>
      </c>
      <c r="I56" s="196"/>
      <c r="J56" s="198">
        <f t="shared" si="1"/>
        <v>0</v>
      </c>
      <c r="K56" s="203">
        <f>IF(J56=1,(SUM($J$8:J56)*J56),0)</f>
        <v>0</v>
      </c>
      <c r="L56" s="203" t="str">
        <f t="shared" si="2"/>
        <v xml:space="preserve"> </v>
      </c>
      <c r="M56" s="203" t="str">
        <f t="shared" si="3"/>
        <v xml:space="preserve"> </v>
      </c>
      <c r="N56" s="248" t="str">
        <f t="shared" si="4"/>
        <v xml:space="preserve"> </v>
      </c>
      <c r="O56" s="253" t="str">
        <f t="shared" si="5"/>
        <v xml:space="preserve"> </v>
      </c>
      <c r="P56" s="234" t="str">
        <f t="shared" si="6"/>
        <v/>
      </c>
      <c r="Q56" s="144"/>
      <c r="R56" s="198">
        <f t="shared" si="7"/>
        <v>0</v>
      </c>
      <c r="S56" s="203">
        <f>IF(R56=1,(SUM($R$8:R56)*R56),0)</f>
        <v>0</v>
      </c>
      <c r="T56" s="203" t="str">
        <f t="shared" si="8"/>
        <v xml:space="preserve"> </v>
      </c>
      <c r="U56" s="203" t="str">
        <f t="shared" si="9"/>
        <v xml:space="preserve"> </v>
      </c>
      <c r="V56" s="248" t="str">
        <f t="shared" si="10"/>
        <v xml:space="preserve"> </v>
      </c>
      <c r="W56" s="253" t="str">
        <f t="shared" si="11"/>
        <v xml:space="preserve"> </v>
      </c>
      <c r="X56" s="234" t="str">
        <f t="shared" si="12"/>
        <v/>
      </c>
      <c r="AL56" s="268" t="str">
        <f t="shared" si="13"/>
        <v/>
      </c>
      <c r="AM56" s="270">
        <f t="shared" si="14"/>
        <v>0</v>
      </c>
    </row>
    <row r="57" spans="1:39" ht="14.1" customHeight="1" x14ac:dyDescent="0.3">
      <c r="A57" s="131">
        <v>50</v>
      </c>
      <c r="B57" s="131">
        <f t="shared" si="15"/>
        <v>1</v>
      </c>
      <c r="C57" s="132"/>
      <c r="D57" s="131" t="str">
        <f>IF(C57="","",(IF(ISERROR(VLOOKUP(C57,FSGT5_Inscr!$F$7:$L$110,2,FALSE))=TRUE,VLOOKUP(C57,FSGT6_Inscr!$F$7:$L$110,2,FALSE),(VLOOKUP(C57,FSGT5_Inscr!$F$7:$L$110,2,FALSE)))))</f>
        <v/>
      </c>
      <c r="E57" s="131" t="str">
        <f>IF(C57="","",(IF(ISERROR(VLOOKUP(C57,FSGT5_Inscr!$F$7:$L$110,3,FALSE))=TRUE,VLOOKUP(C57,FSGT6_Inscr!$F$7:$L$110,3,FALSE),(VLOOKUP(C57,FSGT5_Inscr!$F$7:$L$110,3,FALSE)))))</f>
        <v/>
      </c>
      <c r="F57" s="131" t="str">
        <f>IF(C57="","",(IF(ISERROR(VLOOKUP(C57,FSGT5_Inscr!$F$7:$L$110,4,FALSE))=TRUE,VLOOKUP(C57,FSGT6_Inscr!$F$7:$L$110,4,FALSE),(VLOOKUP(C57,FSGT5_Inscr!$F$7:$L$110,4,FALSE)))))</f>
        <v/>
      </c>
      <c r="G57" s="131" t="str">
        <f>IF(C57="","",(IF(ISERROR(VLOOKUP(C57,FSGT5_Inscr!$F$7:$L$110,5,FALSE))=TRUE,VLOOKUP(C57,FSGT6_Inscr!$F$7:$L$110,5,FALSE),(VLOOKUP(C57,FSGT5_Inscr!$F$7:$L$110,5,FALSE)))))</f>
        <v/>
      </c>
      <c r="H57" s="131" t="str">
        <f>IF(C57="","",(IF(ISERROR(VLOOKUP(C57,FSGT5_Inscr!$F$7:$L$110,6,FALSE))=TRUE,VLOOKUP(C57,FSGT6_Inscr!$F$7:$L$110,6,FALSE),(VLOOKUP(C57,FSGT5_Inscr!$F$7:$L$110,6,FALSE)))))</f>
        <v/>
      </c>
      <c r="I57" s="78"/>
      <c r="J57" s="241">
        <f t="shared" si="1"/>
        <v>0</v>
      </c>
      <c r="K57" s="204">
        <f>IF(J57=1,(SUM($J$8:J57)*J57),0)</f>
        <v>0</v>
      </c>
      <c r="L57" s="204" t="str">
        <f t="shared" si="2"/>
        <v xml:space="preserve"> </v>
      </c>
      <c r="M57" s="204" t="str">
        <f t="shared" si="3"/>
        <v xml:space="preserve"> </v>
      </c>
      <c r="N57" s="249" t="str">
        <f t="shared" si="4"/>
        <v xml:space="preserve"> </v>
      </c>
      <c r="O57" s="252" t="str">
        <f t="shared" si="5"/>
        <v xml:space="preserve"> </v>
      </c>
      <c r="P57" s="233" t="str">
        <f t="shared" si="6"/>
        <v/>
      </c>
      <c r="Q57" s="143"/>
      <c r="R57" s="241">
        <f t="shared" si="7"/>
        <v>0</v>
      </c>
      <c r="S57" s="204">
        <f>IF(R57=1,(SUM($R$8:R57)*R57),0)</f>
        <v>0</v>
      </c>
      <c r="T57" s="204" t="str">
        <f t="shared" si="8"/>
        <v xml:space="preserve"> </v>
      </c>
      <c r="U57" s="204" t="str">
        <f t="shared" si="9"/>
        <v xml:space="preserve"> </v>
      </c>
      <c r="V57" s="249" t="str">
        <f t="shared" si="10"/>
        <v xml:space="preserve"> </v>
      </c>
      <c r="W57" s="252" t="str">
        <f t="shared" si="11"/>
        <v xml:space="preserve"> </v>
      </c>
      <c r="X57" s="233" t="str">
        <f t="shared" si="12"/>
        <v/>
      </c>
      <c r="AL57" s="268" t="str">
        <f t="shared" si="13"/>
        <v/>
      </c>
      <c r="AM57" s="270">
        <f t="shared" si="14"/>
        <v>0</v>
      </c>
    </row>
    <row r="58" spans="1:39" ht="14.1" customHeight="1" x14ac:dyDescent="0.3">
      <c r="A58" s="197">
        <v>51</v>
      </c>
      <c r="B58" s="197">
        <f t="shared" si="15"/>
        <v>1</v>
      </c>
      <c r="C58" s="130"/>
      <c r="D58" s="197" t="str">
        <f>IF(C58="","",(IF(ISERROR(VLOOKUP(C58,FSGT5_Inscr!$F$7:$L$110,2,FALSE))=TRUE,VLOOKUP(C58,FSGT6_Inscr!$F$7:$L$110,2,FALSE),(VLOOKUP(C58,FSGT5_Inscr!$F$7:$L$110,2,FALSE)))))</f>
        <v/>
      </c>
      <c r="E58" s="197" t="str">
        <f>IF(C58="","",(IF(ISERROR(VLOOKUP(C58,FSGT5_Inscr!$F$7:$L$110,3,FALSE))=TRUE,VLOOKUP(C58,FSGT6_Inscr!$F$7:$L$110,3,FALSE),(VLOOKUP(C58,FSGT5_Inscr!$F$7:$L$110,3,FALSE)))))</f>
        <v/>
      </c>
      <c r="F58" s="197" t="str">
        <f>IF(C58="","",(IF(ISERROR(VLOOKUP(C58,FSGT5_Inscr!$F$7:$L$110,4,FALSE))=TRUE,VLOOKUP(C58,FSGT6_Inscr!$F$7:$L$110,4,FALSE),(VLOOKUP(C58,FSGT5_Inscr!$F$7:$L$110,4,FALSE)))))</f>
        <v/>
      </c>
      <c r="G58" s="197" t="str">
        <f>IF(C58="","",(IF(ISERROR(VLOOKUP(C58,FSGT5_Inscr!$F$7:$L$110,5,FALSE))=TRUE,VLOOKUP(C58,FSGT6_Inscr!$F$7:$L$110,5,FALSE),(VLOOKUP(C58,FSGT5_Inscr!$F$7:$L$110,5,FALSE)))))</f>
        <v/>
      </c>
      <c r="H58" s="197" t="str">
        <f>IF(C58="","",(IF(ISERROR(VLOOKUP(C58,FSGT5_Inscr!$F$7:$L$110,6,FALSE))=TRUE,VLOOKUP(C58,FSGT6_Inscr!$F$7:$L$110,6,FALSE),(VLOOKUP(C58,FSGT5_Inscr!$F$7:$L$110,6,FALSE)))))</f>
        <v/>
      </c>
      <c r="I58" s="196"/>
      <c r="J58" s="198">
        <f t="shared" si="1"/>
        <v>0</v>
      </c>
      <c r="K58" s="203">
        <f>IF(J58=1,(SUM($J$8:J58)*J58),0)</f>
        <v>0</v>
      </c>
      <c r="L58" s="203" t="str">
        <f t="shared" si="2"/>
        <v xml:space="preserve"> </v>
      </c>
      <c r="M58" s="203" t="str">
        <f t="shared" si="3"/>
        <v xml:space="preserve"> </v>
      </c>
      <c r="N58" s="248" t="str">
        <f t="shared" si="4"/>
        <v xml:space="preserve"> </v>
      </c>
      <c r="O58" s="253" t="str">
        <f t="shared" si="5"/>
        <v xml:space="preserve"> </v>
      </c>
      <c r="P58" s="234" t="str">
        <f t="shared" si="6"/>
        <v/>
      </c>
      <c r="Q58" s="144"/>
      <c r="R58" s="198">
        <f t="shared" si="7"/>
        <v>0</v>
      </c>
      <c r="S58" s="203">
        <f>IF(R58=1,(SUM($R$8:R58)*R58),0)</f>
        <v>0</v>
      </c>
      <c r="T58" s="203" t="str">
        <f t="shared" si="8"/>
        <v xml:space="preserve"> </v>
      </c>
      <c r="U58" s="203" t="str">
        <f t="shared" si="9"/>
        <v xml:space="preserve"> </v>
      </c>
      <c r="V58" s="248" t="str">
        <f t="shared" si="10"/>
        <v xml:space="preserve"> </v>
      </c>
      <c r="W58" s="253" t="str">
        <f t="shared" si="11"/>
        <v xml:space="preserve"> </v>
      </c>
      <c r="X58" s="234" t="str">
        <f t="shared" si="12"/>
        <v/>
      </c>
      <c r="AL58" s="268" t="str">
        <f t="shared" si="13"/>
        <v/>
      </c>
      <c r="AM58" s="270">
        <f t="shared" si="14"/>
        <v>0</v>
      </c>
    </row>
    <row r="59" spans="1:39" ht="14.1" customHeight="1" x14ac:dyDescent="0.3">
      <c r="A59" s="131">
        <v>52</v>
      </c>
      <c r="B59" s="131">
        <f t="shared" si="15"/>
        <v>1</v>
      </c>
      <c r="C59" s="132"/>
      <c r="D59" s="131" t="str">
        <f>IF(C59="","",(IF(ISERROR(VLOOKUP(C59,FSGT5_Inscr!$F$7:$L$110,2,FALSE))=TRUE,VLOOKUP(C59,FSGT6_Inscr!$F$7:$L$110,2,FALSE),(VLOOKUP(C59,FSGT5_Inscr!$F$7:$L$110,2,FALSE)))))</f>
        <v/>
      </c>
      <c r="E59" s="131" t="str">
        <f>IF(C59="","",(IF(ISERROR(VLOOKUP(C59,FSGT5_Inscr!$F$7:$L$110,3,FALSE))=TRUE,VLOOKUP(C59,FSGT6_Inscr!$F$7:$L$110,3,FALSE),(VLOOKUP(C59,FSGT5_Inscr!$F$7:$L$110,3,FALSE)))))</f>
        <v/>
      </c>
      <c r="F59" s="131" t="str">
        <f>IF(C59="","",(IF(ISERROR(VLOOKUP(C59,FSGT5_Inscr!$F$7:$L$110,4,FALSE))=TRUE,VLOOKUP(C59,FSGT6_Inscr!$F$7:$L$110,4,FALSE),(VLOOKUP(C59,FSGT5_Inscr!$F$7:$L$110,4,FALSE)))))</f>
        <v/>
      </c>
      <c r="G59" s="131" t="str">
        <f>IF(C59="","",(IF(ISERROR(VLOOKUP(C59,FSGT5_Inscr!$F$7:$L$110,5,FALSE))=TRUE,VLOOKUP(C59,FSGT6_Inscr!$F$7:$L$110,5,FALSE),(VLOOKUP(C59,FSGT5_Inscr!$F$7:$L$110,5,FALSE)))))</f>
        <v/>
      </c>
      <c r="H59" s="131" t="str">
        <f>IF(C59="","",(IF(ISERROR(VLOOKUP(C59,FSGT5_Inscr!$F$7:$L$110,6,FALSE))=TRUE,VLOOKUP(C59,FSGT6_Inscr!$F$7:$L$110,6,FALSE),(VLOOKUP(C59,FSGT5_Inscr!$F$7:$L$110,6,FALSE)))))</f>
        <v/>
      </c>
      <c r="I59" s="78"/>
      <c r="J59" s="241">
        <f t="shared" si="1"/>
        <v>0</v>
      </c>
      <c r="K59" s="204">
        <f>IF(J59=1,(SUM($J$8:J59)*J59),0)</f>
        <v>0</v>
      </c>
      <c r="L59" s="204" t="str">
        <f t="shared" si="2"/>
        <v xml:space="preserve"> </v>
      </c>
      <c r="M59" s="204" t="str">
        <f t="shared" si="3"/>
        <v xml:space="preserve"> </v>
      </c>
      <c r="N59" s="249" t="str">
        <f t="shared" si="4"/>
        <v xml:space="preserve"> </v>
      </c>
      <c r="O59" s="252" t="str">
        <f t="shared" si="5"/>
        <v xml:space="preserve"> </v>
      </c>
      <c r="P59" s="233" t="str">
        <f t="shared" si="6"/>
        <v/>
      </c>
      <c r="Q59" s="143"/>
      <c r="R59" s="241">
        <f t="shared" si="7"/>
        <v>0</v>
      </c>
      <c r="S59" s="204">
        <f>IF(R59=1,(SUM($R$8:R59)*R59),0)</f>
        <v>0</v>
      </c>
      <c r="T59" s="204" t="str">
        <f t="shared" si="8"/>
        <v xml:space="preserve"> </v>
      </c>
      <c r="U59" s="204" t="str">
        <f t="shared" si="9"/>
        <v xml:space="preserve"> </v>
      </c>
      <c r="V59" s="249" t="str">
        <f t="shared" si="10"/>
        <v xml:space="preserve"> </v>
      </c>
      <c r="W59" s="252" t="str">
        <f t="shared" si="11"/>
        <v xml:space="preserve"> </v>
      </c>
      <c r="X59" s="233" t="str">
        <f t="shared" si="12"/>
        <v/>
      </c>
      <c r="AL59" s="268" t="str">
        <f t="shared" si="13"/>
        <v/>
      </c>
      <c r="AM59" s="270">
        <f t="shared" si="14"/>
        <v>0</v>
      </c>
    </row>
    <row r="60" spans="1:39" ht="14.1" customHeight="1" x14ac:dyDescent="0.3">
      <c r="A60" s="197">
        <v>53</v>
      </c>
      <c r="B60" s="197">
        <f t="shared" si="15"/>
        <v>1</v>
      </c>
      <c r="C60" s="130"/>
      <c r="D60" s="197" t="str">
        <f>IF(C60="","",(IF(ISERROR(VLOOKUP(C60,FSGT5_Inscr!$F$7:$L$110,2,FALSE))=TRUE,VLOOKUP(C60,FSGT6_Inscr!$F$7:$L$110,2,FALSE),(VLOOKUP(C60,FSGT5_Inscr!$F$7:$L$110,2,FALSE)))))</f>
        <v/>
      </c>
      <c r="E60" s="197" t="str">
        <f>IF(C60="","",(IF(ISERROR(VLOOKUP(C60,FSGT5_Inscr!$F$7:$L$110,3,FALSE))=TRUE,VLOOKUP(C60,FSGT6_Inscr!$F$7:$L$110,3,FALSE),(VLOOKUP(C60,FSGT5_Inscr!$F$7:$L$110,3,FALSE)))))</f>
        <v/>
      </c>
      <c r="F60" s="197" t="str">
        <f>IF(C60="","",(IF(ISERROR(VLOOKUP(C60,FSGT5_Inscr!$F$7:$L$110,4,FALSE))=TRUE,VLOOKUP(C60,FSGT6_Inscr!$F$7:$L$110,4,FALSE),(VLOOKUP(C60,FSGT5_Inscr!$F$7:$L$110,4,FALSE)))))</f>
        <v/>
      </c>
      <c r="G60" s="197" t="str">
        <f>IF(C60="","",(IF(ISERROR(VLOOKUP(C60,FSGT5_Inscr!$F$7:$L$110,5,FALSE))=TRUE,VLOOKUP(C60,FSGT6_Inscr!$F$7:$L$110,5,FALSE),(VLOOKUP(C60,FSGT5_Inscr!$F$7:$L$110,5,FALSE)))))</f>
        <v/>
      </c>
      <c r="H60" s="197" t="str">
        <f>IF(C60="","",(IF(ISERROR(VLOOKUP(C60,FSGT5_Inscr!$F$7:$L$110,6,FALSE))=TRUE,VLOOKUP(C60,FSGT6_Inscr!$F$7:$L$110,6,FALSE),(VLOOKUP(C60,FSGT5_Inscr!$F$7:$L$110,6,FALSE)))))</f>
        <v/>
      </c>
      <c r="I60" s="196"/>
      <c r="J60" s="198">
        <f t="shared" si="1"/>
        <v>0</v>
      </c>
      <c r="K60" s="203">
        <f>IF(J60=1,(SUM($J$8:J60)*J60),0)</f>
        <v>0</v>
      </c>
      <c r="L60" s="203" t="str">
        <f t="shared" si="2"/>
        <v xml:space="preserve"> </v>
      </c>
      <c r="M60" s="203" t="str">
        <f t="shared" si="3"/>
        <v xml:space="preserve"> </v>
      </c>
      <c r="N60" s="248" t="str">
        <f t="shared" si="4"/>
        <v xml:space="preserve"> </v>
      </c>
      <c r="O60" s="253" t="str">
        <f t="shared" si="5"/>
        <v xml:space="preserve"> </v>
      </c>
      <c r="P60" s="234" t="str">
        <f t="shared" si="6"/>
        <v/>
      </c>
      <c r="Q60" s="144"/>
      <c r="R60" s="198">
        <f t="shared" si="7"/>
        <v>0</v>
      </c>
      <c r="S60" s="203">
        <f>IF(R60=1,(SUM($R$8:R60)*R60),0)</f>
        <v>0</v>
      </c>
      <c r="T60" s="203" t="str">
        <f t="shared" si="8"/>
        <v xml:space="preserve"> </v>
      </c>
      <c r="U60" s="203" t="str">
        <f t="shared" si="9"/>
        <v xml:space="preserve"> </v>
      </c>
      <c r="V60" s="248" t="str">
        <f t="shared" si="10"/>
        <v xml:space="preserve"> </v>
      </c>
      <c r="W60" s="253" t="str">
        <f t="shared" si="11"/>
        <v xml:space="preserve"> </v>
      </c>
      <c r="X60" s="234" t="str">
        <f t="shared" si="12"/>
        <v/>
      </c>
      <c r="AL60" s="268" t="str">
        <f t="shared" si="13"/>
        <v/>
      </c>
      <c r="AM60" s="270">
        <f t="shared" si="14"/>
        <v>0</v>
      </c>
    </row>
    <row r="61" spans="1:39" ht="14.1" customHeight="1" x14ac:dyDescent="0.3">
      <c r="A61" s="131">
        <v>54</v>
      </c>
      <c r="B61" s="131">
        <f t="shared" si="15"/>
        <v>1</v>
      </c>
      <c r="C61" s="132"/>
      <c r="D61" s="131" t="str">
        <f>IF(C61="","",(IF(ISERROR(VLOOKUP(C61,FSGT5_Inscr!$F$7:$L$110,2,FALSE))=TRUE,VLOOKUP(C61,FSGT6_Inscr!$F$7:$L$110,2,FALSE),(VLOOKUP(C61,FSGT5_Inscr!$F$7:$L$110,2,FALSE)))))</f>
        <v/>
      </c>
      <c r="E61" s="131" t="str">
        <f>IF(C61="","",(IF(ISERROR(VLOOKUP(C61,FSGT5_Inscr!$F$7:$L$110,3,FALSE))=TRUE,VLOOKUP(C61,FSGT6_Inscr!$F$7:$L$110,3,FALSE),(VLOOKUP(C61,FSGT5_Inscr!$F$7:$L$110,3,FALSE)))))</f>
        <v/>
      </c>
      <c r="F61" s="131" t="str">
        <f>IF(C61="","",(IF(ISERROR(VLOOKUP(C61,FSGT5_Inscr!$F$7:$L$110,4,FALSE))=TRUE,VLOOKUP(C61,FSGT6_Inscr!$F$7:$L$110,4,FALSE),(VLOOKUP(C61,FSGT5_Inscr!$F$7:$L$110,4,FALSE)))))</f>
        <v/>
      </c>
      <c r="G61" s="131" t="str">
        <f>IF(C61="","",(IF(ISERROR(VLOOKUP(C61,FSGT5_Inscr!$F$7:$L$110,5,FALSE))=TRUE,VLOOKUP(C61,FSGT6_Inscr!$F$7:$L$110,5,FALSE),(VLOOKUP(C61,FSGT5_Inscr!$F$7:$L$110,5,FALSE)))))</f>
        <v/>
      </c>
      <c r="H61" s="131" t="str">
        <f>IF(C61="","",(IF(ISERROR(VLOOKUP(C61,FSGT5_Inscr!$F$7:$L$110,6,FALSE))=TRUE,VLOOKUP(C61,FSGT6_Inscr!$F$7:$L$110,6,FALSE),(VLOOKUP(C61,FSGT5_Inscr!$F$7:$L$110,6,FALSE)))))</f>
        <v/>
      </c>
      <c r="I61" s="78"/>
      <c r="J61" s="241">
        <f t="shared" si="1"/>
        <v>0</v>
      </c>
      <c r="K61" s="204">
        <f>IF(J61=1,(SUM($J$8:J61)*J61),0)</f>
        <v>0</v>
      </c>
      <c r="L61" s="204" t="str">
        <f t="shared" si="2"/>
        <v xml:space="preserve"> </v>
      </c>
      <c r="M61" s="204" t="str">
        <f t="shared" si="3"/>
        <v xml:space="preserve"> </v>
      </c>
      <c r="N61" s="249" t="str">
        <f t="shared" si="4"/>
        <v xml:space="preserve"> </v>
      </c>
      <c r="O61" s="252" t="str">
        <f t="shared" si="5"/>
        <v xml:space="preserve"> </v>
      </c>
      <c r="P61" s="233" t="str">
        <f t="shared" si="6"/>
        <v/>
      </c>
      <c r="Q61" s="143"/>
      <c r="R61" s="241">
        <f t="shared" si="7"/>
        <v>0</v>
      </c>
      <c r="S61" s="204">
        <f>IF(R61=1,(SUM($R$8:R61)*R61),0)</f>
        <v>0</v>
      </c>
      <c r="T61" s="204" t="str">
        <f t="shared" si="8"/>
        <v xml:space="preserve"> </v>
      </c>
      <c r="U61" s="204" t="str">
        <f t="shared" si="9"/>
        <v xml:space="preserve"> </v>
      </c>
      <c r="V61" s="249" t="str">
        <f t="shared" si="10"/>
        <v xml:space="preserve"> </v>
      </c>
      <c r="W61" s="252" t="str">
        <f t="shared" si="11"/>
        <v xml:space="preserve"> </v>
      </c>
      <c r="X61" s="233" t="str">
        <f t="shared" si="12"/>
        <v/>
      </c>
      <c r="AL61" s="268" t="str">
        <f t="shared" si="13"/>
        <v/>
      </c>
      <c r="AM61" s="270">
        <f t="shared" si="14"/>
        <v>0</v>
      </c>
    </row>
    <row r="62" spans="1:39" ht="14.1" customHeight="1" x14ac:dyDescent="0.3">
      <c r="A62" s="197">
        <v>55</v>
      </c>
      <c r="B62" s="197">
        <f t="shared" si="15"/>
        <v>1</v>
      </c>
      <c r="C62" s="130"/>
      <c r="D62" s="197" t="str">
        <f>IF(C62="","",(IF(ISERROR(VLOOKUP(C62,FSGT5_Inscr!$F$7:$L$110,2,FALSE))=TRUE,VLOOKUP(C62,FSGT6_Inscr!$F$7:$L$110,2,FALSE),(VLOOKUP(C62,FSGT5_Inscr!$F$7:$L$110,2,FALSE)))))</f>
        <v/>
      </c>
      <c r="E62" s="197" t="str">
        <f>IF(C62="","",(IF(ISERROR(VLOOKUP(C62,FSGT5_Inscr!$F$7:$L$110,3,FALSE))=TRUE,VLOOKUP(C62,FSGT6_Inscr!$F$7:$L$110,3,FALSE),(VLOOKUP(C62,FSGT5_Inscr!$F$7:$L$110,3,FALSE)))))</f>
        <v/>
      </c>
      <c r="F62" s="197" t="str">
        <f>IF(C62="","",(IF(ISERROR(VLOOKUP(C62,FSGT5_Inscr!$F$7:$L$110,4,FALSE))=TRUE,VLOOKUP(C62,FSGT6_Inscr!$F$7:$L$110,4,FALSE),(VLOOKUP(C62,FSGT5_Inscr!$F$7:$L$110,4,FALSE)))))</f>
        <v/>
      </c>
      <c r="G62" s="197" t="str">
        <f>IF(C62="","",(IF(ISERROR(VLOOKUP(C62,FSGT5_Inscr!$F$7:$L$110,5,FALSE))=TRUE,VLOOKUP(C62,FSGT6_Inscr!$F$7:$L$110,5,FALSE),(VLOOKUP(C62,FSGT5_Inscr!$F$7:$L$110,5,FALSE)))))</f>
        <v/>
      </c>
      <c r="H62" s="197" t="str">
        <f>IF(C62="","",(IF(ISERROR(VLOOKUP(C62,FSGT5_Inscr!$F$7:$L$110,6,FALSE))=TRUE,VLOOKUP(C62,FSGT6_Inscr!$F$7:$L$110,6,FALSE),(VLOOKUP(C62,FSGT5_Inscr!$F$7:$L$110,6,FALSE)))))</f>
        <v/>
      </c>
      <c r="I62" s="196"/>
      <c r="J62" s="198">
        <f t="shared" si="1"/>
        <v>0</v>
      </c>
      <c r="K62" s="203">
        <f>IF(J62=1,(SUM($J$8:J62)*J62),0)</f>
        <v>0</v>
      </c>
      <c r="L62" s="203" t="str">
        <f t="shared" si="2"/>
        <v xml:space="preserve"> </v>
      </c>
      <c r="M62" s="203" t="str">
        <f t="shared" si="3"/>
        <v xml:space="preserve"> </v>
      </c>
      <c r="N62" s="248" t="str">
        <f t="shared" si="4"/>
        <v xml:space="preserve"> </v>
      </c>
      <c r="O62" s="253" t="str">
        <f t="shared" si="5"/>
        <v xml:space="preserve"> </v>
      </c>
      <c r="P62" s="234" t="str">
        <f t="shared" si="6"/>
        <v/>
      </c>
      <c r="Q62" s="144"/>
      <c r="R62" s="198">
        <f t="shared" si="7"/>
        <v>0</v>
      </c>
      <c r="S62" s="203">
        <f>IF(R62=1,(SUM($R$8:R62)*R62),0)</f>
        <v>0</v>
      </c>
      <c r="T62" s="203" t="str">
        <f t="shared" si="8"/>
        <v xml:space="preserve"> </v>
      </c>
      <c r="U62" s="203" t="str">
        <f t="shared" si="9"/>
        <v xml:space="preserve"> </v>
      </c>
      <c r="V62" s="248" t="str">
        <f t="shared" si="10"/>
        <v xml:space="preserve"> </v>
      </c>
      <c r="W62" s="253" t="str">
        <f t="shared" si="11"/>
        <v xml:space="preserve"> </v>
      </c>
      <c r="X62" s="234" t="str">
        <f t="shared" si="12"/>
        <v/>
      </c>
      <c r="AL62" s="268" t="str">
        <f t="shared" si="13"/>
        <v/>
      </c>
      <c r="AM62" s="270">
        <f t="shared" si="14"/>
        <v>0</v>
      </c>
    </row>
    <row r="63" spans="1:39" ht="14.1" customHeight="1" x14ac:dyDescent="0.3">
      <c r="A63" s="131">
        <v>56</v>
      </c>
      <c r="B63" s="131">
        <f t="shared" si="15"/>
        <v>1</v>
      </c>
      <c r="C63" s="132"/>
      <c r="D63" s="131" t="str">
        <f>IF(C63="","",(IF(ISERROR(VLOOKUP(C63,FSGT5_Inscr!$F$7:$L$110,2,FALSE))=TRUE,VLOOKUP(C63,FSGT6_Inscr!$F$7:$L$110,2,FALSE),(VLOOKUP(C63,FSGT5_Inscr!$F$7:$L$110,2,FALSE)))))</f>
        <v/>
      </c>
      <c r="E63" s="131" t="str">
        <f>IF(C63="","",(IF(ISERROR(VLOOKUP(C63,FSGT5_Inscr!$F$7:$L$110,3,FALSE))=TRUE,VLOOKUP(C63,FSGT6_Inscr!$F$7:$L$110,3,FALSE),(VLOOKUP(C63,FSGT5_Inscr!$F$7:$L$110,3,FALSE)))))</f>
        <v/>
      </c>
      <c r="F63" s="131" t="str">
        <f>IF(C63="","",(IF(ISERROR(VLOOKUP(C63,FSGT5_Inscr!$F$7:$L$110,4,FALSE))=TRUE,VLOOKUP(C63,FSGT6_Inscr!$F$7:$L$110,4,FALSE),(VLOOKUP(C63,FSGT5_Inscr!$F$7:$L$110,4,FALSE)))))</f>
        <v/>
      </c>
      <c r="G63" s="131" t="str">
        <f>IF(C63="","",(IF(ISERROR(VLOOKUP(C63,FSGT5_Inscr!$F$7:$L$110,5,FALSE))=TRUE,VLOOKUP(C63,FSGT6_Inscr!$F$7:$L$110,5,FALSE),(VLOOKUP(C63,FSGT5_Inscr!$F$7:$L$110,5,FALSE)))))</f>
        <v/>
      </c>
      <c r="H63" s="131" t="str">
        <f>IF(C63="","",(IF(ISERROR(VLOOKUP(C63,FSGT5_Inscr!$F$7:$L$110,6,FALSE))=TRUE,VLOOKUP(C63,FSGT6_Inscr!$F$7:$L$110,6,FALSE),(VLOOKUP(C63,FSGT5_Inscr!$F$7:$L$110,6,FALSE)))))</f>
        <v/>
      </c>
      <c r="I63" s="78"/>
      <c r="J63" s="241">
        <f t="shared" si="1"/>
        <v>0</v>
      </c>
      <c r="K63" s="204">
        <f>IF(J63=1,(SUM($J$8:J63)*J63),0)</f>
        <v>0</v>
      </c>
      <c r="L63" s="204" t="str">
        <f t="shared" si="2"/>
        <v xml:space="preserve"> </v>
      </c>
      <c r="M63" s="204" t="str">
        <f t="shared" si="3"/>
        <v xml:space="preserve"> </v>
      </c>
      <c r="N63" s="249" t="str">
        <f t="shared" si="4"/>
        <v xml:space="preserve"> </v>
      </c>
      <c r="O63" s="252" t="str">
        <f t="shared" si="5"/>
        <v xml:space="preserve"> </v>
      </c>
      <c r="P63" s="233" t="str">
        <f t="shared" si="6"/>
        <v/>
      </c>
      <c r="Q63" s="143"/>
      <c r="R63" s="241">
        <f t="shared" si="7"/>
        <v>0</v>
      </c>
      <c r="S63" s="204">
        <f>IF(R63=1,(SUM($R$8:R63)*R63),0)</f>
        <v>0</v>
      </c>
      <c r="T63" s="204" t="str">
        <f t="shared" si="8"/>
        <v xml:space="preserve"> </v>
      </c>
      <c r="U63" s="204" t="str">
        <f t="shared" si="9"/>
        <v xml:space="preserve"> </v>
      </c>
      <c r="V63" s="249" t="str">
        <f t="shared" si="10"/>
        <v xml:space="preserve"> </v>
      </c>
      <c r="W63" s="252" t="str">
        <f t="shared" si="11"/>
        <v xml:space="preserve"> </v>
      </c>
      <c r="X63" s="233" t="str">
        <f t="shared" si="12"/>
        <v/>
      </c>
      <c r="AL63" s="268" t="str">
        <f t="shared" si="13"/>
        <v/>
      </c>
      <c r="AM63" s="270">
        <f t="shared" si="14"/>
        <v>0</v>
      </c>
    </row>
    <row r="64" spans="1:39" ht="14.1" customHeight="1" x14ac:dyDescent="0.3">
      <c r="A64" s="197">
        <v>57</v>
      </c>
      <c r="B64" s="197">
        <f t="shared" si="15"/>
        <v>1</v>
      </c>
      <c r="C64" s="130"/>
      <c r="D64" s="197" t="str">
        <f>IF(C64="","",(IF(ISERROR(VLOOKUP(C64,FSGT5_Inscr!$F$7:$L$110,2,FALSE))=TRUE,VLOOKUP(C64,FSGT6_Inscr!$F$7:$L$110,2,FALSE),(VLOOKUP(C64,FSGT5_Inscr!$F$7:$L$110,2,FALSE)))))</f>
        <v/>
      </c>
      <c r="E64" s="197" t="str">
        <f>IF(C64="","",(IF(ISERROR(VLOOKUP(C64,FSGT5_Inscr!$F$7:$L$110,3,FALSE))=TRUE,VLOOKUP(C64,FSGT6_Inscr!$F$7:$L$110,3,FALSE),(VLOOKUP(C64,FSGT5_Inscr!$F$7:$L$110,3,FALSE)))))</f>
        <v/>
      </c>
      <c r="F64" s="197" t="str">
        <f>IF(C64="","",(IF(ISERROR(VLOOKUP(C64,FSGT5_Inscr!$F$7:$L$110,4,FALSE))=TRUE,VLOOKUP(C64,FSGT6_Inscr!$F$7:$L$110,4,FALSE),(VLOOKUP(C64,FSGT5_Inscr!$F$7:$L$110,4,FALSE)))))</f>
        <v/>
      </c>
      <c r="G64" s="197" t="str">
        <f>IF(C64="","",(IF(ISERROR(VLOOKUP(C64,FSGT5_Inscr!$F$7:$L$110,5,FALSE))=TRUE,VLOOKUP(C64,FSGT6_Inscr!$F$7:$L$110,5,FALSE),(VLOOKUP(C64,FSGT5_Inscr!$F$7:$L$110,5,FALSE)))))</f>
        <v/>
      </c>
      <c r="H64" s="197" t="str">
        <f>IF(C64="","",(IF(ISERROR(VLOOKUP(C64,FSGT5_Inscr!$F$7:$L$110,6,FALSE))=TRUE,VLOOKUP(C64,FSGT6_Inscr!$F$7:$L$110,6,FALSE),(VLOOKUP(C64,FSGT5_Inscr!$F$7:$L$110,6,FALSE)))))</f>
        <v/>
      </c>
      <c r="I64" s="196"/>
      <c r="J64" s="198">
        <f t="shared" si="1"/>
        <v>0</v>
      </c>
      <c r="K64" s="203">
        <f>IF(J64=1,(SUM($J$8:J64)*J64),0)</f>
        <v>0</v>
      </c>
      <c r="L64" s="203" t="str">
        <f t="shared" si="2"/>
        <v xml:space="preserve"> </v>
      </c>
      <c r="M64" s="203" t="str">
        <f t="shared" si="3"/>
        <v xml:space="preserve"> </v>
      </c>
      <c r="N64" s="248" t="str">
        <f t="shared" si="4"/>
        <v xml:space="preserve"> </v>
      </c>
      <c r="O64" s="253" t="str">
        <f t="shared" si="5"/>
        <v xml:space="preserve"> </v>
      </c>
      <c r="P64" s="234" t="str">
        <f t="shared" si="6"/>
        <v/>
      </c>
      <c r="Q64" s="144"/>
      <c r="R64" s="198">
        <f t="shared" si="7"/>
        <v>0</v>
      </c>
      <c r="S64" s="203">
        <f>IF(R64=1,(SUM($R$8:R64)*R64),0)</f>
        <v>0</v>
      </c>
      <c r="T64" s="203" t="str">
        <f t="shared" si="8"/>
        <v xml:space="preserve"> </v>
      </c>
      <c r="U64" s="203" t="str">
        <f t="shared" si="9"/>
        <v xml:space="preserve"> </v>
      </c>
      <c r="V64" s="248" t="str">
        <f t="shared" si="10"/>
        <v xml:space="preserve"> </v>
      </c>
      <c r="W64" s="253" t="str">
        <f t="shared" si="11"/>
        <v xml:space="preserve"> </v>
      </c>
      <c r="X64" s="234" t="str">
        <f t="shared" si="12"/>
        <v/>
      </c>
      <c r="AL64" s="268" t="str">
        <f t="shared" si="13"/>
        <v/>
      </c>
      <c r="AM64" s="270">
        <f t="shared" si="14"/>
        <v>0</v>
      </c>
    </row>
    <row r="65" spans="1:39" ht="14.1" customHeight="1" x14ac:dyDescent="0.3">
      <c r="A65" s="131">
        <v>58</v>
      </c>
      <c r="B65" s="131">
        <f t="shared" si="15"/>
        <v>1</v>
      </c>
      <c r="C65" s="132"/>
      <c r="D65" s="131" t="str">
        <f>IF(C65="","",(IF(ISERROR(VLOOKUP(C65,FSGT5_Inscr!$F$7:$L$110,2,FALSE))=TRUE,VLOOKUP(C65,FSGT6_Inscr!$F$7:$L$110,2,FALSE),(VLOOKUP(C65,FSGT5_Inscr!$F$7:$L$110,2,FALSE)))))</f>
        <v/>
      </c>
      <c r="E65" s="131" t="str">
        <f>IF(C65="","",(IF(ISERROR(VLOOKUP(C65,FSGT5_Inscr!$F$7:$L$110,3,FALSE))=TRUE,VLOOKUP(C65,FSGT6_Inscr!$F$7:$L$110,3,FALSE),(VLOOKUP(C65,FSGT5_Inscr!$F$7:$L$110,3,FALSE)))))</f>
        <v/>
      </c>
      <c r="F65" s="131" t="str">
        <f>IF(C65="","",(IF(ISERROR(VLOOKUP(C65,FSGT5_Inscr!$F$7:$L$110,4,FALSE))=TRUE,VLOOKUP(C65,FSGT6_Inscr!$F$7:$L$110,4,FALSE),(VLOOKUP(C65,FSGT5_Inscr!$F$7:$L$110,4,FALSE)))))</f>
        <v/>
      </c>
      <c r="G65" s="131" t="str">
        <f>IF(C65="","",(IF(ISERROR(VLOOKUP(C65,FSGT5_Inscr!$F$7:$L$110,5,FALSE))=TRUE,VLOOKUP(C65,FSGT6_Inscr!$F$7:$L$110,5,FALSE),(VLOOKUP(C65,FSGT5_Inscr!$F$7:$L$110,5,FALSE)))))</f>
        <v/>
      </c>
      <c r="H65" s="131" t="str">
        <f>IF(C65="","",(IF(ISERROR(VLOOKUP(C65,FSGT5_Inscr!$F$7:$L$110,6,FALSE))=TRUE,VLOOKUP(C65,FSGT6_Inscr!$F$7:$L$110,6,FALSE),(VLOOKUP(C65,FSGT5_Inscr!$F$7:$L$110,6,FALSE)))))</f>
        <v/>
      </c>
      <c r="I65" s="78"/>
      <c r="J65" s="241">
        <f t="shared" si="1"/>
        <v>0</v>
      </c>
      <c r="K65" s="204">
        <f>IF(J65=1,(SUM($J$8:J65)*J65),0)</f>
        <v>0</v>
      </c>
      <c r="L65" s="204" t="str">
        <f t="shared" si="2"/>
        <v xml:space="preserve"> </v>
      </c>
      <c r="M65" s="204" t="str">
        <f t="shared" si="3"/>
        <v xml:space="preserve"> </v>
      </c>
      <c r="N65" s="249" t="str">
        <f t="shared" si="4"/>
        <v xml:space="preserve"> </v>
      </c>
      <c r="O65" s="252" t="str">
        <f t="shared" si="5"/>
        <v xml:space="preserve"> </v>
      </c>
      <c r="P65" s="233" t="str">
        <f t="shared" si="6"/>
        <v/>
      </c>
      <c r="Q65" s="143"/>
      <c r="R65" s="241">
        <f t="shared" si="7"/>
        <v>0</v>
      </c>
      <c r="S65" s="204">
        <f>IF(R65=1,(SUM($R$8:R65)*R65),0)</f>
        <v>0</v>
      </c>
      <c r="T65" s="204" t="str">
        <f t="shared" si="8"/>
        <v xml:space="preserve"> </v>
      </c>
      <c r="U65" s="204" t="str">
        <f t="shared" si="9"/>
        <v xml:space="preserve"> </v>
      </c>
      <c r="V65" s="249" t="str">
        <f t="shared" si="10"/>
        <v xml:space="preserve"> </v>
      </c>
      <c r="W65" s="252" t="str">
        <f t="shared" si="11"/>
        <v xml:space="preserve"> </v>
      </c>
      <c r="X65" s="233" t="str">
        <f t="shared" si="12"/>
        <v/>
      </c>
      <c r="AL65" s="268" t="str">
        <f t="shared" si="13"/>
        <v/>
      </c>
      <c r="AM65" s="270">
        <f t="shared" si="14"/>
        <v>0</v>
      </c>
    </row>
    <row r="66" spans="1:39" ht="14.1" customHeight="1" x14ac:dyDescent="0.3">
      <c r="A66" s="197">
        <v>59</v>
      </c>
      <c r="B66" s="197">
        <f t="shared" si="15"/>
        <v>1</v>
      </c>
      <c r="C66" s="130"/>
      <c r="D66" s="197" t="str">
        <f>IF(C66="","",(IF(ISERROR(VLOOKUP(C66,FSGT5_Inscr!$F$7:$L$110,2,FALSE))=TRUE,VLOOKUP(C66,FSGT6_Inscr!$F$7:$L$110,2,FALSE),(VLOOKUP(C66,FSGT5_Inscr!$F$7:$L$110,2,FALSE)))))</f>
        <v/>
      </c>
      <c r="E66" s="197" t="str">
        <f>IF(C66="","",(IF(ISERROR(VLOOKUP(C66,FSGT5_Inscr!$F$7:$L$110,3,FALSE))=TRUE,VLOOKUP(C66,FSGT6_Inscr!$F$7:$L$110,3,FALSE),(VLOOKUP(C66,FSGT5_Inscr!$F$7:$L$110,3,FALSE)))))</f>
        <v/>
      </c>
      <c r="F66" s="197" t="str">
        <f>IF(C66="","",(IF(ISERROR(VLOOKUP(C66,FSGT5_Inscr!$F$7:$L$110,4,FALSE))=TRUE,VLOOKUP(C66,FSGT6_Inscr!$F$7:$L$110,4,FALSE),(VLOOKUP(C66,FSGT5_Inscr!$F$7:$L$110,4,FALSE)))))</f>
        <v/>
      </c>
      <c r="G66" s="197" t="str">
        <f>IF(C66="","",(IF(ISERROR(VLOOKUP(C66,FSGT5_Inscr!$F$7:$L$110,5,FALSE))=TRUE,VLOOKUP(C66,FSGT6_Inscr!$F$7:$L$110,5,FALSE),(VLOOKUP(C66,FSGT5_Inscr!$F$7:$L$110,5,FALSE)))))</f>
        <v/>
      </c>
      <c r="H66" s="197" t="str">
        <f>IF(C66="","",(IF(ISERROR(VLOOKUP(C66,FSGT5_Inscr!$F$7:$L$110,6,FALSE))=TRUE,VLOOKUP(C66,FSGT6_Inscr!$F$7:$L$110,6,FALSE),(VLOOKUP(C66,FSGT5_Inscr!$F$7:$L$110,6,FALSE)))))</f>
        <v/>
      </c>
      <c r="I66" s="196"/>
      <c r="J66" s="198">
        <f t="shared" si="1"/>
        <v>0</v>
      </c>
      <c r="K66" s="203">
        <f>IF(J66=1,(SUM($J$8:J66)*J66),0)</f>
        <v>0</v>
      </c>
      <c r="L66" s="203" t="str">
        <f t="shared" si="2"/>
        <v xml:space="preserve"> </v>
      </c>
      <c r="M66" s="203" t="str">
        <f t="shared" si="3"/>
        <v xml:space="preserve"> </v>
      </c>
      <c r="N66" s="248" t="str">
        <f t="shared" si="4"/>
        <v xml:space="preserve"> </v>
      </c>
      <c r="O66" s="253" t="str">
        <f t="shared" si="5"/>
        <v xml:space="preserve"> </v>
      </c>
      <c r="P66" s="234" t="str">
        <f t="shared" si="6"/>
        <v/>
      </c>
      <c r="Q66" s="144"/>
      <c r="R66" s="198">
        <f t="shared" si="7"/>
        <v>0</v>
      </c>
      <c r="S66" s="203">
        <f>IF(R66=1,(SUM($R$8:R66)*R66),0)</f>
        <v>0</v>
      </c>
      <c r="T66" s="203" t="str">
        <f t="shared" si="8"/>
        <v xml:space="preserve"> </v>
      </c>
      <c r="U66" s="203" t="str">
        <f t="shared" si="9"/>
        <v xml:space="preserve"> </v>
      </c>
      <c r="V66" s="248" t="str">
        <f t="shared" si="10"/>
        <v xml:space="preserve"> </v>
      </c>
      <c r="W66" s="253" t="str">
        <f t="shared" si="11"/>
        <v xml:space="preserve"> </v>
      </c>
      <c r="X66" s="234" t="str">
        <f t="shared" si="12"/>
        <v/>
      </c>
      <c r="AL66" s="268" t="str">
        <f t="shared" si="13"/>
        <v/>
      </c>
      <c r="AM66" s="270">
        <f t="shared" si="14"/>
        <v>0</v>
      </c>
    </row>
    <row r="67" spans="1:39" ht="14.1" customHeight="1" x14ac:dyDescent="0.3">
      <c r="A67" s="131">
        <v>60</v>
      </c>
      <c r="B67" s="131">
        <f t="shared" si="15"/>
        <v>1</v>
      </c>
      <c r="C67" s="132"/>
      <c r="D67" s="131" t="str">
        <f>IF(C67="","",(IF(ISERROR(VLOOKUP(C67,FSGT5_Inscr!$F$7:$L$110,2,FALSE))=TRUE,VLOOKUP(C67,FSGT6_Inscr!$F$7:$L$110,2,FALSE),(VLOOKUP(C67,FSGT5_Inscr!$F$7:$L$110,2,FALSE)))))</f>
        <v/>
      </c>
      <c r="E67" s="131" t="str">
        <f>IF(C67="","",(IF(ISERROR(VLOOKUP(C67,FSGT5_Inscr!$F$7:$L$110,3,FALSE))=TRUE,VLOOKUP(C67,FSGT6_Inscr!$F$7:$L$110,3,FALSE),(VLOOKUP(C67,FSGT5_Inscr!$F$7:$L$110,3,FALSE)))))</f>
        <v/>
      </c>
      <c r="F67" s="131" t="str">
        <f>IF(C67="","",(IF(ISERROR(VLOOKUP(C67,FSGT5_Inscr!$F$7:$L$110,4,FALSE))=TRUE,VLOOKUP(C67,FSGT6_Inscr!$F$7:$L$110,4,FALSE),(VLOOKUP(C67,FSGT5_Inscr!$F$7:$L$110,4,FALSE)))))</f>
        <v/>
      </c>
      <c r="G67" s="131" t="str">
        <f>IF(C67="","",(IF(ISERROR(VLOOKUP(C67,FSGT5_Inscr!$F$7:$L$110,5,FALSE))=TRUE,VLOOKUP(C67,FSGT6_Inscr!$F$7:$L$110,5,FALSE),(VLOOKUP(C67,FSGT5_Inscr!$F$7:$L$110,5,FALSE)))))</f>
        <v/>
      </c>
      <c r="H67" s="131" t="str">
        <f>IF(C67="","",(IF(ISERROR(VLOOKUP(C67,FSGT5_Inscr!$F$7:$L$110,6,FALSE))=TRUE,VLOOKUP(C67,FSGT6_Inscr!$F$7:$L$110,6,FALSE),(VLOOKUP(C67,FSGT5_Inscr!$F$7:$L$110,6,FALSE)))))</f>
        <v/>
      </c>
      <c r="I67" s="78"/>
      <c r="J67" s="241">
        <f t="shared" si="1"/>
        <v>0</v>
      </c>
      <c r="K67" s="204">
        <f>IF(J67=1,(SUM($J$8:J67)*J67),0)</f>
        <v>0</v>
      </c>
      <c r="L67" s="204" t="str">
        <f t="shared" si="2"/>
        <v xml:space="preserve"> </v>
      </c>
      <c r="M67" s="204" t="str">
        <f t="shared" si="3"/>
        <v xml:space="preserve"> </v>
      </c>
      <c r="N67" s="249" t="str">
        <f t="shared" si="4"/>
        <v xml:space="preserve"> </v>
      </c>
      <c r="O67" s="252" t="str">
        <f t="shared" si="5"/>
        <v xml:space="preserve"> </v>
      </c>
      <c r="P67" s="233" t="str">
        <f t="shared" si="6"/>
        <v/>
      </c>
      <c r="Q67" s="143"/>
      <c r="R67" s="241">
        <f t="shared" si="7"/>
        <v>0</v>
      </c>
      <c r="S67" s="204">
        <f>IF(R67=1,(SUM($R$8:R67)*R67),0)</f>
        <v>0</v>
      </c>
      <c r="T67" s="204" t="str">
        <f t="shared" si="8"/>
        <v xml:space="preserve"> </v>
      </c>
      <c r="U67" s="204" t="str">
        <f t="shared" si="9"/>
        <v xml:space="preserve"> </v>
      </c>
      <c r="V67" s="249" t="str">
        <f t="shared" si="10"/>
        <v xml:space="preserve"> </v>
      </c>
      <c r="W67" s="252" t="str">
        <f t="shared" si="11"/>
        <v xml:space="preserve"> </v>
      </c>
      <c r="X67" s="233" t="str">
        <f t="shared" si="12"/>
        <v/>
      </c>
      <c r="AL67" s="268" t="str">
        <f t="shared" si="13"/>
        <v/>
      </c>
      <c r="AM67" s="270">
        <f t="shared" si="14"/>
        <v>0</v>
      </c>
    </row>
    <row r="68" spans="1:39" ht="14.1" customHeight="1" x14ac:dyDescent="0.3">
      <c r="A68" s="197">
        <v>61</v>
      </c>
      <c r="B68" s="197">
        <f t="shared" si="15"/>
        <v>1</v>
      </c>
      <c r="C68" s="130"/>
      <c r="D68" s="197" t="str">
        <f>IF(C68="","",(IF(ISERROR(VLOOKUP(C68,FSGT5_Inscr!$F$7:$L$110,2,FALSE))=TRUE,VLOOKUP(C68,FSGT6_Inscr!$F$7:$L$110,2,FALSE),(VLOOKUP(C68,FSGT5_Inscr!$F$7:$L$110,2,FALSE)))))</f>
        <v/>
      </c>
      <c r="E68" s="197" t="str">
        <f>IF(C68="","",(IF(ISERROR(VLOOKUP(C68,FSGT5_Inscr!$F$7:$L$110,3,FALSE))=TRUE,VLOOKUP(C68,FSGT6_Inscr!$F$7:$L$110,3,FALSE),(VLOOKUP(C68,FSGT5_Inscr!$F$7:$L$110,3,FALSE)))))</f>
        <v/>
      </c>
      <c r="F68" s="197" t="str">
        <f>IF(C68="","",(IF(ISERROR(VLOOKUP(C68,FSGT5_Inscr!$F$7:$L$110,4,FALSE))=TRUE,VLOOKUP(C68,FSGT6_Inscr!$F$7:$L$110,4,FALSE),(VLOOKUP(C68,FSGT5_Inscr!$F$7:$L$110,4,FALSE)))))</f>
        <v/>
      </c>
      <c r="G68" s="197" t="str">
        <f>IF(C68="","",(IF(ISERROR(VLOOKUP(C68,FSGT5_Inscr!$F$7:$L$110,5,FALSE))=TRUE,VLOOKUP(C68,FSGT6_Inscr!$F$7:$L$110,5,FALSE),(VLOOKUP(C68,FSGT5_Inscr!$F$7:$L$110,5,FALSE)))))</f>
        <v/>
      </c>
      <c r="H68" s="197" t="str">
        <f>IF(C68="","",(IF(ISERROR(VLOOKUP(C68,FSGT5_Inscr!$F$7:$L$110,6,FALSE))=TRUE,VLOOKUP(C68,FSGT6_Inscr!$F$7:$L$110,6,FALSE),(VLOOKUP(C68,FSGT5_Inscr!$F$7:$L$110,6,FALSE)))))</f>
        <v/>
      </c>
      <c r="I68" s="196"/>
      <c r="J68" s="198">
        <f t="shared" si="1"/>
        <v>0</v>
      </c>
      <c r="K68" s="203">
        <f>IF(J68=1,(SUM($J$8:J68)*J68),0)</f>
        <v>0</v>
      </c>
      <c r="L68" s="203" t="str">
        <f t="shared" si="2"/>
        <v xml:space="preserve"> </v>
      </c>
      <c r="M68" s="203" t="str">
        <f t="shared" si="3"/>
        <v xml:space="preserve"> </v>
      </c>
      <c r="N68" s="248" t="str">
        <f t="shared" si="4"/>
        <v xml:space="preserve"> </v>
      </c>
      <c r="O68" s="253" t="str">
        <f t="shared" si="5"/>
        <v xml:space="preserve"> </v>
      </c>
      <c r="P68" s="234" t="str">
        <f t="shared" si="6"/>
        <v/>
      </c>
      <c r="Q68" s="144"/>
      <c r="R68" s="198">
        <f t="shared" si="7"/>
        <v>0</v>
      </c>
      <c r="S68" s="203">
        <f>IF(R68=1,(SUM($R$8:R68)*R68),0)</f>
        <v>0</v>
      </c>
      <c r="T68" s="203" t="str">
        <f t="shared" si="8"/>
        <v xml:space="preserve"> </v>
      </c>
      <c r="U68" s="203" t="str">
        <f t="shared" si="9"/>
        <v xml:space="preserve"> </v>
      </c>
      <c r="V68" s="248" t="str">
        <f t="shared" si="10"/>
        <v xml:space="preserve"> </v>
      </c>
      <c r="W68" s="253" t="str">
        <f t="shared" si="11"/>
        <v xml:space="preserve"> </v>
      </c>
      <c r="X68" s="234" t="str">
        <f t="shared" si="12"/>
        <v/>
      </c>
      <c r="AL68" s="268" t="str">
        <f t="shared" si="13"/>
        <v/>
      </c>
      <c r="AM68" s="270">
        <f t="shared" si="14"/>
        <v>0</v>
      </c>
    </row>
    <row r="69" spans="1:39" ht="14.1" customHeight="1" x14ac:dyDescent="0.3">
      <c r="A69" s="131">
        <v>62</v>
      </c>
      <c r="B69" s="131">
        <f t="shared" si="15"/>
        <v>1</v>
      </c>
      <c r="C69" s="132"/>
      <c r="D69" s="131" t="str">
        <f>IF(C69="","",(IF(ISERROR(VLOOKUP(C69,FSGT5_Inscr!$F$7:$L$110,2,FALSE))=TRUE,VLOOKUP(C69,FSGT6_Inscr!$F$7:$L$110,2,FALSE),(VLOOKUP(C69,FSGT5_Inscr!$F$7:$L$110,2,FALSE)))))</f>
        <v/>
      </c>
      <c r="E69" s="131" t="str">
        <f>IF(C69="","",(IF(ISERROR(VLOOKUP(C69,FSGT5_Inscr!$F$7:$L$110,3,FALSE))=TRUE,VLOOKUP(C69,FSGT6_Inscr!$F$7:$L$110,3,FALSE),(VLOOKUP(C69,FSGT5_Inscr!$F$7:$L$110,3,FALSE)))))</f>
        <v/>
      </c>
      <c r="F69" s="131" t="str">
        <f>IF(C69="","",(IF(ISERROR(VLOOKUP(C69,FSGT5_Inscr!$F$7:$L$110,4,FALSE))=TRUE,VLOOKUP(C69,FSGT6_Inscr!$F$7:$L$110,4,FALSE),(VLOOKUP(C69,FSGT5_Inscr!$F$7:$L$110,4,FALSE)))))</f>
        <v/>
      </c>
      <c r="G69" s="131" t="str">
        <f>IF(C69="","",(IF(ISERROR(VLOOKUP(C69,FSGT5_Inscr!$F$7:$L$110,5,FALSE))=TRUE,VLOOKUP(C69,FSGT6_Inscr!$F$7:$L$110,5,FALSE),(VLOOKUP(C69,FSGT5_Inscr!$F$7:$L$110,5,FALSE)))))</f>
        <v/>
      </c>
      <c r="H69" s="131" t="str">
        <f>IF(C69="","",(IF(ISERROR(VLOOKUP(C69,FSGT5_Inscr!$F$7:$L$110,6,FALSE))=TRUE,VLOOKUP(C69,FSGT6_Inscr!$F$7:$L$110,6,FALSE),(VLOOKUP(C69,FSGT5_Inscr!$F$7:$L$110,6,FALSE)))))</f>
        <v/>
      </c>
      <c r="I69" s="78"/>
      <c r="J69" s="241">
        <f t="shared" si="1"/>
        <v>0</v>
      </c>
      <c r="K69" s="204">
        <f>IF(J69=1,(SUM($J$8:J69)*J69),0)</f>
        <v>0</v>
      </c>
      <c r="L69" s="204" t="str">
        <f t="shared" si="2"/>
        <v xml:space="preserve"> </v>
      </c>
      <c r="M69" s="204" t="str">
        <f t="shared" si="3"/>
        <v xml:space="preserve"> </v>
      </c>
      <c r="N69" s="249" t="str">
        <f t="shared" si="4"/>
        <v xml:space="preserve"> </v>
      </c>
      <c r="O69" s="252" t="str">
        <f t="shared" si="5"/>
        <v xml:space="preserve"> </v>
      </c>
      <c r="P69" s="233" t="str">
        <f t="shared" si="6"/>
        <v/>
      </c>
      <c r="Q69" s="143"/>
      <c r="R69" s="241">
        <f t="shared" si="7"/>
        <v>0</v>
      </c>
      <c r="S69" s="204">
        <f>IF(R69=1,(SUM($R$8:R69)*R69),0)</f>
        <v>0</v>
      </c>
      <c r="T69" s="204" t="str">
        <f t="shared" si="8"/>
        <v xml:space="preserve"> </v>
      </c>
      <c r="U69" s="204" t="str">
        <f t="shared" si="9"/>
        <v xml:space="preserve"> </v>
      </c>
      <c r="V69" s="249" t="str">
        <f t="shared" si="10"/>
        <v xml:space="preserve"> </v>
      </c>
      <c r="W69" s="252" t="str">
        <f t="shared" si="11"/>
        <v xml:space="preserve"> </v>
      </c>
      <c r="X69" s="233" t="str">
        <f t="shared" si="12"/>
        <v/>
      </c>
      <c r="AL69" s="268" t="str">
        <f t="shared" si="13"/>
        <v/>
      </c>
      <c r="AM69" s="270">
        <f t="shared" si="14"/>
        <v>0</v>
      </c>
    </row>
    <row r="70" spans="1:39" ht="14.1" customHeight="1" x14ac:dyDescent="0.3">
      <c r="A70" s="197">
        <v>63</v>
      </c>
      <c r="B70" s="197">
        <f t="shared" si="15"/>
        <v>1</v>
      </c>
      <c r="C70" s="130"/>
      <c r="D70" s="197" t="str">
        <f>IF(C70="","",(IF(ISERROR(VLOOKUP(C70,FSGT5_Inscr!$F$7:$L$110,2,FALSE))=TRUE,VLOOKUP(C70,FSGT6_Inscr!$F$7:$L$110,2,FALSE),(VLOOKUP(C70,FSGT5_Inscr!$F$7:$L$110,2,FALSE)))))</f>
        <v/>
      </c>
      <c r="E70" s="197" t="str">
        <f>IF(C70="","",(IF(ISERROR(VLOOKUP(C70,FSGT5_Inscr!$F$7:$L$110,3,FALSE))=TRUE,VLOOKUP(C70,FSGT6_Inscr!$F$7:$L$110,3,FALSE),(VLOOKUP(C70,FSGT5_Inscr!$F$7:$L$110,3,FALSE)))))</f>
        <v/>
      </c>
      <c r="F70" s="197" t="str">
        <f>IF(C70="","",(IF(ISERROR(VLOOKUP(C70,FSGT5_Inscr!$F$7:$L$110,4,FALSE))=TRUE,VLOOKUP(C70,FSGT6_Inscr!$F$7:$L$110,4,FALSE),(VLOOKUP(C70,FSGT5_Inscr!$F$7:$L$110,4,FALSE)))))</f>
        <v/>
      </c>
      <c r="G70" s="197" t="str">
        <f>IF(C70="","",(IF(ISERROR(VLOOKUP(C70,FSGT5_Inscr!$F$7:$L$110,5,FALSE))=TRUE,VLOOKUP(C70,FSGT6_Inscr!$F$7:$L$110,5,FALSE),(VLOOKUP(C70,FSGT5_Inscr!$F$7:$L$110,5,FALSE)))))</f>
        <v/>
      </c>
      <c r="H70" s="197" t="str">
        <f>IF(C70="","",(IF(ISERROR(VLOOKUP(C70,FSGT5_Inscr!$F$7:$L$110,6,FALSE))=TRUE,VLOOKUP(C70,FSGT6_Inscr!$F$7:$L$110,6,FALSE),(VLOOKUP(C70,FSGT5_Inscr!$F$7:$L$110,6,FALSE)))))</f>
        <v/>
      </c>
      <c r="I70" s="196"/>
      <c r="J70" s="198">
        <f t="shared" si="1"/>
        <v>0</v>
      </c>
      <c r="K70" s="203">
        <f>IF(J70=1,(SUM($J$8:J70)*J70),0)</f>
        <v>0</v>
      </c>
      <c r="L70" s="203" t="str">
        <f t="shared" si="2"/>
        <v xml:space="preserve"> </v>
      </c>
      <c r="M70" s="203" t="str">
        <f t="shared" si="3"/>
        <v xml:space="preserve"> </v>
      </c>
      <c r="N70" s="248" t="str">
        <f t="shared" si="4"/>
        <v xml:space="preserve"> </v>
      </c>
      <c r="O70" s="253" t="str">
        <f t="shared" si="5"/>
        <v xml:space="preserve"> </v>
      </c>
      <c r="P70" s="234" t="str">
        <f t="shared" si="6"/>
        <v/>
      </c>
      <c r="Q70" s="144"/>
      <c r="R70" s="198">
        <f t="shared" si="7"/>
        <v>0</v>
      </c>
      <c r="S70" s="203">
        <f>IF(R70=1,(SUM($R$8:R70)*R70),0)</f>
        <v>0</v>
      </c>
      <c r="T70" s="203" t="str">
        <f t="shared" si="8"/>
        <v xml:space="preserve"> </v>
      </c>
      <c r="U70" s="203" t="str">
        <f t="shared" si="9"/>
        <v xml:space="preserve"> </v>
      </c>
      <c r="V70" s="248" t="str">
        <f t="shared" si="10"/>
        <v xml:space="preserve"> </v>
      </c>
      <c r="W70" s="253" t="str">
        <f t="shared" si="11"/>
        <v xml:space="preserve"> </v>
      </c>
      <c r="X70" s="234" t="str">
        <f t="shared" si="12"/>
        <v/>
      </c>
      <c r="AL70" s="268" t="str">
        <f t="shared" si="13"/>
        <v/>
      </c>
      <c r="AM70" s="270">
        <f t="shared" si="14"/>
        <v>0</v>
      </c>
    </row>
    <row r="71" spans="1:39" ht="14.1" customHeight="1" x14ac:dyDescent="0.3">
      <c r="A71" s="131">
        <v>64</v>
      </c>
      <c r="B71" s="131">
        <f t="shared" si="15"/>
        <v>1</v>
      </c>
      <c r="C71" s="132"/>
      <c r="D71" s="131" t="str">
        <f>IF(C71="","",(IF(ISERROR(VLOOKUP(C71,FSGT5_Inscr!$F$7:$L$110,2,FALSE))=TRUE,VLOOKUP(C71,FSGT6_Inscr!$F$7:$L$110,2,FALSE),(VLOOKUP(C71,FSGT5_Inscr!$F$7:$L$110,2,FALSE)))))</f>
        <v/>
      </c>
      <c r="E71" s="131" t="str">
        <f>IF(C71="","",(IF(ISERROR(VLOOKUP(C71,FSGT5_Inscr!$F$7:$L$110,3,FALSE))=TRUE,VLOOKUP(C71,FSGT6_Inscr!$F$7:$L$110,3,FALSE),(VLOOKUP(C71,FSGT5_Inscr!$F$7:$L$110,3,FALSE)))))</f>
        <v/>
      </c>
      <c r="F71" s="131" t="str">
        <f>IF(C71="","",(IF(ISERROR(VLOOKUP(C71,FSGT5_Inscr!$F$7:$L$110,4,FALSE))=TRUE,VLOOKUP(C71,FSGT6_Inscr!$F$7:$L$110,4,FALSE),(VLOOKUP(C71,FSGT5_Inscr!$F$7:$L$110,4,FALSE)))))</f>
        <v/>
      </c>
      <c r="G71" s="131" t="str">
        <f>IF(C71="","",(IF(ISERROR(VLOOKUP(C71,FSGT5_Inscr!$F$7:$L$110,5,FALSE))=TRUE,VLOOKUP(C71,FSGT6_Inscr!$F$7:$L$110,5,FALSE),(VLOOKUP(C71,FSGT5_Inscr!$F$7:$L$110,5,FALSE)))))</f>
        <v/>
      </c>
      <c r="H71" s="131" t="str">
        <f>IF(C71="","",(IF(ISERROR(VLOOKUP(C71,FSGT5_Inscr!$F$7:$L$110,6,FALSE))=TRUE,VLOOKUP(C71,FSGT6_Inscr!$F$7:$L$110,6,FALSE),(VLOOKUP(C71,FSGT5_Inscr!$F$7:$L$110,6,FALSE)))))</f>
        <v/>
      </c>
      <c r="I71" s="78"/>
      <c r="J71" s="241">
        <f t="shared" si="1"/>
        <v>0</v>
      </c>
      <c r="K71" s="204">
        <f>IF(J71=1,(SUM($J$8:J71)*J71),0)</f>
        <v>0</v>
      </c>
      <c r="L71" s="204" t="str">
        <f t="shared" si="2"/>
        <v xml:space="preserve"> </v>
      </c>
      <c r="M71" s="204" t="str">
        <f t="shared" si="3"/>
        <v xml:space="preserve"> </v>
      </c>
      <c r="N71" s="249" t="str">
        <f t="shared" si="4"/>
        <v xml:space="preserve"> </v>
      </c>
      <c r="O71" s="252" t="str">
        <f t="shared" si="5"/>
        <v xml:space="preserve"> </v>
      </c>
      <c r="P71" s="233" t="str">
        <f t="shared" si="6"/>
        <v/>
      </c>
      <c r="Q71" s="143"/>
      <c r="R71" s="241">
        <f t="shared" si="7"/>
        <v>0</v>
      </c>
      <c r="S71" s="204">
        <f>IF(R71=1,(SUM($R$8:R71)*R71),0)</f>
        <v>0</v>
      </c>
      <c r="T71" s="204" t="str">
        <f t="shared" si="8"/>
        <v xml:space="preserve"> </v>
      </c>
      <c r="U71" s="204" t="str">
        <f t="shared" si="9"/>
        <v xml:space="preserve"> </v>
      </c>
      <c r="V71" s="249" t="str">
        <f t="shared" si="10"/>
        <v xml:space="preserve"> </v>
      </c>
      <c r="W71" s="252" t="str">
        <f t="shared" si="11"/>
        <v xml:space="preserve"> </v>
      </c>
      <c r="X71" s="233" t="str">
        <f t="shared" si="12"/>
        <v/>
      </c>
      <c r="AL71" s="268" t="str">
        <f t="shared" si="13"/>
        <v/>
      </c>
      <c r="AM71" s="270">
        <f t="shared" si="14"/>
        <v>0</v>
      </c>
    </row>
    <row r="72" spans="1:39" ht="14.1" customHeight="1" x14ac:dyDescent="0.3">
      <c r="A72" s="197">
        <v>65</v>
      </c>
      <c r="B72" s="197">
        <f t="shared" si="15"/>
        <v>1</v>
      </c>
      <c r="C72" s="130"/>
      <c r="D72" s="197" t="str">
        <f>IF(C72="","",(IF(ISERROR(VLOOKUP(C72,FSGT5_Inscr!$F$7:$L$110,2,FALSE))=TRUE,VLOOKUP(C72,FSGT6_Inscr!$F$7:$L$110,2,FALSE),(VLOOKUP(C72,FSGT5_Inscr!$F$7:$L$110,2,FALSE)))))</f>
        <v/>
      </c>
      <c r="E72" s="197" t="str">
        <f>IF(C72="","",(IF(ISERROR(VLOOKUP(C72,FSGT5_Inscr!$F$7:$L$110,3,FALSE))=TRUE,VLOOKUP(C72,FSGT6_Inscr!$F$7:$L$110,3,FALSE),(VLOOKUP(C72,FSGT5_Inscr!$F$7:$L$110,3,FALSE)))))</f>
        <v/>
      </c>
      <c r="F72" s="197" t="str">
        <f>IF(C72="","",(IF(ISERROR(VLOOKUP(C72,FSGT5_Inscr!$F$7:$L$110,4,FALSE))=TRUE,VLOOKUP(C72,FSGT6_Inscr!$F$7:$L$110,4,FALSE),(VLOOKUP(C72,FSGT5_Inscr!$F$7:$L$110,4,FALSE)))))</f>
        <v/>
      </c>
      <c r="G72" s="197" t="str">
        <f>IF(C72="","",(IF(ISERROR(VLOOKUP(C72,FSGT5_Inscr!$F$7:$L$110,5,FALSE))=TRUE,VLOOKUP(C72,FSGT6_Inscr!$F$7:$L$110,5,FALSE),(VLOOKUP(C72,FSGT5_Inscr!$F$7:$L$110,5,FALSE)))))</f>
        <v/>
      </c>
      <c r="H72" s="197" t="str">
        <f>IF(C72="","",(IF(ISERROR(VLOOKUP(C72,FSGT5_Inscr!$F$7:$L$110,6,FALSE))=TRUE,VLOOKUP(C72,FSGT6_Inscr!$F$7:$L$110,6,FALSE),(VLOOKUP(C72,FSGT5_Inscr!$F$7:$L$110,6,FALSE)))))</f>
        <v/>
      </c>
      <c r="I72" s="196"/>
      <c r="J72" s="198">
        <f t="shared" si="1"/>
        <v>0</v>
      </c>
      <c r="K72" s="203">
        <f>IF(J72=1,(SUM($J$8:J72)*J72),0)</f>
        <v>0</v>
      </c>
      <c r="L72" s="203" t="str">
        <f t="shared" si="2"/>
        <v xml:space="preserve"> </v>
      </c>
      <c r="M72" s="203" t="str">
        <f t="shared" si="3"/>
        <v xml:space="preserve"> </v>
      </c>
      <c r="N72" s="248" t="str">
        <f t="shared" si="4"/>
        <v xml:space="preserve"> </v>
      </c>
      <c r="O72" s="253" t="str">
        <f t="shared" si="5"/>
        <v xml:space="preserve"> </v>
      </c>
      <c r="P72" s="234" t="str">
        <f t="shared" si="6"/>
        <v/>
      </c>
      <c r="Q72" s="144"/>
      <c r="R72" s="198">
        <f t="shared" si="7"/>
        <v>0</v>
      </c>
      <c r="S72" s="203">
        <f>IF(R72=1,(SUM($R$8:R72)*R72),0)</f>
        <v>0</v>
      </c>
      <c r="T72" s="203" t="str">
        <f t="shared" si="8"/>
        <v xml:space="preserve"> </v>
      </c>
      <c r="U72" s="203" t="str">
        <f t="shared" si="9"/>
        <v xml:space="preserve"> </v>
      </c>
      <c r="V72" s="248" t="str">
        <f t="shared" si="10"/>
        <v xml:space="preserve"> </v>
      </c>
      <c r="W72" s="253" t="str">
        <f t="shared" si="11"/>
        <v xml:space="preserve"> </v>
      </c>
      <c r="X72" s="234" t="str">
        <f t="shared" si="12"/>
        <v/>
      </c>
      <c r="AL72" s="268" t="str">
        <f t="shared" si="13"/>
        <v/>
      </c>
      <c r="AM72" s="270">
        <f t="shared" si="14"/>
        <v>0</v>
      </c>
    </row>
    <row r="73" spans="1:39" ht="14.1" customHeight="1" x14ac:dyDescent="0.3">
      <c r="A73" s="131">
        <v>66</v>
      </c>
      <c r="B73" s="131">
        <f t="shared" si="15"/>
        <v>1</v>
      </c>
      <c r="C73" s="132"/>
      <c r="D73" s="131" t="str">
        <f>IF(C73="","",(IF(ISERROR(VLOOKUP(C73,FSGT5_Inscr!$F$7:$L$110,2,FALSE))=TRUE,VLOOKUP(C73,FSGT6_Inscr!$F$7:$L$110,2,FALSE),(VLOOKUP(C73,FSGT5_Inscr!$F$7:$L$110,2,FALSE)))))</f>
        <v/>
      </c>
      <c r="E73" s="131" t="str">
        <f>IF(C73="","",(IF(ISERROR(VLOOKUP(C73,FSGT5_Inscr!$F$7:$L$110,3,FALSE))=TRUE,VLOOKUP(C73,FSGT6_Inscr!$F$7:$L$110,3,FALSE),(VLOOKUP(C73,FSGT5_Inscr!$F$7:$L$110,3,FALSE)))))</f>
        <v/>
      </c>
      <c r="F73" s="131" t="str">
        <f>IF(C73="","",(IF(ISERROR(VLOOKUP(C73,FSGT5_Inscr!$F$7:$L$110,4,FALSE))=TRUE,VLOOKUP(C73,FSGT6_Inscr!$F$7:$L$110,4,FALSE),(VLOOKUP(C73,FSGT5_Inscr!$F$7:$L$110,4,FALSE)))))</f>
        <v/>
      </c>
      <c r="G73" s="131" t="str">
        <f>IF(C73="","",(IF(ISERROR(VLOOKUP(C73,FSGT5_Inscr!$F$7:$L$110,5,FALSE))=TRUE,VLOOKUP(C73,FSGT6_Inscr!$F$7:$L$110,5,FALSE),(VLOOKUP(C73,FSGT5_Inscr!$F$7:$L$110,5,FALSE)))))</f>
        <v/>
      </c>
      <c r="H73" s="131" t="str">
        <f>IF(C73="","",(IF(ISERROR(VLOOKUP(C73,FSGT5_Inscr!$F$7:$L$110,6,FALSE))=TRUE,VLOOKUP(C73,FSGT6_Inscr!$F$7:$L$110,6,FALSE),(VLOOKUP(C73,FSGT5_Inscr!$F$7:$L$110,6,FALSE)))))</f>
        <v/>
      </c>
      <c r="I73" s="78"/>
      <c r="J73" s="241">
        <f t="shared" ref="J73:J107" si="16">IF(H73=5,1,0)*B73</f>
        <v>0</v>
      </c>
      <c r="K73" s="204">
        <f>IF(J73=1,(SUM($J$8:J73)*J73),0)</f>
        <v>0</v>
      </c>
      <c r="L73" s="204" t="str">
        <f t="shared" ref="L73:L107" si="17">IF(J73&gt;0,(J73*($L$2-(K73*4)+4))," ")</f>
        <v xml:space="preserve"> </v>
      </c>
      <c r="M73" s="204" t="str">
        <f t="shared" ref="M73:M107" si="18">IF(AND(K73&gt;0,K73&lt;6),(L73*2),L73)</f>
        <v xml:space="preserve"> </v>
      </c>
      <c r="N73" s="249" t="str">
        <f t="shared" ref="N73:N107" si="19">IF(K73=1,(M73+100),M73)</f>
        <v xml:space="preserve"> </v>
      </c>
      <c r="O73" s="252" t="str">
        <f t="shared" ref="O73:O107" si="20">IF(K73&lt;&gt;0,K73," ")</f>
        <v xml:space="preserve"> </v>
      </c>
      <c r="P73" s="233" t="str">
        <f t="shared" ref="P73:P107" si="21">IF(H73&lt;&gt;5,"",(IF(A73="NC",1,(IF(A73="A",($M$2-4),N73)))))</f>
        <v/>
      </c>
      <c r="Q73" s="143"/>
      <c r="R73" s="241">
        <f t="shared" ref="R73:R107" si="22">IF(H73=6,1,0)*B73</f>
        <v>0</v>
      </c>
      <c r="S73" s="204">
        <f>IF(R73=1,(SUM($R$8:R73)*R73),0)</f>
        <v>0</v>
      </c>
      <c r="T73" s="204" t="str">
        <f t="shared" ref="T73:T107" si="23">IF(R73&gt;0,(R73*($T$2-(S73*4)+4))," ")</f>
        <v xml:space="preserve"> </v>
      </c>
      <c r="U73" s="204" t="str">
        <f t="shared" ref="U73:U107" si="24">IF(AND(S73&gt;0,S73&lt;6),(T73*2),T73)</f>
        <v xml:space="preserve"> </v>
      </c>
      <c r="V73" s="249" t="str">
        <f t="shared" ref="V73:V107" si="25">IF(S73=1,(U73+100),U73)</f>
        <v xml:space="preserve"> </v>
      </c>
      <c r="W73" s="252" t="str">
        <f t="shared" ref="W73:W107" si="26">IF(S73&lt;&gt;0,S73," ")</f>
        <v xml:space="preserve"> </v>
      </c>
      <c r="X73" s="233" t="str">
        <f t="shared" ref="X73:X107" si="27">IF(H73&lt;&gt;6,"",(IF(A73="NC",1,(IF(A73="A",($U$2-4),V73)))))</f>
        <v/>
      </c>
      <c r="AL73" s="268" t="str">
        <f t="shared" ref="AL73:AL107" si="28">CONCATENATE(C73,D73)</f>
        <v/>
      </c>
      <c r="AM73" s="270">
        <f t="shared" ref="AM73:AM107" si="29">C73</f>
        <v>0</v>
      </c>
    </row>
    <row r="74" spans="1:39" ht="14.1" customHeight="1" x14ac:dyDescent="0.3">
      <c r="A74" s="197">
        <v>67</v>
      </c>
      <c r="B74" s="197">
        <f t="shared" si="15"/>
        <v>1</v>
      </c>
      <c r="C74" s="130"/>
      <c r="D74" s="197" t="str">
        <f>IF(C74="","",(IF(ISERROR(VLOOKUP(C74,FSGT5_Inscr!$F$7:$L$110,2,FALSE))=TRUE,VLOOKUP(C74,FSGT6_Inscr!$F$7:$L$110,2,FALSE),(VLOOKUP(C74,FSGT5_Inscr!$F$7:$L$110,2,FALSE)))))</f>
        <v/>
      </c>
      <c r="E74" s="197" t="str">
        <f>IF(C74="","",(IF(ISERROR(VLOOKUP(C74,FSGT5_Inscr!$F$7:$L$110,3,FALSE))=TRUE,VLOOKUP(C74,FSGT6_Inscr!$F$7:$L$110,3,FALSE),(VLOOKUP(C74,FSGT5_Inscr!$F$7:$L$110,3,FALSE)))))</f>
        <v/>
      </c>
      <c r="F74" s="197" t="str">
        <f>IF(C74="","",(IF(ISERROR(VLOOKUP(C74,FSGT5_Inscr!$F$7:$L$110,4,FALSE))=TRUE,VLOOKUP(C74,FSGT6_Inscr!$F$7:$L$110,4,FALSE),(VLOOKUP(C74,FSGT5_Inscr!$F$7:$L$110,4,FALSE)))))</f>
        <v/>
      </c>
      <c r="G74" s="197" t="str">
        <f>IF(C74="","",(IF(ISERROR(VLOOKUP(C74,FSGT5_Inscr!$F$7:$L$110,5,FALSE))=TRUE,VLOOKUP(C74,FSGT6_Inscr!$F$7:$L$110,5,FALSE),(VLOOKUP(C74,FSGT5_Inscr!$F$7:$L$110,5,FALSE)))))</f>
        <v/>
      </c>
      <c r="H74" s="197" t="str">
        <f>IF(C74="","",(IF(ISERROR(VLOOKUP(C74,FSGT5_Inscr!$F$7:$L$110,6,FALSE))=TRUE,VLOOKUP(C74,FSGT6_Inscr!$F$7:$L$110,6,FALSE),(VLOOKUP(C74,FSGT5_Inscr!$F$7:$L$110,6,FALSE)))))</f>
        <v/>
      </c>
      <c r="I74" s="196"/>
      <c r="J74" s="198">
        <f t="shared" si="16"/>
        <v>0</v>
      </c>
      <c r="K74" s="203">
        <f>IF(J74=1,(SUM($J$8:J74)*J74),0)</f>
        <v>0</v>
      </c>
      <c r="L74" s="203" t="str">
        <f t="shared" si="17"/>
        <v xml:space="preserve"> </v>
      </c>
      <c r="M74" s="203" t="str">
        <f t="shared" si="18"/>
        <v xml:space="preserve"> </v>
      </c>
      <c r="N74" s="248" t="str">
        <f t="shared" si="19"/>
        <v xml:space="preserve"> </v>
      </c>
      <c r="O74" s="253" t="str">
        <f t="shared" si="20"/>
        <v xml:space="preserve"> </v>
      </c>
      <c r="P74" s="234" t="str">
        <f t="shared" si="21"/>
        <v/>
      </c>
      <c r="Q74" s="144"/>
      <c r="R74" s="198">
        <f t="shared" si="22"/>
        <v>0</v>
      </c>
      <c r="S74" s="203">
        <f>IF(R74=1,(SUM($R$8:R74)*R74),0)</f>
        <v>0</v>
      </c>
      <c r="T74" s="203" t="str">
        <f t="shared" si="23"/>
        <v xml:space="preserve"> </v>
      </c>
      <c r="U74" s="203" t="str">
        <f t="shared" si="24"/>
        <v xml:space="preserve"> </v>
      </c>
      <c r="V74" s="248" t="str">
        <f t="shared" si="25"/>
        <v xml:space="preserve"> </v>
      </c>
      <c r="W74" s="253" t="str">
        <f t="shared" si="26"/>
        <v xml:space="preserve"> </v>
      </c>
      <c r="X74" s="234" t="str">
        <f t="shared" si="27"/>
        <v/>
      </c>
      <c r="AL74" s="268" t="str">
        <f t="shared" si="28"/>
        <v/>
      </c>
      <c r="AM74" s="270">
        <f t="shared" si="29"/>
        <v>0</v>
      </c>
    </row>
    <row r="75" spans="1:39" ht="14.1" customHeight="1" x14ac:dyDescent="0.3">
      <c r="A75" s="131">
        <v>68</v>
      </c>
      <c r="B75" s="131">
        <f t="shared" si="15"/>
        <v>1</v>
      </c>
      <c r="C75" s="132"/>
      <c r="D75" s="131" t="str">
        <f>IF(C75="","",(IF(ISERROR(VLOOKUP(C75,FSGT5_Inscr!$F$7:$L$110,2,FALSE))=TRUE,VLOOKUP(C75,FSGT6_Inscr!$F$7:$L$110,2,FALSE),(VLOOKUP(C75,FSGT5_Inscr!$F$7:$L$110,2,FALSE)))))</f>
        <v/>
      </c>
      <c r="E75" s="131" t="str">
        <f>IF(C75="","",(IF(ISERROR(VLOOKUP(C75,FSGT5_Inscr!$F$7:$L$110,3,FALSE))=TRUE,VLOOKUP(C75,FSGT6_Inscr!$F$7:$L$110,3,FALSE),(VLOOKUP(C75,FSGT5_Inscr!$F$7:$L$110,3,FALSE)))))</f>
        <v/>
      </c>
      <c r="F75" s="131" t="str">
        <f>IF(C75="","",(IF(ISERROR(VLOOKUP(C75,FSGT5_Inscr!$F$7:$L$110,4,FALSE))=TRUE,VLOOKUP(C75,FSGT6_Inscr!$F$7:$L$110,4,FALSE),(VLOOKUP(C75,FSGT5_Inscr!$F$7:$L$110,4,FALSE)))))</f>
        <v/>
      </c>
      <c r="G75" s="131" t="str">
        <f>IF(C75="","",(IF(ISERROR(VLOOKUP(C75,FSGT5_Inscr!$F$7:$L$110,5,FALSE))=TRUE,VLOOKUP(C75,FSGT6_Inscr!$F$7:$L$110,5,FALSE),(VLOOKUP(C75,FSGT5_Inscr!$F$7:$L$110,5,FALSE)))))</f>
        <v/>
      </c>
      <c r="H75" s="131" t="str">
        <f>IF(C75="","",(IF(ISERROR(VLOOKUP(C75,FSGT5_Inscr!$F$7:$L$110,6,FALSE))=TRUE,VLOOKUP(C75,FSGT6_Inscr!$F$7:$L$110,6,FALSE),(VLOOKUP(C75,FSGT5_Inscr!$F$7:$L$110,6,FALSE)))))</f>
        <v/>
      </c>
      <c r="I75" s="78"/>
      <c r="J75" s="241">
        <f t="shared" si="16"/>
        <v>0</v>
      </c>
      <c r="K75" s="204">
        <f>IF(J75=1,(SUM($J$8:J75)*J75),0)</f>
        <v>0</v>
      </c>
      <c r="L75" s="204" t="str">
        <f t="shared" si="17"/>
        <v xml:space="preserve"> </v>
      </c>
      <c r="M75" s="204" t="str">
        <f t="shared" si="18"/>
        <v xml:space="preserve"> </v>
      </c>
      <c r="N75" s="249" t="str">
        <f t="shared" si="19"/>
        <v xml:space="preserve"> </v>
      </c>
      <c r="O75" s="252" t="str">
        <f t="shared" si="20"/>
        <v xml:space="preserve"> </v>
      </c>
      <c r="P75" s="233" t="str">
        <f t="shared" si="21"/>
        <v/>
      </c>
      <c r="Q75" s="143"/>
      <c r="R75" s="241">
        <f t="shared" si="22"/>
        <v>0</v>
      </c>
      <c r="S75" s="204">
        <f>IF(R75=1,(SUM($R$8:R75)*R75),0)</f>
        <v>0</v>
      </c>
      <c r="T75" s="204" t="str">
        <f t="shared" si="23"/>
        <v xml:space="preserve"> </v>
      </c>
      <c r="U75" s="204" t="str">
        <f t="shared" si="24"/>
        <v xml:space="preserve"> </v>
      </c>
      <c r="V75" s="249" t="str">
        <f t="shared" si="25"/>
        <v xml:space="preserve"> </v>
      </c>
      <c r="W75" s="252" t="str">
        <f t="shared" si="26"/>
        <v xml:space="preserve"> </v>
      </c>
      <c r="X75" s="233" t="str">
        <f t="shared" si="27"/>
        <v/>
      </c>
      <c r="AL75" s="268" t="str">
        <f t="shared" si="28"/>
        <v/>
      </c>
      <c r="AM75" s="270">
        <f t="shared" si="29"/>
        <v>0</v>
      </c>
    </row>
    <row r="76" spans="1:39" ht="14.1" customHeight="1" x14ac:dyDescent="0.3">
      <c r="A76" s="197">
        <v>69</v>
      </c>
      <c r="B76" s="197">
        <f t="shared" ref="B76:B107" si="30">IF(A76="A",0,IF(A76="NC",0,1))</f>
        <v>1</v>
      </c>
      <c r="C76" s="130"/>
      <c r="D76" s="197" t="str">
        <f>IF(C76="","",(IF(ISERROR(VLOOKUP(C76,FSGT5_Inscr!$F$7:$L$110,2,FALSE))=TRUE,VLOOKUP(C76,FSGT6_Inscr!$F$7:$L$110,2,FALSE),(VLOOKUP(C76,FSGT5_Inscr!$F$7:$L$110,2,FALSE)))))</f>
        <v/>
      </c>
      <c r="E76" s="197" t="str">
        <f>IF(C76="","",(IF(ISERROR(VLOOKUP(C76,FSGT5_Inscr!$F$7:$L$110,3,FALSE))=TRUE,VLOOKUP(C76,FSGT6_Inscr!$F$7:$L$110,3,FALSE),(VLOOKUP(C76,FSGT5_Inscr!$F$7:$L$110,3,FALSE)))))</f>
        <v/>
      </c>
      <c r="F76" s="197" t="str">
        <f>IF(C76="","",(IF(ISERROR(VLOOKUP(C76,FSGT5_Inscr!$F$7:$L$110,4,FALSE))=TRUE,VLOOKUP(C76,FSGT6_Inscr!$F$7:$L$110,4,FALSE),(VLOOKUP(C76,FSGT5_Inscr!$F$7:$L$110,4,FALSE)))))</f>
        <v/>
      </c>
      <c r="G76" s="197" t="str">
        <f>IF(C76="","",(IF(ISERROR(VLOOKUP(C76,FSGT5_Inscr!$F$7:$L$110,5,FALSE))=TRUE,VLOOKUP(C76,FSGT6_Inscr!$F$7:$L$110,5,FALSE),(VLOOKUP(C76,FSGT5_Inscr!$F$7:$L$110,5,FALSE)))))</f>
        <v/>
      </c>
      <c r="H76" s="197" t="str">
        <f>IF(C76="","",(IF(ISERROR(VLOOKUP(C76,FSGT5_Inscr!$F$7:$L$110,6,FALSE))=TRUE,VLOOKUP(C76,FSGT6_Inscr!$F$7:$L$110,6,FALSE),(VLOOKUP(C76,FSGT5_Inscr!$F$7:$L$110,6,FALSE)))))</f>
        <v/>
      </c>
      <c r="I76" s="196"/>
      <c r="J76" s="198">
        <f t="shared" si="16"/>
        <v>0</v>
      </c>
      <c r="K76" s="203">
        <f>IF(J76=1,(SUM($J$8:J76)*J76),0)</f>
        <v>0</v>
      </c>
      <c r="L76" s="203" t="str">
        <f t="shared" si="17"/>
        <v xml:space="preserve"> </v>
      </c>
      <c r="M76" s="203" t="str">
        <f t="shared" si="18"/>
        <v xml:space="preserve"> </v>
      </c>
      <c r="N76" s="248" t="str">
        <f t="shared" si="19"/>
        <v xml:space="preserve"> </v>
      </c>
      <c r="O76" s="253" t="str">
        <f t="shared" si="20"/>
        <v xml:space="preserve"> </v>
      </c>
      <c r="P76" s="234" t="str">
        <f t="shared" si="21"/>
        <v/>
      </c>
      <c r="Q76" s="144"/>
      <c r="R76" s="198">
        <f t="shared" si="22"/>
        <v>0</v>
      </c>
      <c r="S76" s="203">
        <f>IF(R76=1,(SUM($R$8:R76)*R76),0)</f>
        <v>0</v>
      </c>
      <c r="T76" s="203" t="str">
        <f t="shared" si="23"/>
        <v xml:space="preserve"> </v>
      </c>
      <c r="U76" s="203" t="str">
        <f t="shared" si="24"/>
        <v xml:space="preserve"> </v>
      </c>
      <c r="V76" s="248" t="str">
        <f t="shared" si="25"/>
        <v xml:space="preserve"> </v>
      </c>
      <c r="W76" s="253" t="str">
        <f t="shared" si="26"/>
        <v xml:space="preserve"> </v>
      </c>
      <c r="X76" s="234" t="str">
        <f t="shared" si="27"/>
        <v/>
      </c>
      <c r="AL76" s="268" t="str">
        <f t="shared" si="28"/>
        <v/>
      </c>
      <c r="AM76" s="270">
        <f t="shared" si="29"/>
        <v>0</v>
      </c>
    </row>
    <row r="77" spans="1:39" ht="14.1" customHeight="1" x14ac:dyDescent="0.3">
      <c r="A77" s="131">
        <v>70</v>
      </c>
      <c r="B77" s="131">
        <f t="shared" si="30"/>
        <v>1</v>
      </c>
      <c r="C77" s="132"/>
      <c r="D77" s="131" t="str">
        <f>IF(C77="","",(IF(ISERROR(VLOOKUP(C77,FSGT5_Inscr!$F$7:$L$110,2,FALSE))=TRUE,VLOOKUP(C77,FSGT6_Inscr!$F$7:$L$110,2,FALSE),(VLOOKUP(C77,FSGT5_Inscr!$F$7:$L$110,2,FALSE)))))</f>
        <v/>
      </c>
      <c r="E77" s="131" t="str">
        <f>IF(C77="","",(IF(ISERROR(VLOOKUP(C77,FSGT5_Inscr!$F$7:$L$110,3,FALSE))=TRUE,VLOOKUP(C77,FSGT6_Inscr!$F$7:$L$110,3,FALSE),(VLOOKUP(C77,FSGT5_Inscr!$F$7:$L$110,3,FALSE)))))</f>
        <v/>
      </c>
      <c r="F77" s="131" t="str">
        <f>IF(C77="","",(IF(ISERROR(VLOOKUP(C77,FSGT5_Inscr!$F$7:$L$110,4,FALSE))=TRUE,VLOOKUP(C77,FSGT6_Inscr!$F$7:$L$110,4,FALSE),(VLOOKUP(C77,FSGT5_Inscr!$F$7:$L$110,4,FALSE)))))</f>
        <v/>
      </c>
      <c r="G77" s="131" t="str">
        <f>IF(C77="","",(IF(ISERROR(VLOOKUP(C77,FSGT5_Inscr!$F$7:$L$110,5,FALSE))=TRUE,VLOOKUP(C77,FSGT6_Inscr!$F$7:$L$110,5,FALSE),(VLOOKUP(C77,FSGT5_Inscr!$F$7:$L$110,5,FALSE)))))</f>
        <v/>
      </c>
      <c r="H77" s="131" t="str">
        <f>IF(C77="","",(IF(ISERROR(VLOOKUP(C77,FSGT5_Inscr!$F$7:$L$110,6,FALSE))=TRUE,VLOOKUP(C77,FSGT6_Inscr!$F$7:$L$110,6,FALSE),(VLOOKUP(C77,FSGT5_Inscr!$F$7:$L$110,6,FALSE)))))</f>
        <v/>
      </c>
      <c r="I77" s="78"/>
      <c r="J77" s="241">
        <f t="shared" si="16"/>
        <v>0</v>
      </c>
      <c r="K77" s="204">
        <f>IF(J77=1,(SUM($J$8:J77)*J77),0)</f>
        <v>0</v>
      </c>
      <c r="L77" s="204" t="str">
        <f t="shared" si="17"/>
        <v xml:space="preserve"> </v>
      </c>
      <c r="M77" s="204" t="str">
        <f t="shared" si="18"/>
        <v xml:space="preserve"> </v>
      </c>
      <c r="N77" s="249" t="str">
        <f t="shared" si="19"/>
        <v xml:space="preserve"> </v>
      </c>
      <c r="O77" s="252" t="str">
        <f t="shared" si="20"/>
        <v xml:space="preserve"> </v>
      </c>
      <c r="P77" s="233" t="str">
        <f t="shared" si="21"/>
        <v/>
      </c>
      <c r="Q77" s="143"/>
      <c r="R77" s="241">
        <f t="shared" si="22"/>
        <v>0</v>
      </c>
      <c r="S77" s="204">
        <f>IF(R77=1,(SUM($R$8:R77)*R77),0)</f>
        <v>0</v>
      </c>
      <c r="T77" s="204" t="str">
        <f t="shared" si="23"/>
        <v xml:space="preserve"> </v>
      </c>
      <c r="U77" s="204" t="str">
        <f t="shared" si="24"/>
        <v xml:space="preserve"> </v>
      </c>
      <c r="V77" s="249" t="str">
        <f t="shared" si="25"/>
        <v xml:space="preserve"> </v>
      </c>
      <c r="W77" s="252" t="str">
        <f t="shared" si="26"/>
        <v xml:space="preserve"> </v>
      </c>
      <c r="X77" s="233" t="str">
        <f t="shared" si="27"/>
        <v/>
      </c>
      <c r="AL77" s="268" t="str">
        <f t="shared" si="28"/>
        <v/>
      </c>
      <c r="AM77" s="270">
        <f t="shared" si="29"/>
        <v>0</v>
      </c>
    </row>
    <row r="78" spans="1:39" ht="14.1" customHeight="1" x14ac:dyDescent="0.3">
      <c r="A78" s="197">
        <v>71</v>
      </c>
      <c r="B78" s="197">
        <f t="shared" si="30"/>
        <v>1</v>
      </c>
      <c r="C78" s="130"/>
      <c r="D78" s="197" t="str">
        <f>IF(C78="","",(IF(ISERROR(VLOOKUP(C78,FSGT5_Inscr!$F$7:$L$110,2,FALSE))=TRUE,VLOOKUP(C78,FSGT6_Inscr!$F$7:$L$110,2,FALSE),(VLOOKUP(C78,FSGT5_Inscr!$F$7:$L$110,2,FALSE)))))</f>
        <v/>
      </c>
      <c r="E78" s="197" t="str">
        <f>IF(C78="","",(IF(ISERROR(VLOOKUP(C78,FSGT5_Inscr!$F$7:$L$110,3,FALSE))=TRUE,VLOOKUP(C78,FSGT6_Inscr!$F$7:$L$110,3,FALSE),(VLOOKUP(C78,FSGT5_Inscr!$F$7:$L$110,3,FALSE)))))</f>
        <v/>
      </c>
      <c r="F78" s="197" t="str">
        <f>IF(C78="","",(IF(ISERROR(VLOOKUP(C78,FSGT5_Inscr!$F$7:$L$110,4,FALSE))=TRUE,VLOOKUP(C78,FSGT6_Inscr!$F$7:$L$110,4,FALSE),(VLOOKUP(C78,FSGT5_Inscr!$F$7:$L$110,4,FALSE)))))</f>
        <v/>
      </c>
      <c r="G78" s="197" t="str">
        <f>IF(C78="","",(IF(ISERROR(VLOOKUP(C78,FSGT5_Inscr!$F$7:$L$110,5,FALSE))=TRUE,VLOOKUP(C78,FSGT6_Inscr!$F$7:$L$110,5,FALSE),(VLOOKUP(C78,FSGT5_Inscr!$F$7:$L$110,5,FALSE)))))</f>
        <v/>
      </c>
      <c r="H78" s="197" t="str">
        <f>IF(C78="","",(IF(ISERROR(VLOOKUP(C78,FSGT5_Inscr!$F$7:$L$110,6,FALSE))=TRUE,VLOOKUP(C78,FSGT6_Inscr!$F$7:$L$110,6,FALSE),(VLOOKUP(C78,FSGT5_Inscr!$F$7:$L$110,6,FALSE)))))</f>
        <v/>
      </c>
      <c r="I78" s="196"/>
      <c r="J78" s="198">
        <f t="shared" si="16"/>
        <v>0</v>
      </c>
      <c r="K78" s="203">
        <f>IF(J78=1,(SUM($J$8:J78)*J78),0)</f>
        <v>0</v>
      </c>
      <c r="L78" s="203" t="str">
        <f t="shared" si="17"/>
        <v xml:space="preserve"> </v>
      </c>
      <c r="M78" s="203" t="str">
        <f t="shared" si="18"/>
        <v xml:space="preserve"> </v>
      </c>
      <c r="N78" s="248" t="str">
        <f t="shared" si="19"/>
        <v xml:space="preserve"> </v>
      </c>
      <c r="O78" s="253" t="str">
        <f t="shared" si="20"/>
        <v xml:space="preserve"> </v>
      </c>
      <c r="P78" s="234" t="str">
        <f t="shared" si="21"/>
        <v/>
      </c>
      <c r="Q78" s="144"/>
      <c r="R78" s="198">
        <f t="shared" si="22"/>
        <v>0</v>
      </c>
      <c r="S78" s="203">
        <f>IF(R78=1,(SUM($R$8:R78)*R78),0)</f>
        <v>0</v>
      </c>
      <c r="T78" s="203" t="str">
        <f t="shared" si="23"/>
        <v xml:space="preserve"> </v>
      </c>
      <c r="U78" s="203" t="str">
        <f t="shared" si="24"/>
        <v xml:space="preserve"> </v>
      </c>
      <c r="V78" s="248" t="str">
        <f t="shared" si="25"/>
        <v xml:space="preserve"> </v>
      </c>
      <c r="W78" s="253" t="str">
        <f t="shared" si="26"/>
        <v xml:space="preserve"> </v>
      </c>
      <c r="X78" s="234" t="str">
        <f t="shared" si="27"/>
        <v/>
      </c>
      <c r="AL78" s="268" t="str">
        <f t="shared" si="28"/>
        <v/>
      </c>
      <c r="AM78" s="270">
        <f t="shared" si="29"/>
        <v>0</v>
      </c>
    </row>
    <row r="79" spans="1:39" ht="14.1" customHeight="1" x14ac:dyDescent="0.3">
      <c r="A79" s="131">
        <v>72</v>
      </c>
      <c r="B79" s="131">
        <f t="shared" si="30"/>
        <v>1</v>
      </c>
      <c r="C79" s="132"/>
      <c r="D79" s="131" t="str">
        <f>IF(C79="","",(IF(ISERROR(VLOOKUP(C79,FSGT5_Inscr!$F$7:$L$110,2,FALSE))=TRUE,VLOOKUP(C79,FSGT6_Inscr!$F$7:$L$110,2,FALSE),(VLOOKUP(C79,FSGT5_Inscr!$F$7:$L$110,2,FALSE)))))</f>
        <v/>
      </c>
      <c r="E79" s="131" t="str">
        <f>IF(C79="","",(IF(ISERROR(VLOOKUP(C79,FSGT5_Inscr!$F$7:$L$110,3,FALSE))=TRUE,VLOOKUP(C79,FSGT6_Inscr!$F$7:$L$110,3,FALSE),(VLOOKUP(C79,FSGT5_Inscr!$F$7:$L$110,3,FALSE)))))</f>
        <v/>
      </c>
      <c r="F79" s="131" t="str">
        <f>IF(C79="","",(IF(ISERROR(VLOOKUP(C79,FSGT5_Inscr!$F$7:$L$110,4,FALSE))=TRUE,VLOOKUP(C79,FSGT6_Inscr!$F$7:$L$110,4,FALSE),(VLOOKUP(C79,FSGT5_Inscr!$F$7:$L$110,4,FALSE)))))</f>
        <v/>
      </c>
      <c r="G79" s="131" t="str">
        <f>IF(C79="","",(IF(ISERROR(VLOOKUP(C79,FSGT5_Inscr!$F$7:$L$110,5,FALSE))=TRUE,VLOOKUP(C79,FSGT6_Inscr!$F$7:$L$110,5,FALSE),(VLOOKUP(C79,FSGT5_Inscr!$F$7:$L$110,5,FALSE)))))</f>
        <v/>
      </c>
      <c r="H79" s="131" t="str">
        <f>IF(C79="","",(IF(ISERROR(VLOOKUP(C79,FSGT5_Inscr!$F$7:$L$110,6,FALSE))=TRUE,VLOOKUP(C79,FSGT6_Inscr!$F$7:$L$110,6,FALSE),(VLOOKUP(C79,FSGT5_Inscr!$F$7:$L$110,6,FALSE)))))</f>
        <v/>
      </c>
      <c r="I79" s="78"/>
      <c r="J79" s="241">
        <f t="shared" si="16"/>
        <v>0</v>
      </c>
      <c r="K79" s="204">
        <f>IF(J79=1,(SUM($J$8:J79)*J79),0)</f>
        <v>0</v>
      </c>
      <c r="L79" s="204" t="str">
        <f t="shared" si="17"/>
        <v xml:space="preserve"> </v>
      </c>
      <c r="M79" s="204" t="str">
        <f t="shared" si="18"/>
        <v xml:space="preserve"> </v>
      </c>
      <c r="N79" s="249" t="str">
        <f t="shared" si="19"/>
        <v xml:space="preserve"> </v>
      </c>
      <c r="O79" s="252" t="str">
        <f t="shared" si="20"/>
        <v xml:space="preserve"> </v>
      </c>
      <c r="P79" s="233" t="str">
        <f t="shared" si="21"/>
        <v/>
      </c>
      <c r="Q79" s="143"/>
      <c r="R79" s="241">
        <f t="shared" si="22"/>
        <v>0</v>
      </c>
      <c r="S79" s="204">
        <f>IF(R79=1,(SUM($R$8:R79)*R79),0)</f>
        <v>0</v>
      </c>
      <c r="T79" s="204" t="str">
        <f t="shared" si="23"/>
        <v xml:space="preserve"> </v>
      </c>
      <c r="U79" s="204" t="str">
        <f t="shared" si="24"/>
        <v xml:space="preserve"> </v>
      </c>
      <c r="V79" s="249" t="str">
        <f t="shared" si="25"/>
        <v xml:space="preserve"> </v>
      </c>
      <c r="W79" s="252" t="str">
        <f t="shared" si="26"/>
        <v xml:space="preserve"> </v>
      </c>
      <c r="X79" s="233" t="str">
        <f t="shared" si="27"/>
        <v/>
      </c>
      <c r="AL79" s="268" t="str">
        <f t="shared" si="28"/>
        <v/>
      </c>
      <c r="AM79" s="270">
        <f t="shared" si="29"/>
        <v>0</v>
      </c>
    </row>
    <row r="80" spans="1:39" ht="14.1" customHeight="1" x14ac:dyDescent="0.3">
      <c r="A80" s="197">
        <v>73</v>
      </c>
      <c r="B80" s="197">
        <f t="shared" si="30"/>
        <v>1</v>
      </c>
      <c r="C80" s="130"/>
      <c r="D80" s="197" t="str">
        <f>IF(C80="","",(IF(ISERROR(VLOOKUP(C80,FSGT5_Inscr!$F$7:$L$110,2,FALSE))=TRUE,VLOOKUP(C80,FSGT6_Inscr!$F$7:$L$110,2,FALSE),(VLOOKUP(C80,FSGT5_Inscr!$F$7:$L$110,2,FALSE)))))</f>
        <v/>
      </c>
      <c r="E80" s="197" t="str">
        <f>IF(C80="","",(IF(ISERROR(VLOOKUP(C80,FSGT5_Inscr!$F$7:$L$110,3,FALSE))=TRUE,VLOOKUP(C80,FSGT6_Inscr!$F$7:$L$110,3,FALSE),(VLOOKUP(C80,FSGT5_Inscr!$F$7:$L$110,3,FALSE)))))</f>
        <v/>
      </c>
      <c r="F80" s="197" t="str">
        <f>IF(C80="","",(IF(ISERROR(VLOOKUP(C80,FSGT5_Inscr!$F$7:$L$110,4,FALSE))=TRUE,VLOOKUP(C80,FSGT6_Inscr!$F$7:$L$110,4,FALSE),(VLOOKUP(C80,FSGT5_Inscr!$F$7:$L$110,4,FALSE)))))</f>
        <v/>
      </c>
      <c r="G80" s="197" t="str">
        <f>IF(C80="","",(IF(ISERROR(VLOOKUP(C80,FSGT5_Inscr!$F$7:$L$110,5,FALSE))=TRUE,VLOOKUP(C80,FSGT6_Inscr!$F$7:$L$110,5,FALSE),(VLOOKUP(C80,FSGT5_Inscr!$F$7:$L$110,5,FALSE)))))</f>
        <v/>
      </c>
      <c r="H80" s="197" t="str">
        <f>IF(C80="","",(IF(ISERROR(VLOOKUP(C80,FSGT5_Inscr!$F$7:$L$110,6,FALSE))=TRUE,VLOOKUP(C80,FSGT6_Inscr!$F$7:$L$110,6,FALSE),(VLOOKUP(C80,FSGT5_Inscr!$F$7:$L$110,6,FALSE)))))</f>
        <v/>
      </c>
      <c r="I80" s="196"/>
      <c r="J80" s="198">
        <f t="shared" si="16"/>
        <v>0</v>
      </c>
      <c r="K80" s="203">
        <f>IF(J80=1,(SUM($J$8:J80)*J80),0)</f>
        <v>0</v>
      </c>
      <c r="L80" s="203" t="str">
        <f t="shared" si="17"/>
        <v xml:space="preserve"> </v>
      </c>
      <c r="M80" s="203" t="str">
        <f t="shared" si="18"/>
        <v xml:space="preserve"> </v>
      </c>
      <c r="N80" s="248" t="str">
        <f t="shared" si="19"/>
        <v xml:space="preserve"> </v>
      </c>
      <c r="O80" s="253" t="str">
        <f t="shared" si="20"/>
        <v xml:space="preserve"> </v>
      </c>
      <c r="P80" s="234" t="str">
        <f t="shared" si="21"/>
        <v/>
      </c>
      <c r="Q80" s="144"/>
      <c r="R80" s="198">
        <f t="shared" si="22"/>
        <v>0</v>
      </c>
      <c r="S80" s="203">
        <f>IF(R80=1,(SUM($R$8:R80)*R80),0)</f>
        <v>0</v>
      </c>
      <c r="T80" s="203" t="str">
        <f t="shared" si="23"/>
        <v xml:space="preserve"> </v>
      </c>
      <c r="U80" s="203" t="str">
        <f t="shared" si="24"/>
        <v xml:space="preserve"> </v>
      </c>
      <c r="V80" s="248" t="str">
        <f t="shared" si="25"/>
        <v xml:space="preserve"> </v>
      </c>
      <c r="W80" s="253" t="str">
        <f t="shared" si="26"/>
        <v xml:space="preserve"> </v>
      </c>
      <c r="X80" s="234" t="str">
        <f t="shared" si="27"/>
        <v/>
      </c>
      <c r="AL80" s="268" t="str">
        <f t="shared" si="28"/>
        <v/>
      </c>
      <c r="AM80" s="270">
        <f t="shared" si="29"/>
        <v>0</v>
      </c>
    </row>
    <row r="81" spans="1:39" ht="14.1" customHeight="1" x14ac:dyDescent="0.3">
      <c r="A81" s="131">
        <v>74</v>
      </c>
      <c r="B81" s="131">
        <f t="shared" si="30"/>
        <v>1</v>
      </c>
      <c r="C81" s="132"/>
      <c r="D81" s="131" t="str">
        <f>IF(C81="","",(IF(ISERROR(VLOOKUP(C81,FSGT5_Inscr!$F$7:$L$110,2,FALSE))=TRUE,VLOOKUP(C81,FSGT6_Inscr!$F$7:$L$110,2,FALSE),(VLOOKUP(C81,FSGT5_Inscr!$F$7:$L$110,2,FALSE)))))</f>
        <v/>
      </c>
      <c r="E81" s="131" t="str">
        <f>IF(C81="","",(IF(ISERROR(VLOOKUP(C81,FSGT5_Inscr!$F$7:$L$110,3,FALSE))=TRUE,VLOOKUP(C81,FSGT6_Inscr!$F$7:$L$110,3,FALSE),(VLOOKUP(C81,FSGT5_Inscr!$F$7:$L$110,3,FALSE)))))</f>
        <v/>
      </c>
      <c r="F81" s="131" t="str">
        <f>IF(C81="","",(IF(ISERROR(VLOOKUP(C81,FSGT5_Inscr!$F$7:$L$110,4,FALSE))=TRUE,VLOOKUP(C81,FSGT6_Inscr!$F$7:$L$110,4,FALSE),(VLOOKUP(C81,FSGT5_Inscr!$F$7:$L$110,4,FALSE)))))</f>
        <v/>
      </c>
      <c r="G81" s="131" t="str">
        <f>IF(C81="","",(IF(ISERROR(VLOOKUP(C81,FSGT5_Inscr!$F$7:$L$110,5,FALSE))=TRUE,VLOOKUP(C81,FSGT6_Inscr!$F$7:$L$110,5,FALSE),(VLOOKUP(C81,FSGT5_Inscr!$F$7:$L$110,5,FALSE)))))</f>
        <v/>
      </c>
      <c r="H81" s="131" t="str">
        <f>IF(C81="","",(IF(ISERROR(VLOOKUP(C81,FSGT5_Inscr!$F$7:$L$110,6,FALSE))=TRUE,VLOOKUP(C81,FSGT6_Inscr!$F$7:$L$110,6,FALSE),(VLOOKUP(C81,FSGT5_Inscr!$F$7:$L$110,6,FALSE)))))</f>
        <v/>
      </c>
      <c r="I81" s="78"/>
      <c r="J81" s="241">
        <f t="shared" si="16"/>
        <v>0</v>
      </c>
      <c r="K81" s="204">
        <f>IF(J81=1,(SUM($J$8:J81)*J81),0)</f>
        <v>0</v>
      </c>
      <c r="L81" s="204" t="str">
        <f t="shared" si="17"/>
        <v xml:space="preserve"> </v>
      </c>
      <c r="M81" s="204" t="str">
        <f t="shared" si="18"/>
        <v xml:space="preserve"> </v>
      </c>
      <c r="N81" s="249" t="str">
        <f t="shared" si="19"/>
        <v xml:space="preserve"> </v>
      </c>
      <c r="O81" s="252" t="str">
        <f t="shared" si="20"/>
        <v xml:space="preserve"> </v>
      </c>
      <c r="P81" s="233" t="str">
        <f t="shared" si="21"/>
        <v/>
      </c>
      <c r="Q81" s="143"/>
      <c r="R81" s="241">
        <f t="shared" si="22"/>
        <v>0</v>
      </c>
      <c r="S81" s="204">
        <f>IF(R81=1,(SUM($R$8:R81)*R81),0)</f>
        <v>0</v>
      </c>
      <c r="T81" s="204" t="str">
        <f t="shared" si="23"/>
        <v xml:space="preserve"> </v>
      </c>
      <c r="U81" s="204" t="str">
        <f t="shared" si="24"/>
        <v xml:space="preserve"> </v>
      </c>
      <c r="V81" s="249" t="str">
        <f t="shared" si="25"/>
        <v xml:space="preserve"> </v>
      </c>
      <c r="W81" s="252" t="str">
        <f t="shared" si="26"/>
        <v xml:space="preserve"> </v>
      </c>
      <c r="X81" s="233" t="str">
        <f t="shared" si="27"/>
        <v/>
      </c>
      <c r="AL81" s="268" t="str">
        <f t="shared" si="28"/>
        <v/>
      </c>
      <c r="AM81" s="270">
        <f t="shared" si="29"/>
        <v>0</v>
      </c>
    </row>
    <row r="82" spans="1:39" ht="14.1" customHeight="1" x14ac:dyDescent="0.3">
      <c r="A82" s="197">
        <v>75</v>
      </c>
      <c r="B82" s="197">
        <f t="shared" si="30"/>
        <v>1</v>
      </c>
      <c r="C82" s="130"/>
      <c r="D82" s="197" t="str">
        <f>IF(C82="","",(IF(ISERROR(VLOOKUP(C82,FSGT5_Inscr!$F$7:$L$110,2,FALSE))=TRUE,VLOOKUP(C82,FSGT6_Inscr!$F$7:$L$110,2,FALSE),(VLOOKUP(C82,FSGT5_Inscr!$F$7:$L$110,2,FALSE)))))</f>
        <v/>
      </c>
      <c r="E82" s="197" t="str">
        <f>IF(C82="","",(IF(ISERROR(VLOOKUP(C82,FSGT5_Inscr!$F$7:$L$110,3,FALSE))=TRUE,VLOOKUP(C82,FSGT6_Inscr!$F$7:$L$110,3,FALSE),(VLOOKUP(C82,FSGT5_Inscr!$F$7:$L$110,3,FALSE)))))</f>
        <v/>
      </c>
      <c r="F82" s="197" t="str">
        <f>IF(C82="","",(IF(ISERROR(VLOOKUP(C82,FSGT5_Inscr!$F$7:$L$110,4,FALSE))=TRUE,VLOOKUP(C82,FSGT6_Inscr!$F$7:$L$110,4,FALSE),(VLOOKUP(C82,FSGT5_Inscr!$F$7:$L$110,4,FALSE)))))</f>
        <v/>
      </c>
      <c r="G82" s="197" t="str">
        <f>IF(C82="","",(IF(ISERROR(VLOOKUP(C82,FSGT5_Inscr!$F$7:$L$110,5,FALSE))=TRUE,VLOOKUP(C82,FSGT6_Inscr!$F$7:$L$110,5,FALSE),(VLOOKUP(C82,FSGT5_Inscr!$F$7:$L$110,5,FALSE)))))</f>
        <v/>
      </c>
      <c r="H82" s="197" t="str">
        <f>IF(C82="","",(IF(ISERROR(VLOOKUP(C82,FSGT5_Inscr!$F$7:$L$110,6,FALSE))=TRUE,VLOOKUP(C82,FSGT6_Inscr!$F$7:$L$110,6,FALSE),(VLOOKUP(C82,FSGT5_Inscr!$F$7:$L$110,6,FALSE)))))</f>
        <v/>
      </c>
      <c r="I82" s="196"/>
      <c r="J82" s="198">
        <f t="shared" si="16"/>
        <v>0</v>
      </c>
      <c r="K82" s="203">
        <f>IF(J82=1,(SUM($J$8:J82)*J82),0)</f>
        <v>0</v>
      </c>
      <c r="L82" s="203" t="str">
        <f t="shared" si="17"/>
        <v xml:space="preserve"> </v>
      </c>
      <c r="M82" s="203" t="str">
        <f t="shared" si="18"/>
        <v xml:space="preserve"> </v>
      </c>
      <c r="N82" s="248" t="str">
        <f t="shared" si="19"/>
        <v xml:space="preserve"> </v>
      </c>
      <c r="O82" s="253" t="str">
        <f t="shared" si="20"/>
        <v xml:space="preserve"> </v>
      </c>
      <c r="P82" s="234" t="str">
        <f t="shared" si="21"/>
        <v/>
      </c>
      <c r="Q82" s="144"/>
      <c r="R82" s="198">
        <f t="shared" si="22"/>
        <v>0</v>
      </c>
      <c r="S82" s="203">
        <f>IF(R82=1,(SUM($R$8:R82)*R82),0)</f>
        <v>0</v>
      </c>
      <c r="T82" s="203" t="str">
        <f t="shared" si="23"/>
        <v xml:space="preserve"> </v>
      </c>
      <c r="U82" s="203" t="str">
        <f t="shared" si="24"/>
        <v xml:space="preserve"> </v>
      </c>
      <c r="V82" s="248" t="str">
        <f t="shared" si="25"/>
        <v xml:space="preserve"> </v>
      </c>
      <c r="W82" s="253" t="str">
        <f t="shared" si="26"/>
        <v xml:space="preserve"> </v>
      </c>
      <c r="X82" s="234" t="str">
        <f t="shared" si="27"/>
        <v/>
      </c>
      <c r="AL82" s="268" t="str">
        <f t="shared" si="28"/>
        <v/>
      </c>
      <c r="AM82" s="270">
        <f t="shared" si="29"/>
        <v>0</v>
      </c>
    </row>
    <row r="83" spans="1:39" ht="14.1" customHeight="1" x14ac:dyDescent="0.3">
      <c r="A83" s="131">
        <v>76</v>
      </c>
      <c r="B83" s="131">
        <f t="shared" si="30"/>
        <v>1</v>
      </c>
      <c r="C83" s="132"/>
      <c r="D83" s="131" t="str">
        <f>IF(C83="","",(IF(ISERROR(VLOOKUP(C83,FSGT5_Inscr!$F$7:$L$110,2,FALSE))=TRUE,VLOOKUP(C83,FSGT6_Inscr!$F$7:$L$110,2,FALSE),(VLOOKUP(C83,FSGT5_Inscr!$F$7:$L$110,2,FALSE)))))</f>
        <v/>
      </c>
      <c r="E83" s="131" t="str">
        <f>IF(C83="","",(IF(ISERROR(VLOOKUP(C83,FSGT5_Inscr!$F$7:$L$110,3,FALSE))=TRUE,VLOOKUP(C83,FSGT6_Inscr!$F$7:$L$110,3,FALSE),(VLOOKUP(C83,FSGT5_Inscr!$F$7:$L$110,3,FALSE)))))</f>
        <v/>
      </c>
      <c r="F83" s="131" t="str">
        <f>IF(C83="","",(IF(ISERROR(VLOOKUP(C83,FSGT5_Inscr!$F$7:$L$110,4,FALSE))=TRUE,VLOOKUP(C83,FSGT6_Inscr!$F$7:$L$110,4,FALSE),(VLOOKUP(C83,FSGT5_Inscr!$F$7:$L$110,4,FALSE)))))</f>
        <v/>
      </c>
      <c r="G83" s="131" t="str">
        <f>IF(C83="","",(IF(ISERROR(VLOOKUP(C83,FSGT5_Inscr!$F$7:$L$110,5,FALSE))=TRUE,VLOOKUP(C83,FSGT6_Inscr!$F$7:$L$110,5,FALSE),(VLOOKUP(C83,FSGT5_Inscr!$F$7:$L$110,5,FALSE)))))</f>
        <v/>
      </c>
      <c r="H83" s="131" t="str">
        <f>IF(C83="","",(IF(ISERROR(VLOOKUP(C83,FSGT5_Inscr!$F$7:$L$110,6,FALSE))=TRUE,VLOOKUP(C83,FSGT6_Inscr!$F$7:$L$110,6,FALSE),(VLOOKUP(C83,FSGT5_Inscr!$F$7:$L$110,6,FALSE)))))</f>
        <v/>
      </c>
      <c r="I83" s="78"/>
      <c r="J83" s="241">
        <f t="shared" si="16"/>
        <v>0</v>
      </c>
      <c r="K83" s="204">
        <f>IF(J83=1,(SUM($J$8:J83)*J83),0)</f>
        <v>0</v>
      </c>
      <c r="L83" s="204" t="str">
        <f t="shared" si="17"/>
        <v xml:space="preserve"> </v>
      </c>
      <c r="M83" s="204" t="str">
        <f t="shared" si="18"/>
        <v xml:space="preserve"> </v>
      </c>
      <c r="N83" s="249" t="str">
        <f t="shared" si="19"/>
        <v xml:space="preserve"> </v>
      </c>
      <c r="O83" s="252" t="str">
        <f t="shared" si="20"/>
        <v xml:space="preserve"> </v>
      </c>
      <c r="P83" s="233" t="str">
        <f t="shared" si="21"/>
        <v/>
      </c>
      <c r="Q83" s="143"/>
      <c r="R83" s="241">
        <f t="shared" si="22"/>
        <v>0</v>
      </c>
      <c r="S83" s="204">
        <f>IF(R83=1,(SUM($R$8:R83)*R83),0)</f>
        <v>0</v>
      </c>
      <c r="T83" s="204" t="str">
        <f t="shared" si="23"/>
        <v xml:space="preserve"> </v>
      </c>
      <c r="U83" s="204" t="str">
        <f t="shared" si="24"/>
        <v xml:space="preserve"> </v>
      </c>
      <c r="V83" s="249" t="str">
        <f t="shared" si="25"/>
        <v xml:space="preserve"> </v>
      </c>
      <c r="W83" s="252" t="str">
        <f t="shared" si="26"/>
        <v xml:space="preserve"> </v>
      </c>
      <c r="X83" s="233" t="str">
        <f t="shared" si="27"/>
        <v/>
      </c>
      <c r="AL83" s="268" t="str">
        <f t="shared" si="28"/>
        <v/>
      </c>
      <c r="AM83" s="270">
        <f t="shared" si="29"/>
        <v>0</v>
      </c>
    </row>
    <row r="84" spans="1:39" ht="14.1" customHeight="1" x14ac:dyDescent="0.3">
      <c r="A84" s="197">
        <v>77</v>
      </c>
      <c r="B84" s="197">
        <f t="shared" si="30"/>
        <v>1</v>
      </c>
      <c r="C84" s="130"/>
      <c r="D84" s="197" t="str">
        <f>IF(C84="","",(IF(ISERROR(VLOOKUP(C84,FSGT5_Inscr!$F$7:$L$110,2,FALSE))=TRUE,VLOOKUP(C84,FSGT6_Inscr!$F$7:$L$110,2,FALSE),(VLOOKUP(C84,FSGT5_Inscr!$F$7:$L$110,2,FALSE)))))</f>
        <v/>
      </c>
      <c r="E84" s="197" t="str">
        <f>IF(C84="","",(IF(ISERROR(VLOOKUP(C84,FSGT5_Inscr!$F$7:$L$110,3,FALSE))=TRUE,VLOOKUP(C84,FSGT6_Inscr!$F$7:$L$110,3,FALSE),(VLOOKUP(C84,FSGT5_Inscr!$F$7:$L$110,3,FALSE)))))</f>
        <v/>
      </c>
      <c r="F84" s="197" t="str">
        <f>IF(C84="","",(IF(ISERROR(VLOOKUP(C84,FSGT5_Inscr!$F$7:$L$110,4,FALSE))=TRUE,VLOOKUP(C84,FSGT6_Inscr!$F$7:$L$110,4,FALSE),(VLOOKUP(C84,FSGT5_Inscr!$F$7:$L$110,4,FALSE)))))</f>
        <v/>
      </c>
      <c r="G84" s="197" t="str">
        <f>IF(C84="","",(IF(ISERROR(VLOOKUP(C84,FSGT5_Inscr!$F$7:$L$110,5,FALSE))=TRUE,VLOOKUP(C84,FSGT6_Inscr!$F$7:$L$110,5,FALSE),(VLOOKUP(C84,FSGT5_Inscr!$F$7:$L$110,5,FALSE)))))</f>
        <v/>
      </c>
      <c r="H84" s="197" t="str">
        <f>IF(C84="","",(IF(ISERROR(VLOOKUP(C84,FSGT5_Inscr!$F$7:$L$110,6,FALSE))=TRUE,VLOOKUP(C84,FSGT6_Inscr!$F$7:$L$110,6,FALSE),(VLOOKUP(C84,FSGT5_Inscr!$F$7:$L$110,6,FALSE)))))</f>
        <v/>
      </c>
      <c r="I84" s="196"/>
      <c r="J84" s="198">
        <f t="shared" si="16"/>
        <v>0</v>
      </c>
      <c r="K84" s="203">
        <f>IF(J84=1,(SUM($J$8:J84)*J84),0)</f>
        <v>0</v>
      </c>
      <c r="L84" s="203" t="str">
        <f t="shared" si="17"/>
        <v xml:space="preserve"> </v>
      </c>
      <c r="M84" s="203" t="str">
        <f t="shared" si="18"/>
        <v xml:space="preserve"> </v>
      </c>
      <c r="N84" s="248" t="str">
        <f t="shared" si="19"/>
        <v xml:space="preserve"> </v>
      </c>
      <c r="O84" s="253" t="str">
        <f t="shared" si="20"/>
        <v xml:space="preserve"> </v>
      </c>
      <c r="P84" s="234" t="str">
        <f t="shared" si="21"/>
        <v/>
      </c>
      <c r="Q84" s="144"/>
      <c r="R84" s="198">
        <f t="shared" si="22"/>
        <v>0</v>
      </c>
      <c r="S84" s="203">
        <f>IF(R84=1,(SUM($R$8:R84)*R84),0)</f>
        <v>0</v>
      </c>
      <c r="T84" s="203" t="str">
        <f t="shared" si="23"/>
        <v xml:space="preserve"> </v>
      </c>
      <c r="U84" s="203" t="str">
        <f t="shared" si="24"/>
        <v xml:space="preserve"> </v>
      </c>
      <c r="V84" s="248" t="str">
        <f t="shared" si="25"/>
        <v xml:space="preserve"> </v>
      </c>
      <c r="W84" s="253" t="str">
        <f t="shared" si="26"/>
        <v xml:space="preserve"> </v>
      </c>
      <c r="X84" s="234" t="str">
        <f t="shared" si="27"/>
        <v/>
      </c>
      <c r="AL84" s="268" t="str">
        <f t="shared" si="28"/>
        <v/>
      </c>
      <c r="AM84" s="270">
        <f t="shared" si="29"/>
        <v>0</v>
      </c>
    </row>
    <row r="85" spans="1:39" ht="14.1" customHeight="1" x14ac:dyDescent="0.3">
      <c r="A85" s="131">
        <v>78</v>
      </c>
      <c r="B85" s="131">
        <f t="shared" si="30"/>
        <v>1</v>
      </c>
      <c r="C85" s="132"/>
      <c r="D85" s="131" t="str">
        <f>IF(C85="","",(IF(ISERROR(VLOOKUP(C85,FSGT5_Inscr!$F$7:$L$110,2,FALSE))=TRUE,VLOOKUP(C85,FSGT6_Inscr!$F$7:$L$110,2,FALSE),(VLOOKUP(C85,FSGT5_Inscr!$F$7:$L$110,2,FALSE)))))</f>
        <v/>
      </c>
      <c r="E85" s="131" t="str">
        <f>IF(C85="","",(IF(ISERROR(VLOOKUP(C85,FSGT5_Inscr!$F$7:$L$110,3,FALSE))=TRUE,VLOOKUP(C85,FSGT6_Inscr!$F$7:$L$110,3,FALSE),(VLOOKUP(C85,FSGT5_Inscr!$F$7:$L$110,3,FALSE)))))</f>
        <v/>
      </c>
      <c r="F85" s="131" t="str">
        <f>IF(C85="","",(IF(ISERROR(VLOOKUP(C85,FSGT5_Inscr!$F$7:$L$110,4,FALSE))=TRUE,VLOOKUP(C85,FSGT6_Inscr!$F$7:$L$110,4,FALSE),(VLOOKUP(C85,FSGT5_Inscr!$F$7:$L$110,4,FALSE)))))</f>
        <v/>
      </c>
      <c r="G85" s="131" t="str">
        <f>IF(C85="","",(IF(ISERROR(VLOOKUP(C85,FSGT5_Inscr!$F$7:$L$110,5,FALSE))=TRUE,VLOOKUP(C85,FSGT6_Inscr!$F$7:$L$110,5,FALSE),(VLOOKUP(C85,FSGT5_Inscr!$F$7:$L$110,5,FALSE)))))</f>
        <v/>
      </c>
      <c r="H85" s="131" t="str">
        <f>IF(C85="","",(IF(ISERROR(VLOOKUP(C85,FSGT5_Inscr!$F$7:$L$110,6,FALSE))=TRUE,VLOOKUP(C85,FSGT6_Inscr!$F$7:$L$110,6,FALSE),(VLOOKUP(C85,FSGT5_Inscr!$F$7:$L$110,6,FALSE)))))</f>
        <v/>
      </c>
      <c r="I85" s="78"/>
      <c r="J85" s="241">
        <f t="shared" si="16"/>
        <v>0</v>
      </c>
      <c r="K85" s="204">
        <f>IF(J85=1,(SUM($J$8:J85)*J85),0)</f>
        <v>0</v>
      </c>
      <c r="L85" s="204" t="str">
        <f t="shared" si="17"/>
        <v xml:space="preserve"> </v>
      </c>
      <c r="M85" s="204" t="str">
        <f t="shared" si="18"/>
        <v xml:space="preserve"> </v>
      </c>
      <c r="N85" s="249" t="str">
        <f t="shared" si="19"/>
        <v xml:space="preserve"> </v>
      </c>
      <c r="O85" s="252" t="str">
        <f t="shared" si="20"/>
        <v xml:space="preserve"> </v>
      </c>
      <c r="P85" s="233" t="str">
        <f t="shared" si="21"/>
        <v/>
      </c>
      <c r="Q85" s="143"/>
      <c r="R85" s="241">
        <f t="shared" si="22"/>
        <v>0</v>
      </c>
      <c r="S85" s="204">
        <f>IF(R85=1,(SUM($R$8:R85)*R85),0)</f>
        <v>0</v>
      </c>
      <c r="T85" s="204" t="str">
        <f t="shared" si="23"/>
        <v xml:space="preserve"> </v>
      </c>
      <c r="U85" s="204" t="str">
        <f t="shared" si="24"/>
        <v xml:space="preserve"> </v>
      </c>
      <c r="V85" s="249" t="str">
        <f t="shared" si="25"/>
        <v xml:space="preserve"> </v>
      </c>
      <c r="W85" s="252" t="str">
        <f t="shared" si="26"/>
        <v xml:space="preserve"> </v>
      </c>
      <c r="X85" s="233" t="str">
        <f t="shared" si="27"/>
        <v/>
      </c>
      <c r="AL85" s="268" t="str">
        <f t="shared" si="28"/>
        <v/>
      </c>
      <c r="AM85" s="270">
        <f t="shared" si="29"/>
        <v>0</v>
      </c>
    </row>
    <row r="86" spans="1:39" ht="14.1" customHeight="1" x14ac:dyDescent="0.3">
      <c r="A86" s="197">
        <v>79</v>
      </c>
      <c r="B86" s="197">
        <f t="shared" si="30"/>
        <v>1</v>
      </c>
      <c r="C86" s="130"/>
      <c r="D86" s="197" t="str">
        <f>IF(C86="","",(IF(ISERROR(VLOOKUP(C86,FSGT5_Inscr!$F$7:$L$110,2,FALSE))=TRUE,VLOOKUP(C86,FSGT6_Inscr!$F$7:$L$110,2,FALSE),(VLOOKUP(C86,FSGT5_Inscr!$F$7:$L$110,2,FALSE)))))</f>
        <v/>
      </c>
      <c r="E86" s="197" t="str">
        <f>IF(C86="","",(IF(ISERROR(VLOOKUP(C86,FSGT5_Inscr!$F$7:$L$110,3,FALSE))=TRUE,VLOOKUP(C86,FSGT6_Inscr!$F$7:$L$110,3,FALSE),(VLOOKUP(C86,FSGT5_Inscr!$F$7:$L$110,3,FALSE)))))</f>
        <v/>
      </c>
      <c r="F86" s="197" t="str">
        <f>IF(C86="","",(IF(ISERROR(VLOOKUP(C86,FSGT5_Inscr!$F$7:$L$110,4,FALSE))=TRUE,VLOOKUP(C86,FSGT6_Inscr!$F$7:$L$110,4,FALSE),(VLOOKUP(C86,FSGT5_Inscr!$F$7:$L$110,4,FALSE)))))</f>
        <v/>
      </c>
      <c r="G86" s="197" t="str">
        <f>IF(C86="","",(IF(ISERROR(VLOOKUP(C86,FSGT5_Inscr!$F$7:$L$110,5,FALSE))=TRUE,VLOOKUP(C86,FSGT6_Inscr!$F$7:$L$110,5,FALSE),(VLOOKUP(C86,FSGT5_Inscr!$F$7:$L$110,5,FALSE)))))</f>
        <v/>
      </c>
      <c r="H86" s="197" t="str">
        <f>IF(C86="","",(IF(ISERROR(VLOOKUP(C86,FSGT5_Inscr!$F$7:$L$110,6,FALSE))=TRUE,VLOOKUP(C86,FSGT6_Inscr!$F$7:$L$110,6,FALSE),(VLOOKUP(C86,FSGT5_Inscr!$F$7:$L$110,6,FALSE)))))</f>
        <v/>
      </c>
      <c r="I86" s="196"/>
      <c r="J86" s="198">
        <f t="shared" si="16"/>
        <v>0</v>
      </c>
      <c r="K86" s="203">
        <f>IF(J86=1,(SUM($J$8:J86)*J86),0)</f>
        <v>0</v>
      </c>
      <c r="L86" s="203" t="str">
        <f t="shared" si="17"/>
        <v xml:space="preserve"> </v>
      </c>
      <c r="M86" s="203" t="str">
        <f t="shared" si="18"/>
        <v xml:space="preserve"> </v>
      </c>
      <c r="N86" s="248" t="str">
        <f t="shared" si="19"/>
        <v xml:space="preserve"> </v>
      </c>
      <c r="O86" s="253" t="str">
        <f t="shared" si="20"/>
        <v xml:space="preserve"> </v>
      </c>
      <c r="P86" s="234" t="str">
        <f t="shared" si="21"/>
        <v/>
      </c>
      <c r="Q86" s="144"/>
      <c r="R86" s="198">
        <f t="shared" si="22"/>
        <v>0</v>
      </c>
      <c r="S86" s="203">
        <f>IF(R86=1,(SUM($R$8:R86)*R86),0)</f>
        <v>0</v>
      </c>
      <c r="T86" s="203" t="str">
        <f t="shared" si="23"/>
        <v xml:space="preserve"> </v>
      </c>
      <c r="U86" s="203" t="str">
        <f t="shared" si="24"/>
        <v xml:space="preserve"> </v>
      </c>
      <c r="V86" s="248" t="str">
        <f t="shared" si="25"/>
        <v xml:space="preserve"> </v>
      </c>
      <c r="W86" s="253" t="str">
        <f t="shared" si="26"/>
        <v xml:space="preserve"> </v>
      </c>
      <c r="X86" s="234" t="str">
        <f t="shared" si="27"/>
        <v/>
      </c>
      <c r="AL86" s="268" t="str">
        <f t="shared" si="28"/>
        <v/>
      </c>
      <c r="AM86" s="270">
        <f t="shared" si="29"/>
        <v>0</v>
      </c>
    </row>
    <row r="87" spans="1:39" ht="14.1" customHeight="1" x14ac:dyDescent="0.3">
      <c r="A87" s="131">
        <v>80</v>
      </c>
      <c r="B87" s="131">
        <f t="shared" si="30"/>
        <v>1</v>
      </c>
      <c r="C87" s="132"/>
      <c r="D87" s="131" t="str">
        <f>IF(C87="","",(IF(ISERROR(VLOOKUP(C87,FSGT5_Inscr!$F$7:$L$110,2,FALSE))=TRUE,VLOOKUP(C87,FSGT6_Inscr!$F$7:$L$110,2,FALSE),(VLOOKUP(C87,FSGT5_Inscr!$F$7:$L$110,2,FALSE)))))</f>
        <v/>
      </c>
      <c r="E87" s="131" t="str">
        <f>IF(C87="","",(IF(ISERROR(VLOOKUP(C87,FSGT5_Inscr!$F$7:$L$110,3,FALSE))=TRUE,VLOOKUP(C87,FSGT6_Inscr!$F$7:$L$110,3,FALSE),(VLOOKUP(C87,FSGT5_Inscr!$F$7:$L$110,3,FALSE)))))</f>
        <v/>
      </c>
      <c r="F87" s="131" t="str">
        <f>IF(C87="","",(IF(ISERROR(VLOOKUP(C87,FSGT5_Inscr!$F$7:$L$110,4,FALSE))=TRUE,VLOOKUP(C87,FSGT6_Inscr!$F$7:$L$110,4,FALSE),(VLOOKUP(C87,FSGT5_Inscr!$F$7:$L$110,4,FALSE)))))</f>
        <v/>
      </c>
      <c r="G87" s="131" t="str">
        <f>IF(C87="","",(IF(ISERROR(VLOOKUP(C87,FSGT5_Inscr!$F$7:$L$110,5,FALSE))=TRUE,VLOOKUP(C87,FSGT6_Inscr!$F$7:$L$110,5,FALSE),(VLOOKUP(C87,FSGT5_Inscr!$F$7:$L$110,5,FALSE)))))</f>
        <v/>
      </c>
      <c r="H87" s="131" t="str">
        <f>IF(C87="","",(IF(ISERROR(VLOOKUP(C87,FSGT5_Inscr!$F$7:$L$110,6,FALSE))=TRUE,VLOOKUP(C87,FSGT6_Inscr!$F$7:$L$110,6,FALSE),(VLOOKUP(C87,FSGT5_Inscr!$F$7:$L$110,6,FALSE)))))</f>
        <v/>
      </c>
      <c r="I87" s="78"/>
      <c r="J87" s="241">
        <f t="shared" si="16"/>
        <v>0</v>
      </c>
      <c r="K87" s="204">
        <f>IF(J87=1,(SUM($J$8:J87)*J87),0)</f>
        <v>0</v>
      </c>
      <c r="L87" s="204" t="str">
        <f t="shared" si="17"/>
        <v xml:space="preserve"> </v>
      </c>
      <c r="M87" s="204" t="str">
        <f t="shared" si="18"/>
        <v xml:space="preserve"> </v>
      </c>
      <c r="N87" s="249" t="str">
        <f t="shared" si="19"/>
        <v xml:space="preserve"> </v>
      </c>
      <c r="O87" s="252" t="str">
        <f t="shared" si="20"/>
        <v xml:space="preserve"> </v>
      </c>
      <c r="P87" s="233" t="str">
        <f t="shared" si="21"/>
        <v/>
      </c>
      <c r="Q87" s="143"/>
      <c r="R87" s="241">
        <f t="shared" si="22"/>
        <v>0</v>
      </c>
      <c r="S87" s="204">
        <f>IF(R87=1,(SUM($R$8:R87)*R87),0)</f>
        <v>0</v>
      </c>
      <c r="T87" s="204" t="str">
        <f t="shared" si="23"/>
        <v xml:space="preserve"> </v>
      </c>
      <c r="U87" s="204" t="str">
        <f t="shared" si="24"/>
        <v xml:space="preserve"> </v>
      </c>
      <c r="V87" s="249" t="str">
        <f t="shared" si="25"/>
        <v xml:space="preserve"> </v>
      </c>
      <c r="W87" s="252" t="str">
        <f t="shared" si="26"/>
        <v xml:space="preserve"> </v>
      </c>
      <c r="X87" s="233" t="str">
        <f t="shared" si="27"/>
        <v/>
      </c>
      <c r="AL87" s="268" t="str">
        <f t="shared" si="28"/>
        <v/>
      </c>
      <c r="AM87" s="270">
        <f t="shared" si="29"/>
        <v>0</v>
      </c>
    </row>
    <row r="88" spans="1:39" ht="14.1" customHeight="1" x14ac:dyDescent="0.3">
      <c r="A88" s="197">
        <v>81</v>
      </c>
      <c r="B88" s="197">
        <f t="shared" si="30"/>
        <v>1</v>
      </c>
      <c r="C88" s="130"/>
      <c r="D88" s="197" t="str">
        <f>IF(C88="","",(IF(ISERROR(VLOOKUP(C88,FSGT5_Inscr!$F$7:$L$110,2,FALSE))=TRUE,VLOOKUP(C88,FSGT6_Inscr!$F$7:$L$110,2,FALSE),(VLOOKUP(C88,FSGT5_Inscr!$F$7:$L$110,2,FALSE)))))</f>
        <v/>
      </c>
      <c r="E88" s="197" t="str">
        <f>IF(C88="","",(IF(ISERROR(VLOOKUP(C88,FSGT5_Inscr!$F$7:$L$110,3,FALSE))=TRUE,VLOOKUP(C88,FSGT6_Inscr!$F$7:$L$110,3,FALSE),(VLOOKUP(C88,FSGT5_Inscr!$F$7:$L$110,3,FALSE)))))</f>
        <v/>
      </c>
      <c r="F88" s="197" t="str">
        <f>IF(C88="","",(IF(ISERROR(VLOOKUP(C88,FSGT5_Inscr!$F$7:$L$110,4,FALSE))=TRUE,VLOOKUP(C88,FSGT6_Inscr!$F$7:$L$110,4,FALSE),(VLOOKUP(C88,FSGT5_Inscr!$F$7:$L$110,4,FALSE)))))</f>
        <v/>
      </c>
      <c r="G88" s="197" t="str">
        <f>IF(C88="","",(IF(ISERROR(VLOOKUP(C88,FSGT5_Inscr!$F$7:$L$110,5,FALSE))=TRUE,VLOOKUP(C88,FSGT6_Inscr!$F$7:$L$110,5,FALSE),(VLOOKUP(C88,FSGT5_Inscr!$F$7:$L$110,5,FALSE)))))</f>
        <v/>
      </c>
      <c r="H88" s="197" t="str">
        <f>IF(C88="","",(IF(ISERROR(VLOOKUP(C88,FSGT5_Inscr!$F$7:$L$110,6,FALSE))=TRUE,VLOOKUP(C88,FSGT6_Inscr!$F$7:$L$110,6,FALSE),(VLOOKUP(C88,FSGT5_Inscr!$F$7:$L$110,6,FALSE)))))</f>
        <v/>
      </c>
      <c r="I88" s="196"/>
      <c r="J88" s="198">
        <f t="shared" si="16"/>
        <v>0</v>
      </c>
      <c r="K88" s="203">
        <f>IF(J88=1,(SUM($J$8:J88)*J88),0)</f>
        <v>0</v>
      </c>
      <c r="L88" s="203" t="str">
        <f t="shared" si="17"/>
        <v xml:space="preserve"> </v>
      </c>
      <c r="M88" s="203" t="str">
        <f t="shared" si="18"/>
        <v xml:space="preserve"> </v>
      </c>
      <c r="N88" s="248" t="str">
        <f t="shared" si="19"/>
        <v xml:space="preserve"> </v>
      </c>
      <c r="O88" s="253" t="str">
        <f t="shared" si="20"/>
        <v xml:space="preserve"> </v>
      </c>
      <c r="P88" s="234" t="str">
        <f t="shared" si="21"/>
        <v/>
      </c>
      <c r="Q88" s="144"/>
      <c r="R88" s="198">
        <f t="shared" si="22"/>
        <v>0</v>
      </c>
      <c r="S88" s="203">
        <f>IF(R88=1,(SUM($R$8:R88)*R88),0)</f>
        <v>0</v>
      </c>
      <c r="T88" s="203" t="str">
        <f t="shared" si="23"/>
        <v xml:space="preserve"> </v>
      </c>
      <c r="U88" s="203" t="str">
        <f t="shared" si="24"/>
        <v xml:space="preserve"> </v>
      </c>
      <c r="V88" s="248" t="str">
        <f t="shared" si="25"/>
        <v xml:space="preserve"> </v>
      </c>
      <c r="W88" s="253" t="str">
        <f t="shared" si="26"/>
        <v xml:space="preserve"> </v>
      </c>
      <c r="X88" s="234" t="str">
        <f t="shared" si="27"/>
        <v/>
      </c>
      <c r="AL88" s="268" t="str">
        <f t="shared" si="28"/>
        <v/>
      </c>
      <c r="AM88" s="270">
        <f t="shared" si="29"/>
        <v>0</v>
      </c>
    </row>
    <row r="89" spans="1:39" ht="14.1" customHeight="1" x14ac:dyDescent="0.3">
      <c r="A89" s="131">
        <v>82</v>
      </c>
      <c r="B89" s="131">
        <f t="shared" si="30"/>
        <v>1</v>
      </c>
      <c r="C89" s="132"/>
      <c r="D89" s="131" t="str">
        <f>IF(C89="","",(IF(ISERROR(VLOOKUP(C89,FSGT5_Inscr!$F$7:$L$110,2,FALSE))=TRUE,VLOOKUP(C89,FSGT6_Inscr!$F$7:$L$110,2,FALSE),(VLOOKUP(C89,FSGT5_Inscr!$F$7:$L$110,2,FALSE)))))</f>
        <v/>
      </c>
      <c r="E89" s="131" t="str">
        <f>IF(C89="","",(IF(ISERROR(VLOOKUP(C89,FSGT5_Inscr!$F$7:$L$110,3,FALSE))=TRUE,VLOOKUP(C89,FSGT6_Inscr!$F$7:$L$110,3,FALSE),(VLOOKUP(C89,FSGT5_Inscr!$F$7:$L$110,3,FALSE)))))</f>
        <v/>
      </c>
      <c r="F89" s="131" t="str">
        <f>IF(C89="","",(IF(ISERROR(VLOOKUP(C89,FSGT5_Inscr!$F$7:$L$110,4,FALSE))=TRUE,VLOOKUP(C89,FSGT6_Inscr!$F$7:$L$110,4,FALSE),(VLOOKUP(C89,FSGT5_Inscr!$F$7:$L$110,4,FALSE)))))</f>
        <v/>
      </c>
      <c r="G89" s="131" t="str">
        <f>IF(C89="","",(IF(ISERROR(VLOOKUP(C89,FSGT5_Inscr!$F$7:$L$110,5,FALSE))=TRUE,VLOOKUP(C89,FSGT6_Inscr!$F$7:$L$110,5,FALSE),(VLOOKUP(C89,FSGT5_Inscr!$F$7:$L$110,5,FALSE)))))</f>
        <v/>
      </c>
      <c r="H89" s="131" t="str">
        <f>IF(C89="","",(IF(ISERROR(VLOOKUP(C89,FSGT5_Inscr!$F$7:$L$110,6,FALSE))=TRUE,VLOOKUP(C89,FSGT6_Inscr!$F$7:$L$110,6,FALSE),(VLOOKUP(C89,FSGT5_Inscr!$F$7:$L$110,6,FALSE)))))</f>
        <v/>
      </c>
      <c r="I89" s="78"/>
      <c r="J89" s="241">
        <f t="shared" si="16"/>
        <v>0</v>
      </c>
      <c r="K89" s="204">
        <f>IF(J89=1,(SUM($J$8:J89)*J89),0)</f>
        <v>0</v>
      </c>
      <c r="L89" s="204" t="str">
        <f t="shared" si="17"/>
        <v xml:space="preserve"> </v>
      </c>
      <c r="M89" s="204" t="str">
        <f t="shared" si="18"/>
        <v xml:space="preserve"> </v>
      </c>
      <c r="N89" s="249" t="str">
        <f t="shared" si="19"/>
        <v xml:space="preserve"> </v>
      </c>
      <c r="O89" s="252" t="str">
        <f t="shared" si="20"/>
        <v xml:space="preserve"> </v>
      </c>
      <c r="P89" s="233" t="str">
        <f t="shared" si="21"/>
        <v/>
      </c>
      <c r="Q89" s="143"/>
      <c r="R89" s="241">
        <f t="shared" si="22"/>
        <v>0</v>
      </c>
      <c r="S89" s="204">
        <f>IF(R89=1,(SUM($R$8:R89)*R89),0)</f>
        <v>0</v>
      </c>
      <c r="T89" s="204" t="str">
        <f t="shared" si="23"/>
        <v xml:space="preserve"> </v>
      </c>
      <c r="U89" s="204" t="str">
        <f t="shared" si="24"/>
        <v xml:space="preserve"> </v>
      </c>
      <c r="V89" s="249" t="str">
        <f t="shared" si="25"/>
        <v xml:space="preserve"> </v>
      </c>
      <c r="W89" s="252" t="str">
        <f t="shared" si="26"/>
        <v xml:space="preserve"> </v>
      </c>
      <c r="X89" s="233" t="str">
        <f t="shared" si="27"/>
        <v/>
      </c>
      <c r="AL89" s="268" t="str">
        <f t="shared" si="28"/>
        <v/>
      </c>
      <c r="AM89" s="270">
        <f t="shared" si="29"/>
        <v>0</v>
      </c>
    </row>
    <row r="90" spans="1:39" ht="14.1" customHeight="1" x14ac:dyDescent="0.3">
      <c r="A90" s="197">
        <v>83</v>
      </c>
      <c r="B90" s="197">
        <f t="shared" si="30"/>
        <v>1</v>
      </c>
      <c r="C90" s="130"/>
      <c r="D90" s="197" t="str">
        <f>IF(C90="","",(IF(ISERROR(VLOOKUP(C90,FSGT5_Inscr!$F$7:$L$110,2,FALSE))=TRUE,VLOOKUP(C90,FSGT6_Inscr!$F$7:$L$110,2,FALSE),(VLOOKUP(C90,FSGT5_Inscr!$F$7:$L$110,2,FALSE)))))</f>
        <v/>
      </c>
      <c r="E90" s="197" t="str">
        <f>IF(C90="","",(IF(ISERROR(VLOOKUP(C90,FSGT5_Inscr!$F$7:$L$110,3,FALSE))=TRUE,VLOOKUP(C90,FSGT6_Inscr!$F$7:$L$110,3,FALSE),(VLOOKUP(C90,FSGT5_Inscr!$F$7:$L$110,3,FALSE)))))</f>
        <v/>
      </c>
      <c r="F90" s="197" t="str">
        <f>IF(C90="","",(IF(ISERROR(VLOOKUP(C90,FSGT5_Inscr!$F$7:$L$110,4,FALSE))=TRUE,VLOOKUP(C90,FSGT6_Inscr!$F$7:$L$110,4,FALSE),(VLOOKUP(C90,FSGT5_Inscr!$F$7:$L$110,4,FALSE)))))</f>
        <v/>
      </c>
      <c r="G90" s="197" t="str">
        <f>IF(C90="","",(IF(ISERROR(VLOOKUP(C90,FSGT5_Inscr!$F$7:$L$110,5,FALSE))=TRUE,VLOOKUP(C90,FSGT6_Inscr!$F$7:$L$110,5,FALSE),(VLOOKUP(C90,FSGT5_Inscr!$F$7:$L$110,5,FALSE)))))</f>
        <v/>
      </c>
      <c r="H90" s="197" t="str">
        <f>IF(C90="","",(IF(ISERROR(VLOOKUP(C90,FSGT5_Inscr!$F$7:$L$110,6,FALSE))=TRUE,VLOOKUP(C90,FSGT6_Inscr!$F$7:$L$110,6,FALSE),(VLOOKUP(C90,FSGT5_Inscr!$F$7:$L$110,6,FALSE)))))</f>
        <v/>
      </c>
      <c r="I90" s="196"/>
      <c r="J90" s="198">
        <f t="shared" si="16"/>
        <v>0</v>
      </c>
      <c r="K90" s="203">
        <f>IF(J90=1,(SUM($J$8:J90)*J90),0)</f>
        <v>0</v>
      </c>
      <c r="L90" s="203" t="str">
        <f t="shared" si="17"/>
        <v xml:space="preserve"> </v>
      </c>
      <c r="M90" s="203" t="str">
        <f t="shared" si="18"/>
        <v xml:space="preserve"> </v>
      </c>
      <c r="N90" s="248" t="str">
        <f t="shared" si="19"/>
        <v xml:space="preserve"> </v>
      </c>
      <c r="O90" s="253" t="str">
        <f t="shared" si="20"/>
        <v xml:space="preserve"> </v>
      </c>
      <c r="P90" s="234" t="str">
        <f t="shared" si="21"/>
        <v/>
      </c>
      <c r="Q90" s="144"/>
      <c r="R90" s="198">
        <f t="shared" si="22"/>
        <v>0</v>
      </c>
      <c r="S90" s="203">
        <f>IF(R90=1,(SUM($R$8:R90)*R90),0)</f>
        <v>0</v>
      </c>
      <c r="T90" s="203" t="str">
        <f t="shared" si="23"/>
        <v xml:space="preserve"> </v>
      </c>
      <c r="U90" s="203" t="str">
        <f t="shared" si="24"/>
        <v xml:space="preserve"> </v>
      </c>
      <c r="V90" s="248" t="str">
        <f t="shared" si="25"/>
        <v xml:space="preserve"> </v>
      </c>
      <c r="W90" s="253" t="str">
        <f t="shared" si="26"/>
        <v xml:space="preserve"> </v>
      </c>
      <c r="X90" s="234" t="str">
        <f t="shared" si="27"/>
        <v/>
      </c>
      <c r="AL90" s="268" t="str">
        <f t="shared" si="28"/>
        <v/>
      </c>
      <c r="AM90" s="270">
        <f t="shared" si="29"/>
        <v>0</v>
      </c>
    </row>
    <row r="91" spans="1:39" ht="14.1" customHeight="1" x14ac:dyDescent="0.3">
      <c r="A91" s="131">
        <v>84</v>
      </c>
      <c r="B91" s="131">
        <f t="shared" si="30"/>
        <v>1</v>
      </c>
      <c r="C91" s="132"/>
      <c r="D91" s="131" t="str">
        <f>IF(C91="","",(IF(ISERROR(VLOOKUP(C91,FSGT5_Inscr!$F$7:$L$110,2,FALSE))=TRUE,VLOOKUP(C91,FSGT6_Inscr!$F$7:$L$110,2,FALSE),(VLOOKUP(C91,FSGT5_Inscr!$F$7:$L$110,2,FALSE)))))</f>
        <v/>
      </c>
      <c r="E91" s="131" t="str">
        <f>IF(C91="","",(IF(ISERROR(VLOOKUP(C91,FSGT5_Inscr!$F$7:$L$110,3,FALSE))=TRUE,VLOOKUP(C91,FSGT6_Inscr!$F$7:$L$110,3,FALSE),(VLOOKUP(C91,FSGT5_Inscr!$F$7:$L$110,3,FALSE)))))</f>
        <v/>
      </c>
      <c r="F91" s="131" t="str">
        <f>IF(C91="","",(IF(ISERROR(VLOOKUP(C91,FSGT5_Inscr!$F$7:$L$110,4,FALSE))=TRUE,VLOOKUP(C91,FSGT6_Inscr!$F$7:$L$110,4,FALSE),(VLOOKUP(C91,FSGT5_Inscr!$F$7:$L$110,4,FALSE)))))</f>
        <v/>
      </c>
      <c r="G91" s="131" t="str">
        <f>IF(C91="","",(IF(ISERROR(VLOOKUP(C91,FSGT5_Inscr!$F$7:$L$110,5,FALSE))=TRUE,VLOOKUP(C91,FSGT6_Inscr!$F$7:$L$110,5,FALSE),(VLOOKUP(C91,FSGT5_Inscr!$F$7:$L$110,5,FALSE)))))</f>
        <v/>
      </c>
      <c r="H91" s="131" t="str">
        <f>IF(C91="","",(IF(ISERROR(VLOOKUP(C91,FSGT5_Inscr!$F$7:$L$110,6,FALSE))=TRUE,VLOOKUP(C91,FSGT6_Inscr!$F$7:$L$110,6,FALSE),(VLOOKUP(C91,FSGT5_Inscr!$F$7:$L$110,6,FALSE)))))</f>
        <v/>
      </c>
      <c r="I91" s="78"/>
      <c r="J91" s="241">
        <f t="shared" si="16"/>
        <v>0</v>
      </c>
      <c r="K91" s="204">
        <f>IF(J91=1,(SUM($J$8:J91)*J91),0)</f>
        <v>0</v>
      </c>
      <c r="L91" s="204" t="str">
        <f t="shared" si="17"/>
        <v xml:space="preserve"> </v>
      </c>
      <c r="M91" s="204" t="str">
        <f t="shared" si="18"/>
        <v xml:space="preserve"> </v>
      </c>
      <c r="N91" s="249" t="str">
        <f t="shared" si="19"/>
        <v xml:space="preserve"> </v>
      </c>
      <c r="O91" s="252" t="str">
        <f t="shared" si="20"/>
        <v xml:space="preserve"> </v>
      </c>
      <c r="P91" s="233" t="str">
        <f t="shared" si="21"/>
        <v/>
      </c>
      <c r="Q91" s="143"/>
      <c r="R91" s="241">
        <f t="shared" si="22"/>
        <v>0</v>
      </c>
      <c r="S91" s="204">
        <f>IF(R91=1,(SUM($R$8:R91)*R91),0)</f>
        <v>0</v>
      </c>
      <c r="T91" s="204" t="str">
        <f t="shared" si="23"/>
        <v xml:space="preserve"> </v>
      </c>
      <c r="U91" s="204" t="str">
        <f t="shared" si="24"/>
        <v xml:space="preserve"> </v>
      </c>
      <c r="V91" s="249" t="str">
        <f t="shared" si="25"/>
        <v xml:space="preserve"> </v>
      </c>
      <c r="W91" s="252" t="str">
        <f t="shared" si="26"/>
        <v xml:space="preserve"> </v>
      </c>
      <c r="X91" s="233" t="str">
        <f t="shared" si="27"/>
        <v/>
      </c>
      <c r="AL91" s="268" t="str">
        <f t="shared" si="28"/>
        <v/>
      </c>
      <c r="AM91" s="270">
        <f t="shared" si="29"/>
        <v>0</v>
      </c>
    </row>
    <row r="92" spans="1:39" ht="14.1" customHeight="1" x14ac:dyDescent="0.3">
      <c r="A92" s="197">
        <v>85</v>
      </c>
      <c r="B92" s="197">
        <f t="shared" si="30"/>
        <v>1</v>
      </c>
      <c r="C92" s="130"/>
      <c r="D92" s="197" t="str">
        <f>IF(C92="","",(IF(ISERROR(VLOOKUP(C92,FSGT5_Inscr!$F$7:$L$110,2,FALSE))=TRUE,VLOOKUP(C92,FSGT6_Inscr!$F$7:$L$110,2,FALSE),(VLOOKUP(C92,FSGT5_Inscr!$F$7:$L$110,2,FALSE)))))</f>
        <v/>
      </c>
      <c r="E92" s="197" t="str">
        <f>IF(C92="","",(IF(ISERROR(VLOOKUP(C92,FSGT5_Inscr!$F$7:$L$110,3,FALSE))=TRUE,VLOOKUP(C92,FSGT6_Inscr!$F$7:$L$110,3,FALSE),(VLOOKUP(C92,FSGT5_Inscr!$F$7:$L$110,3,FALSE)))))</f>
        <v/>
      </c>
      <c r="F92" s="197" t="str">
        <f>IF(C92="","",(IF(ISERROR(VLOOKUP(C92,FSGT5_Inscr!$F$7:$L$110,4,FALSE))=TRUE,VLOOKUP(C92,FSGT6_Inscr!$F$7:$L$110,4,FALSE),(VLOOKUP(C92,FSGT5_Inscr!$F$7:$L$110,4,FALSE)))))</f>
        <v/>
      </c>
      <c r="G92" s="197" t="str">
        <f>IF(C92="","",(IF(ISERROR(VLOOKUP(C92,FSGT5_Inscr!$F$7:$L$110,5,FALSE))=TRUE,VLOOKUP(C92,FSGT6_Inscr!$F$7:$L$110,5,FALSE),(VLOOKUP(C92,FSGT5_Inscr!$F$7:$L$110,5,FALSE)))))</f>
        <v/>
      </c>
      <c r="H92" s="197" t="str">
        <f>IF(C92="","",(IF(ISERROR(VLOOKUP(C92,FSGT5_Inscr!$F$7:$L$110,6,FALSE))=TRUE,VLOOKUP(C92,FSGT6_Inscr!$F$7:$L$110,6,FALSE),(VLOOKUP(C92,FSGT5_Inscr!$F$7:$L$110,6,FALSE)))))</f>
        <v/>
      </c>
      <c r="I92" s="196"/>
      <c r="J92" s="198">
        <f t="shared" si="16"/>
        <v>0</v>
      </c>
      <c r="K92" s="203">
        <f>IF(J92=1,(SUM($J$8:J92)*J92),0)</f>
        <v>0</v>
      </c>
      <c r="L92" s="203" t="str">
        <f t="shared" si="17"/>
        <v xml:space="preserve"> </v>
      </c>
      <c r="M92" s="203" t="str">
        <f t="shared" si="18"/>
        <v xml:space="preserve"> </v>
      </c>
      <c r="N92" s="248" t="str">
        <f t="shared" si="19"/>
        <v xml:space="preserve"> </v>
      </c>
      <c r="O92" s="253" t="str">
        <f t="shared" si="20"/>
        <v xml:space="preserve"> </v>
      </c>
      <c r="P92" s="234" t="str">
        <f t="shared" si="21"/>
        <v/>
      </c>
      <c r="Q92" s="144"/>
      <c r="R92" s="198">
        <f t="shared" si="22"/>
        <v>0</v>
      </c>
      <c r="S92" s="203">
        <f>IF(R92=1,(SUM($R$8:R92)*R92),0)</f>
        <v>0</v>
      </c>
      <c r="T92" s="203" t="str">
        <f t="shared" si="23"/>
        <v xml:space="preserve"> </v>
      </c>
      <c r="U92" s="203" t="str">
        <f t="shared" si="24"/>
        <v xml:space="preserve"> </v>
      </c>
      <c r="V92" s="248" t="str">
        <f t="shared" si="25"/>
        <v xml:space="preserve"> </v>
      </c>
      <c r="W92" s="253" t="str">
        <f t="shared" si="26"/>
        <v xml:space="preserve"> </v>
      </c>
      <c r="X92" s="234" t="str">
        <f t="shared" si="27"/>
        <v/>
      </c>
      <c r="AL92" s="268" t="str">
        <f t="shared" si="28"/>
        <v/>
      </c>
      <c r="AM92" s="270">
        <f t="shared" si="29"/>
        <v>0</v>
      </c>
    </row>
    <row r="93" spans="1:39" ht="14.1" customHeight="1" x14ac:dyDescent="0.3">
      <c r="A93" s="131">
        <v>86</v>
      </c>
      <c r="B93" s="131">
        <f t="shared" si="30"/>
        <v>1</v>
      </c>
      <c r="C93" s="132"/>
      <c r="D93" s="131" t="str">
        <f>IF(C93="","",(IF(ISERROR(VLOOKUP(C93,FSGT5_Inscr!$F$7:$L$110,2,FALSE))=TRUE,VLOOKUP(C93,FSGT6_Inscr!$F$7:$L$110,2,FALSE),(VLOOKUP(C93,FSGT5_Inscr!$F$7:$L$110,2,FALSE)))))</f>
        <v/>
      </c>
      <c r="E93" s="131" t="str">
        <f>IF(C93="","",(IF(ISERROR(VLOOKUP(C93,FSGT5_Inscr!$F$7:$L$110,3,FALSE))=TRUE,VLOOKUP(C93,FSGT6_Inscr!$F$7:$L$110,3,FALSE),(VLOOKUP(C93,FSGT5_Inscr!$F$7:$L$110,3,FALSE)))))</f>
        <v/>
      </c>
      <c r="F93" s="131" t="str">
        <f>IF(C93="","",(IF(ISERROR(VLOOKUP(C93,FSGT5_Inscr!$F$7:$L$110,4,FALSE))=TRUE,VLOOKUP(C93,FSGT6_Inscr!$F$7:$L$110,4,FALSE),(VLOOKUP(C93,FSGT5_Inscr!$F$7:$L$110,4,FALSE)))))</f>
        <v/>
      </c>
      <c r="G93" s="131" t="str">
        <f>IF(C93="","",(IF(ISERROR(VLOOKUP(C93,FSGT5_Inscr!$F$7:$L$110,5,FALSE))=TRUE,VLOOKUP(C93,FSGT6_Inscr!$F$7:$L$110,5,FALSE),(VLOOKUP(C93,FSGT5_Inscr!$F$7:$L$110,5,FALSE)))))</f>
        <v/>
      </c>
      <c r="H93" s="131" t="str">
        <f>IF(C93="","",(IF(ISERROR(VLOOKUP(C93,FSGT5_Inscr!$F$7:$L$110,6,FALSE))=TRUE,VLOOKUP(C93,FSGT6_Inscr!$F$7:$L$110,6,FALSE),(VLOOKUP(C93,FSGT5_Inscr!$F$7:$L$110,6,FALSE)))))</f>
        <v/>
      </c>
      <c r="I93" s="78"/>
      <c r="J93" s="241">
        <f t="shared" si="16"/>
        <v>0</v>
      </c>
      <c r="K93" s="204">
        <f>IF(J93=1,(SUM($J$8:J93)*J93),0)</f>
        <v>0</v>
      </c>
      <c r="L93" s="204" t="str">
        <f t="shared" si="17"/>
        <v xml:space="preserve"> </v>
      </c>
      <c r="M93" s="204" t="str">
        <f t="shared" si="18"/>
        <v xml:space="preserve"> </v>
      </c>
      <c r="N93" s="249" t="str">
        <f t="shared" si="19"/>
        <v xml:space="preserve"> </v>
      </c>
      <c r="O93" s="252" t="str">
        <f t="shared" si="20"/>
        <v xml:space="preserve"> </v>
      </c>
      <c r="P93" s="233" t="str">
        <f t="shared" si="21"/>
        <v/>
      </c>
      <c r="Q93" s="143"/>
      <c r="R93" s="241">
        <f t="shared" si="22"/>
        <v>0</v>
      </c>
      <c r="S93" s="204">
        <f>IF(R93=1,(SUM($R$8:R93)*R93),0)</f>
        <v>0</v>
      </c>
      <c r="T93" s="204" t="str">
        <f t="shared" si="23"/>
        <v xml:space="preserve"> </v>
      </c>
      <c r="U93" s="204" t="str">
        <f t="shared" si="24"/>
        <v xml:space="preserve"> </v>
      </c>
      <c r="V93" s="249" t="str">
        <f t="shared" si="25"/>
        <v xml:space="preserve"> </v>
      </c>
      <c r="W93" s="252" t="str">
        <f t="shared" si="26"/>
        <v xml:space="preserve"> </v>
      </c>
      <c r="X93" s="233" t="str">
        <f t="shared" si="27"/>
        <v/>
      </c>
      <c r="AL93" s="268" t="str">
        <f t="shared" si="28"/>
        <v/>
      </c>
      <c r="AM93" s="270">
        <f t="shared" si="29"/>
        <v>0</v>
      </c>
    </row>
    <row r="94" spans="1:39" ht="14.1" customHeight="1" x14ac:dyDescent="0.3">
      <c r="A94" s="197">
        <v>87</v>
      </c>
      <c r="B94" s="197">
        <f t="shared" si="30"/>
        <v>1</v>
      </c>
      <c r="C94" s="130"/>
      <c r="D94" s="197" t="str">
        <f>IF(C94="","",(IF(ISERROR(VLOOKUP(C94,FSGT5_Inscr!$F$7:$L$110,2,FALSE))=TRUE,VLOOKUP(C94,FSGT6_Inscr!$F$7:$L$110,2,FALSE),(VLOOKUP(C94,FSGT5_Inscr!$F$7:$L$110,2,FALSE)))))</f>
        <v/>
      </c>
      <c r="E94" s="197" t="str">
        <f>IF(C94="","",(IF(ISERROR(VLOOKUP(C94,FSGT5_Inscr!$F$7:$L$110,3,FALSE))=TRUE,VLOOKUP(C94,FSGT6_Inscr!$F$7:$L$110,3,FALSE),(VLOOKUP(C94,FSGT5_Inscr!$F$7:$L$110,3,FALSE)))))</f>
        <v/>
      </c>
      <c r="F94" s="197" t="str">
        <f>IF(C94="","",(IF(ISERROR(VLOOKUP(C94,FSGT5_Inscr!$F$7:$L$110,4,FALSE))=TRUE,VLOOKUP(C94,FSGT6_Inscr!$F$7:$L$110,4,FALSE),(VLOOKUP(C94,FSGT5_Inscr!$F$7:$L$110,4,FALSE)))))</f>
        <v/>
      </c>
      <c r="G94" s="197" t="str">
        <f>IF(C94="","",(IF(ISERROR(VLOOKUP(C94,FSGT5_Inscr!$F$7:$L$110,5,FALSE))=TRUE,VLOOKUP(C94,FSGT6_Inscr!$F$7:$L$110,5,FALSE),(VLOOKUP(C94,FSGT5_Inscr!$F$7:$L$110,5,FALSE)))))</f>
        <v/>
      </c>
      <c r="H94" s="197" t="str">
        <f>IF(C94="","",(IF(ISERROR(VLOOKUP(C94,FSGT5_Inscr!$F$7:$L$110,6,FALSE))=TRUE,VLOOKUP(C94,FSGT6_Inscr!$F$7:$L$110,6,FALSE),(VLOOKUP(C94,FSGT5_Inscr!$F$7:$L$110,6,FALSE)))))</f>
        <v/>
      </c>
      <c r="I94" s="196"/>
      <c r="J94" s="198">
        <f t="shared" si="16"/>
        <v>0</v>
      </c>
      <c r="K94" s="203">
        <f>IF(J94=1,(SUM($J$8:J94)*J94),0)</f>
        <v>0</v>
      </c>
      <c r="L94" s="203" t="str">
        <f t="shared" si="17"/>
        <v xml:space="preserve"> </v>
      </c>
      <c r="M94" s="203" t="str">
        <f t="shared" si="18"/>
        <v xml:space="preserve"> </v>
      </c>
      <c r="N94" s="248" t="str">
        <f t="shared" si="19"/>
        <v xml:space="preserve"> </v>
      </c>
      <c r="O94" s="253" t="str">
        <f t="shared" si="20"/>
        <v xml:space="preserve"> </v>
      </c>
      <c r="P94" s="234" t="str">
        <f t="shared" si="21"/>
        <v/>
      </c>
      <c r="Q94" s="144"/>
      <c r="R94" s="198">
        <f t="shared" si="22"/>
        <v>0</v>
      </c>
      <c r="S94" s="203">
        <f>IF(R94=1,(SUM($R$8:R94)*R94),0)</f>
        <v>0</v>
      </c>
      <c r="T94" s="203" t="str">
        <f t="shared" si="23"/>
        <v xml:space="preserve"> </v>
      </c>
      <c r="U94" s="203" t="str">
        <f t="shared" si="24"/>
        <v xml:space="preserve"> </v>
      </c>
      <c r="V94" s="248" t="str">
        <f t="shared" si="25"/>
        <v xml:space="preserve"> </v>
      </c>
      <c r="W94" s="253" t="str">
        <f t="shared" si="26"/>
        <v xml:space="preserve"> </v>
      </c>
      <c r="X94" s="234" t="str">
        <f t="shared" si="27"/>
        <v/>
      </c>
      <c r="AL94" s="268" t="str">
        <f t="shared" si="28"/>
        <v/>
      </c>
      <c r="AM94" s="270">
        <f t="shared" si="29"/>
        <v>0</v>
      </c>
    </row>
    <row r="95" spans="1:39" ht="14.1" customHeight="1" x14ac:dyDescent="0.3">
      <c r="A95" s="131">
        <v>88</v>
      </c>
      <c r="B95" s="131">
        <f t="shared" si="30"/>
        <v>1</v>
      </c>
      <c r="C95" s="132"/>
      <c r="D95" s="131" t="str">
        <f>IF(C95="","",(IF(ISERROR(VLOOKUP(C95,FSGT5_Inscr!$F$7:$L$110,2,FALSE))=TRUE,VLOOKUP(C95,FSGT6_Inscr!$F$7:$L$110,2,FALSE),(VLOOKUP(C95,FSGT5_Inscr!$F$7:$L$110,2,FALSE)))))</f>
        <v/>
      </c>
      <c r="E95" s="131" t="str">
        <f>IF(C95="","",(IF(ISERROR(VLOOKUP(C95,FSGT5_Inscr!$F$7:$L$110,3,FALSE))=TRUE,VLOOKUP(C95,FSGT6_Inscr!$F$7:$L$110,3,FALSE),(VLOOKUP(C95,FSGT5_Inscr!$F$7:$L$110,3,FALSE)))))</f>
        <v/>
      </c>
      <c r="F95" s="131" t="str">
        <f>IF(C95="","",(IF(ISERROR(VLOOKUP(C95,FSGT5_Inscr!$F$7:$L$110,4,FALSE))=TRUE,VLOOKUP(C95,FSGT6_Inscr!$F$7:$L$110,4,FALSE),(VLOOKUP(C95,FSGT5_Inscr!$F$7:$L$110,4,FALSE)))))</f>
        <v/>
      </c>
      <c r="G95" s="131" t="str">
        <f>IF(C95="","",(IF(ISERROR(VLOOKUP(C95,FSGT5_Inscr!$F$7:$L$110,5,FALSE))=TRUE,VLOOKUP(C95,FSGT6_Inscr!$F$7:$L$110,5,FALSE),(VLOOKUP(C95,FSGT5_Inscr!$F$7:$L$110,5,FALSE)))))</f>
        <v/>
      </c>
      <c r="H95" s="131" t="str">
        <f>IF(C95="","",(IF(ISERROR(VLOOKUP(C95,FSGT5_Inscr!$F$7:$L$110,6,FALSE))=TRUE,VLOOKUP(C95,FSGT6_Inscr!$F$7:$L$110,6,FALSE),(VLOOKUP(C95,FSGT5_Inscr!$F$7:$L$110,6,FALSE)))))</f>
        <v/>
      </c>
      <c r="I95" s="78"/>
      <c r="J95" s="241">
        <f t="shared" si="16"/>
        <v>0</v>
      </c>
      <c r="K95" s="204">
        <f>IF(J95=1,(SUM($J$8:J95)*J95),0)</f>
        <v>0</v>
      </c>
      <c r="L95" s="204" t="str">
        <f t="shared" si="17"/>
        <v xml:space="preserve"> </v>
      </c>
      <c r="M95" s="204" t="str">
        <f t="shared" si="18"/>
        <v xml:space="preserve"> </v>
      </c>
      <c r="N95" s="249" t="str">
        <f t="shared" si="19"/>
        <v xml:space="preserve"> </v>
      </c>
      <c r="O95" s="252" t="str">
        <f t="shared" si="20"/>
        <v xml:space="preserve"> </v>
      </c>
      <c r="P95" s="233" t="str">
        <f t="shared" si="21"/>
        <v/>
      </c>
      <c r="Q95" s="143"/>
      <c r="R95" s="241">
        <f t="shared" si="22"/>
        <v>0</v>
      </c>
      <c r="S95" s="204">
        <f>IF(R95=1,(SUM($R$8:R95)*R95),0)</f>
        <v>0</v>
      </c>
      <c r="T95" s="204" t="str">
        <f t="shared" si="23"/>
        <v xml:space="preserve"> </v>
      </c>
      <c r="U95" s="204" t="str">
        <f t="shared" si="24"/>
        <v xml:space="preserve"> </v>
      </c>
      <c r="V95" s="249" t="str">
        <f t="shared" si="25"/>
        <v xml:space="preserve"> </v>
      </c>
      <c r="W95" s="252" t="str">
        <f t="shared" si="26"/>
        <v xml:space="preserve"> </v>
      </c>
      <c r="X95" s="233" t="str">
        <f t="shared" si="27"/>
        <v/>
      </c>
      <c r="AL95" s="268" t="str">
        <f t="shared" si="28"/>
        <v/>
      </c>
      <c r="AM95" s="270">
        <f t="shared" si="29"/>
        <v>0</v>
      </c>
    </row>
    <row r="96" spans="1:39" ht="14.1" customHeight="1" x14ac:dyDescent="0.3">
      <c r="A96" s="197">
        <v>89</v>
      </c>
      <c r="B96" s="197">
        <f t="shared" si="30"/>
        <v>1</v>
      </c>
      <c r="C96" s="130"/>
      <c r="D96" s="197" t="str">
        <f>IF(C96="","",(IF(ISERROR(VLOOKUP(C96,FSGT5_Inscr!$F$7:$L$110,2,FALSE))=TRUE,VLOOKUP(C96,FSGT6_Inscr!$F$7:$L$110,2,FALSE),(VLOOKUP(C96,FSGT5_Inscr!$F$7:$L$110,2,FALSE)))))</f>
        <v/>
      </c>
      <c r="E96" s="197" t="str">
        <f>IF(C96="","",(IF(ISERROR(VLOOKUP(C96,FSGT5_Inscr!$F$7:$L$110,3,FALSE))=TRUE,VLOOKUP(C96,FSGT6_Inscr!$F$7:$L$110,3,FALSE),(VLOOKUP(C96,FSGT5_Inscr!$F$7:$L$110,3,FALSE)))))</f>
        <v/>
      </c>
      <c r="F96" s="197" t="str">
        <f>IF(C96="","",(IF(ISERROR(VLOOKUP(C96,FSGT5_Inscr!$F$7:$L$110,4,FALSE))=TRUE,VLOOKUP(C96,FSGT6_Inscr!$F$7:$L$110,4,FALSE),(VLOOKUP(C96,FSGT5_Inscr!$F$7:$L$110,4,FALSE)))))</f>
        <v/>
      </c>
      <c r="G96" s="197" t="str">
        <f>IF(C96="","",(IF(ISERROR(VLOOKUP(C96,FSGT5_Inscr!$F$7:$L$110,5,FALSE))=TRUE,VLOOKUP(C96,FSGT6_Inscr!$F$7:$L$110,5,FALSE),(VLOOKUP(C96,FSGT5_Inscr!$F$7:$L$110,5,FALSE)))))</f>
        <v/>
      </c>
      <c r="H96" s="197" t="str">
        <f>IF(C96="","",(IF(ISERROR(VLOOKUP(C96,FSGT5_Inscr!$F$7:$L$110,6,FALSE))=TRUE,VLOOKUP(C96,FSGT6_Inscr!$F$7:$L$110,6,FALSE),(VLOOKUP(C96,FSGT5_Inscr!$F$7:$L$110,6,FALSE)))))</f>
        <v/>
      </c>
      <c r="I96" s="196"/>
      <c r="J96" s="198">
        <f t="shared" si="16"/>
        <v>0</v>
      </c>
      <c r="K96" s="203">
        <f>IF(J96=1,(SUM($J$8:J96)*J96),0)</f>
        <v>0</v>
      </c>
      <c r="L96" s="203" t="str">
        <f t="shared" si="17"/>
        <v xml:space="preserve"> </v>
      </c>
      <c r="M96" s="203" t="str">
        <f t="shared" si="18"/>
        <v xml:space="preserve"> </v>
      </c>
      <c r="N96" s="248" t="str">
        <f t="shared" si="19"/>
        <v xml:space="preserve"> </v>
      </c>
      <c r="O96" s="253" t="str">
        <f t="shared" si="20"/>
        <v xml:space="preserve"> </v>
      </c>
      <c r="P96" s="234" t="str">
        <f t="shared" si="21"/>
        <v/>
      </c>
      <c r="Q96" s="144"/>
      <c r="R96" s="198">
        <f t="shared" si="22"/>
        <v>0</v>
      </c>
      <c r="S96" s="203">
        <f>IF(R96=1,(SUM($R$8:R96)*R96),0)</f>
        <v>0</v>
      </c>
      <c r="T96" s="203" t="str">
        <f t="shared" si="23"/>
        <v xml:space="preserve"> </v>
      </c>
      <c r="U96" s="203" t="str">
        <f t="shared" si="24"/>
        <v xml:space="preserve"> </v>
      </c>
      <c r="V96" s="248" t="str">
        <f t="shared" si="25"/>
        <v xml:space="preserve"> </v>
      </c>
      <c r="W96" s="253" t="str">
        <f t="shared" si="26"/>
        <v xml:space="preserve"> </v>
      </c>
      <c r="X96" s="234" t="str">
        <f t="shared" si="27"/>
        <v/>
      </c>
      <c r="AL96" s="268" t="str">
        <f t="shared" si="28"/>
        <v/>
      </c>
      <c r="AM96" s="270">
        <f t="shared" si="29"/>
        <v>0</v>
      </c>
    </row>
    <row r="97" spans="1:39" ht="14.1" customHeight="1" x14ac:dyDescent="0.3">
      <c r="A97" s="131">
        <v>90</v>
      </c>
      <c r="B97" s="131">
        <f t="shared" si="30"/>
        <v>1</v>
      </c>
      <c r="C97" s="132"/>
      <c r="D97" s="131" t="str">
        <f>IF(C97="","",(IF(ISERROR(VLOOKUP(C97,FSGT5_Inscr!$F$7:$L$110,2,FALSE))=TRUE,VLOOKUP(C97,FSGT6_Inscr!$F$7:$L$110,2,FALSE),(VLOOKUP(C97,FSGT5_Inscr!$F$7:$L$110,2,FALSE)))))</f>
        <v/>
      </c>
      <c r="E97" s="131" t="str">
        <f>IF(C97="","",(IF(ISERROR(VLOOKUP(C97,FSGT5_Inscr!$F$7:$L$110,3,FALSE))=TRUE,VLOOKUP(C97,FSGT6_Inscr!$F$7:$L$110,3,FALSE),(VLOOKUP(C97,FSGT5_Inscr!$F$7:$L$110,3,FALSE)))))</f>
        <v/>
      </c>
      <c r="F97" s="131" t="str">
        <f>IF(C97="","",(IF(ISERROR(VLOOKUP(C97,FSGT5_Inscr!$F$7:$L$110,4,FALSE))=TRUE,VLOOKUP(C97,FSGT6_Inscr!$F$7:$L$110,4,FALSE),(VLOOKUP(C97,FSGT5_Inscr!$F$7:$L$110,4,FALSE)))))</f>
        <v/>
      </c>
      <c r="G97" s="131" t="str">
        <f>IF(C97="","",(IF(ISERROR(VLOOKUP(C97,FSGT5_Inscr!$F$7:$L$110,5,FALSE))=TRUE,VLOOKUP(C97,FSGT6_Inscr!$F$7:$L$110,5,FALSE),(VLOOKUP(C97,FSGT5_Inscr!$F$7:$L$110,5,FALSE)))))</f>
        <v/>
      </c>
      <c r="H97" s="131" t="str">
        <f>IF(C97="","",(IF(ISERROR(VLOOKUP(C97,FSGT5_Inscr!$F$7:$L$110,6,FALSE))=TRUE,VLOOKUP(C97,FSGT6_Inscr!$F$7:$L$110,6,FALSE),(VLOOKUP(C97,FSGT5_Inscr!$F$7:$L$110,6,FALSE)))))</f>
        <v/>
      </c>
      <c r="I97" s="78"/>
      <c r="J97" s="241">
        <f t="shared" si="16"/>
        <v>0</v>
      </c>
      <c r="K97" s="204">
        <f>IF(J97=1,(SUM($J$8:J97)*J97),0)</f>
        <v>0</v>
      </c>
      <c r="L97" s="204" t="str">
        <f t="shared" si="17"/>
        <v xml:space="preserve"> </v>
      </c>
      <c r="M97" s="204" t="str">
        <f t="shared" si="18"/>
        <v xml:space="preserve"> </v>
      </c>
      <c r="N97" s="249" t="str">
        <f t="shared" si="19"/>
        <v xml:space="preserve"> </v>
      </c>
      <c r="O97" s="252" t="str">
        <f t="shared" si="20"/>
        <v xml:space="preserve"> </v>
      </c>
      <c r="P97" s="233" t="str">
        <f t="shared" si="21"/>
        <v/>
      </c>
      <c r="Q97" s="143"/>
      <c r="R97" s="241">
        <f t="shared" si="22"/>
        <v>0</v>
      </c>
      <c r="S97" s="204">
        <f>IF(R97=1,(SUM($R$8:R97)*R97),0)</f>
        <v>0</v>
      </c>
      <c r="T97" s="204" t="str">
        <f t="shared" si="23"/>
        <v xml:space="preserve"> </v>
      </c>
      <c r="U97" s="204" t="str">
        <f t="shared" si="24"/>
        <v xml:space="preserve"> </v>
      </c>
      <c r="V97" s="249" t="str">
        <f t="shared" si="25"/>
        <v xml:space="preserve"> </v>
      </c>
      <c r="W97" s="252" t="str">
        <f t="shared" si="26"/>
        <v xml:space="preserve"> </v>
      </c>
      <c r="X97" s="233" t="str">
        <f t="shared" si="27"/>
        <v/>
      </c>
      <c r="AL97" s="268" t="str">
        <f t="shared" si="28"/>
        <v/>
      </c>
      <c r="AM97" s="270">
        <f t="shared" si="29"/>
        <v>0</v>
      </c>
    </row>
    <row r="98" spans="1:39" ht="14.1" customHeight="1" x14ac:dyDescent="0.3">
      <c r="A98" s="197">
        <v>91</v>
      </c>
      <c r="B98" s="197">
        <f t="shared" si="30"/>
        <v>1</v>
      </c>
      <c r="C98" s="130"/>
      <c r="D98" s="197" t="str">
        <f>IF(C98="","",(IF(ISERROR(VLOOKUP(C98,FSGT5_Inscr!$F$7:$L$110,2,FALSE))=TRUE,VLOOKUP(C98,FSGT6_Inscr!$F$7:$L$110,2,FALSE),(VLOOKUP(C98,FSGT5_Inscr!$F$7:$L$110,2,FALSE)))))</f>
        <v/>
      </c>
      <c r="E98" s="197" t="str">
        <f>IF(C98="","",(IF(ISERROR(VLOOKUP(C98,FSGT5_Inscr!$F$7:$L$110,3,FALSE))=TRUE,VLOOKUP(C98,FSGT6_Inscr!$F$7:$L$110,3,FALSE),(VLOOKUP(C98,FSGT5_Inscr!$F$7:$L$110,3,FALSE)))))</f>
        <v/>
      </c>
      <c r="F98" s="197" t="str">
        <f>IF(C98="","",(IF(ISERROR(VLOOKUP(C98,FSGT5_Inscr!$F$7:$L$110,4,FALSE))=TRUE,VLOOKUP(C98,FSGT6_Inscr!$F$7:$L$110,4,FALSE),(VLOOKUP(C98,FSGT5_Inscr!$F$7:$L$110,4,FALSE)))))</f>
        <v/>
      </c>
      <c r="G98" s="197" t="str">
        <f>IF(C98="","",(IF(ISERROR(VLOOKUP(C98,FSGT5_Inscr!$F$7:$L$110,5,FALSE))=TRUE,VLOOKUP(C98,FSGT6_Inscr!$F$7:$L$110,5,FALSE),(VLOOKUP(C98,FSGT5_Inscr!$F$7:$L$110,5,FALSE)))))</f>
        <v/>
      </c>
      <c r="H98" s="197" t="str">
        <f>IF(C98="","",(IF(ISERROR(VLOOKUP(C98,FSGT5_Inscr!$F$7:$L$110,6,FALSE))=TRUE,VLOOKUP(C98,FSGT6_Inscr!$F$7:$L$110,6,FALSE),(VLOOKUP(C98,FSGT5_Inscr!$F$7:$L$110,6,FALSE)))))</f>
        <v/>
      </c>
      <c r="I98" s="196"/>
      <c r="J98" s="198">
        <f t="shared" si="16"/>
        <v>0</v>
      </c>
      <c r="K98" s="203">
        <f>IF(J98=1,(SUM($J$8:J98)*J98),0)</f>
        <v>0</v>
      </c>
      <c r="L98" s="203" t="str">
        <f t="shared" si="17"/>
        <v xml:space="preserve"> </v>
      </c>
      <c r="M98" s="203" t="str">
        <f t="shared" si="18"/>
        <v xml:space="preserve"> </v>
      </c>
      <c r="N98" s="248" t="str">
        <f t="shared" si="19"/>
        <v xml:space="preserve"> </v>
      </c>
      <c r="O98" s="253" t="str">
        <f t="shared" si="20"/>
        <v xml:space="preserve"> </v>
      </c>
      <c r="P98" s="234" t="str">
        <f t="shared" si="21"/>
        <v/>
      </c>
      <c r="Q98" s="144"/>
      <c r="R98" s="198">
        <f t="shared" si="22"/>
        <v>0</v>
      </c>
      <c r="S98" s="203">
        <f>IF(R98=1,(SUM($R$8:R98)*R98),0)</f>
        <v>0</v>
      </c>
      <c r="T98" s="203" t="str">
        <f t="shared" si="23"/>
        <v xml:space="preserve"> </v>
      </c>
      <c r="U98" s="203" t="str">
        <f t="shared" si="24"/>
        <v xml:space="preserve"> </v>
      </c>
      <c r="V98" s="248" t="str">
        <f t="shared" si="25"/>
        <v xml:space="preserve"> </v>
      </c>
      <c r="W98" s="253" t="str">
        <f t="shared" si="26"/>
        <v xml:space="preserve"> </v>
      </c>
      <c r="X98" s="234" t="str">
        <f t="shared" si="27"/>
        <v/>
      </c>
      <c r="AL98" s="268" t="str">
        <f t="shared" si="28"/>
        <v/>
      </c>
      <c r="AM98" s="270">
        <f t="shared" si="29"/>
        <v>0</v>
      </c>
    </row>
    <row r="99" spans="1:39" ht="14.1" customHeight="1" x14ac:dyDescent="0.3">
      <c r="A99" s="131">
        <v>92</v>
      </c>
      <c r="B99" s="131">
        <f t="shared" si="30"/>
        <v>1</v>
      </c>
      <c r="C99" s="132"/>
      <c r="D99" s="131" t="str">
        <f>IF(C99="","",(IF(ISERROR(VLOOKUP(C99,FSGT5_Inscr!$F$7:$L$110,2,FALSE))=TRUE,VLOOKUP(C99,FSGT6_Inscr!$F$7:$L$110,2,FALSE),(VLOOKUP(C99,FSGT5_Inscr!$F$7:$L$110,2,FALSE)))))</f>
        <v/>
      </c>
      <c r="E99" s="131" t="str">
        <f>IF(C99="","",(IF(ISERROR(VLOOKUP(C99,FSGT5_Inscr!$F$7:$L$110,3,FALSE))=TRUE,VLOOKUP(C99,FSGT6_Inscr!$F$7:$L$110,3,FALSE),(VLOOKUP(C99,FSGT5_Inscr!$F$7:$L$110,3,FALSE)))))</f>
        <v/>
      </c>
      <c r="F99" s="131" t="str">
        <f>IF(C99="","",(IF(ISERROR(VLOOKUP(C99,FSGT5_Inscr!$F$7:$L$110,4,FALSE))=TRUE,VLOOKUP(C99,FSGT6_Inscr!$F$7:$L$110,4,FALSE),(VLOOKUP(C99,FSGT5_Inscr!$F$7:$L$110,4,FALSE)))))</f>
        <v/>
      </c>
      <c r="G99" s="131" t="str">
        <f>IF(C99="","",(IF(ISERROR(VLOOKUP(C99,FSGT5_Inscr!$F$7:$L$110,5,FALSE))=TRUE,VLOOKUP(C99,FSGT6_Inscr!$F$7:$L$110,5,FALSE),(VLOOKUP(C99,FSGT5_Inscr!$F$7:$L$110,5,FALSE)))))</f>
        <v/>
      </c>
      <c r="H99" s="131" t="str">
        <f>IF(C99="","",(IF(ISERROR(VLOOKUP(C99,FSGT5_Inscr!$F$7:$L$110,6,FALSE))=TRUE,VLOOKUP(C99,FSGT6_Inscr!$F$7:$L$110,6,FALSE),(VLOOKUP(C99,FSGT5_Inscr!$F$7:$L$110,6,FALSE)))))</f>
        <v/>
      </c>
      <c r="I99" s="78"/>
      <c r="J99" s="241">
        <f t="shared" si="16"/>
        <v>0</v>
      </c>
      <c r="K99" s="204">
        <f>IF(J99=1,(SUM($J$8:J99)*J99),0)</f>
        <v>0</v>
      </c>
      <c r="L99" s="204" t="str">
        <f t="shared" si="17"/>
        <v xml:space="preserve"> </v>
      </c>
      <c r="M99" s="204" t="str">
        <f t="shared" si="18"/>
        <v xml:space="preserve"> </v>
      </c>
      <c r="N99" s="249" t="str">
        <f t="shared" si="19"/>
        <v xml:space="preserve"> </v>
      </c>
      <c r="O99" s="252" t="str">
        <f t="shared" si="20"/>
        <v xml:space="preserve"> </v>
      </c>
      <c r="P99" s="233" t="str">
        <f t="shared" si="21"/>
        <v/>
      </c>
      <c r="Q99" s="143"/>
      <c r="R99" s="241">
        <f t="shared" si="22"/>
        <v>0</v>
      </c>
      <c r="S99" s="204">
        <f>IF(R99=1,(SUM($R$8:R99)*R99),0)</f>
        <v>0</v>
      </c>
      <c r="T99" s="204" t="str">
        <f t="shared" si="23"/>
        <v xml:space="preserve"> </v>
      </c>
      <c r="U99" s="204" t="str">
        <f t="shared" si="24"/>
        <v xml:space="preserve"> </v>
      </c>
      <c r="V99" s="249" t="str">
        <f t="shared" si="25"/>
        <v xml:space="preserve"> </v>
      </c>
      <c r="W99" s="252" t="str">
        <f t="shared" si="26"/>
        <v xml:space="preserve"> </v>
      </c>
      <c r="X99" s="233" t="str">
        <f t="shared" si="27"/>
        <v/>
      </c>
      <c r="AL99" s="268" t="str">
        <f t="shared" si="28"/>
        <v/>
      </c>
      <c r="AM99" s="270">
        <f t="shared" si="29"/>
        <v>0</v>
      </c>
    </row>
    <row r="100" spans="1:39" ht="14.1" customHeight="1" x14ac:dyDescent="0.3">
      <c r="A100" s="197">
        <v>93</v>
      </c>
      <c r="B100" s="197">
        <f t="shared" si="30"/>
        <v>1</v>
      </c>
      <c r="C100" s="130"/>
      <c r="D100" s="197" t="str">
        <f>IF(C100="","",(IF(ISERROR(VLOOKUP(C100,FSGT5_Inscr!$F$7:$L$110,2,FALSE))=TRUE,VLOOKUP(C100,FSGT6_Inscr!$F$7:$L$110,2,FALSE),(VLOOKUP(C100,FSGT5_Inscr!$F$7:$L$110,2,FALSE)))))</f>
        <v/>
      </c>
      <c r="E100" s="197" t="str">
        <f>IF(C100="","",(IF(ISERROR(VLOOKUP(C100,FSGT5_Inscr!$F$7:$L$110,3,FALSE))=TRUE,VLOOKUP(C100,FSGT6_Inscr!$F$7:$L$110,3,FALSE),(VLOOKUP(C100,FSGT5_Inscr!$F$7:$L$110,3,FALSE)))))</f>
        <v/>
      </c>
      <c r="F100" s="197" t="str">
        <f>IF(C100="","",(IF(ISERROR(VLOOKUP(C100,FSGT5_Inscr!$F$7:$L$110,4,FALSE))=TRUE,VLOOKUP(C100,FSGT6_Inscr!$F$7:$L$110,4,FALSE),(VLOOKUP(C100,FSGT5_Inscr!$F$7:$L$110,4,FALSE)))))</f>
        <v/>
      </c>
      <c r="G100" s="197" t="str">
        <f>IF(C100="","",(IF(ISERROR(VLOOKUP(C100,FSGT5_Inscr!$F$7:$L$110,5,FALSE))=TRUE,VLOOKUP(C100,FSGT6_Inscr!$F$7:$L$110,5,FALSE),(VLOOKUP(C100,FSGT5_Inscr!$F$7:$L$110,5,FALSE)))))</f>
        <v/>
      </c>
      <c r="H100" s="197" t="str">
        <f>IF(C100="","",(IF(ISERROR(VLOOKUP(C100,FSGT5_Inscr!$F$7:$L$110,6,FALSE))=TRUE,VLOOKUP(C100,FSGT6_Inscr!$F$7:$L$110,6,FALSE),(VLOOKUP(C100,FSGT5_Inscr!$F$7:$L$110,6,FALSE)))))</f>
        <v/>
      </c>
      <c r="I100" s="196"/>
      <c r="J100" s="198">
        <f t="shared" si="16"/>
        <v>0</v>
      </c>
      <c r="K100" s="203">
        <f>IF(J100=1,(SUM($J$8:J100)*J100),0)</f>
        <v>0</v>
      </c>
      <c r="L100" s="203" t="str">
        <f t="shared" si="17"/>
        <v xml:space="preserve"> </v>
      </c>
      <c r="M100" s="203" t="str">
        <f t="shared" si="18"/>
        <v xml:space="preserve"> </v>
      </c>
      <c r="N100" s="248" t="str">
        <f t="shared" si="19"/>
        <v xml:space="preserve"> </v>
      </c>
      <c r="O100" s="253" t="str">
        <f t="shared" si="20"/>
        <v xml:space="preserve"> </v>
      </c>
      <c r="P100" s="234" t="str">
        <f t="shared" si="21"/>
        <v/>
      </c>
      <c r="Q100" s="144"/>
      <c r="R100" s="198">
        <f t="shared" si="22"/>
        <v>0</v>
      </c>
      <c r="S100" s="203">
        <f>IF(R100=1,(SUM($R$8:R100)*R100),0)</f>
        <v>0</v>
      </c>
      <c r="T100" s="203" t="str">
        <f t="shared" si="23"/>
        <v xml:space="preserve"> </v>
      </c>
      <c r="U100" s="203" t="str">
        <f t="shared" si="24"/>
        <v xml:space="preserve"> </v>
      </c>
      <c r="V100" s="248" t="str">
        <f t="shared" si="25"/>
        <v xml:space="preserve"> </v>
      </c>
      <c r="W100" s="253" t="str">
        <f t="shared" si="26"/>
        <v xml:space="preserve"> </v>
      </c>
      <c r="X100" s="234" t="str">
        <f t="shared" si="27"/>
        <v/>
      </c>
      <c r="AL100" s="268" t="str">
        <f t="shared" si="28"/>
        <v/>
      </c>
      <c r="AM100" s="270">
        <f t="shared" si="29"/>
        <v>0</v>
      </c>
    </row>
    <row r="101" spans="1:39" ht="14.1" customHeight="1" x14ac:dyDescent="0.3">
      <c r="A101" s="131">
        <v>94</v>
      </c>
      <c r="B101" s="131">
        <f t="shared" si="30"/>
        <v>1</v>
      </c>
      <c r="C101" s="132"/>
      <c r="D101" s="131" t="str">
        <f>IF(C101="","",(IF(ISERROR(VLOOKUP(C101,FSGT5_Inscr!$F$7:$L$110,2,FALSE))=TRUE,VLOOKUP(C101,FSGT6_Inscr!$F$7:$L$110,2,FALSE),(VLOOKUP(C101,FSGT5_Inscr!$F$7:$L$110,2,FALSE)))))</f>
        <v/>
      </c>
      <c r="E101" s="131" t="str">
        <f>IF(C101="","",(IF(ISERROR(VLOOKUP(C101,FSGT5_Inscr!$F$7:$L$110,3,FALSE))=TRUE,VLOOKUP(C101,FSGT6_Inscr!$F$7:$L$110,3,FALSE),(VLOOKUP(C101,FSGT5_Inscr!$F$7:$L$110,3,FALSE)))))</f>
        <v/>
      </c>
      <c r="F101" s="131" t="str">
        <f>IF(C101="","",(IF(ISERROR(VLOOKUP(C101,FSGT5_Inscr!$F$7:$L$110,4,FALSE))=TRUE,VLOOKUP(C101,FSGT6_Inscr!$F$7:$L$110,4,FALSE),(VLOOKUP(C101,FSGT5_Inscr!$F$7:$L$110,4,FALSE)))))</f>
        <v/>
      </c>
      <c r="G101" s="131" t="str">
        <f>IF(C101="","",(IF(ISERROR(VLOOKUP(C101,FSGT5_Inscr!$F$7:$L$110,5,FALSE))=TRUE,VLOOKUP(C101,FSGT6_Inscr!$F$7:$L$110,5,FALSE),(VLOOKUP(C101,FSGT5_Inscr!$F$7:$L$110,5,FALSE)))))</f>
        <v/>
      </c>
      <c r="H101" s="131" t="str">
        <f>IF(C101="","",(IF(ISERROR(VLOOKUP(C101,FSGT5_Inscr!$F$7:$L$110,6,FALSE))=TRUE,VLOOKUP(C101,FSGT6_Inscr!$F$7:$L$110,6,FALSE),(VLOOKUP(C101,FSGT5_Inscr!$F$7:$L$110,6,FALSE)))))</f>
        <v/>
      </c>
      <c r="I101" s="78"/>
      <c r="J101" s="241">
        <f t="shared" si="16"/>
        <v>0</v>
      </c>
      <c r="K101" s="204">
        <f>IF(J101=1,(SUM($J$8:J101)*J101),0)</f>
        <v>0</v>
      </c>
      <c r="L101" s="204" t="str">
        <f t="shared" si="17"/>
        <v xml:space="preserve"> </v>
      </c>
      <c r="M101" s="204" t="str">
        <f t="shared" si="18"/>
        <v xml:space="preserve"> </v>
      </c>
      <c r="N101" s="249" t="str">
        <f t="shared" si="19"/>
        <v xml:space="preserve"> </v>
      </c>
      <c r="O101" s="252" t="str">
        <f t="shared" si="20"/>
        <v xml:space="preserve"> </v>
      </c>
      <c r="P101" s="233" t="str">
        <f t="shared" si="21"/>
        <v/>
      </c>
      <c r="Q101" s="143"/>
      <c r="R101" s="241">
        <f t="shared" si="22"/>
        <v>0</v>
      </c>
      <c r="S101" s="204">
        <f>IF(R101=1,(SUM($R$8:R101)*R101),0)</f>
        <v>0</v>
      </c>
      <c r="T101" s="204" t="str">
        <f t="shared" si="23"/>
        <v xml:space="preserve"> </v>
      </c>
      <c r="U101" s="204" t="str">
        <f t="shared" si="24"/>
        <v xml:space="preserve"> </v>
      </c>
      <c r="V101" s="249" t="str">
        <f t="shared" si="25"/>
        <v xml:space="preserve"> </v>
      </c>
      <c r="W101" s="252" t="str">
        <f t="shared" si="26"/>
        <v xml:space="preserve"> </v>
      </c>
      <c r="X101" s="233" t="str">
        <f t="shared" si="27"/>
        <v/>
      </c>
      <c r="AL101" s="268" t="str">
        <f t="shared" si="28"/>
        <v/>
      </c>
      <c r="AM101" s="270">
        <f t="shared" si="29"/>
        <v>0</v>
      </c>
    </row>
    <row r="102" spans="1:39" ht="14.1" customHeight="1" x14ac:dyDescent="0.3">
      <c r="A102" s="197">
        <v>95</v>
      </c>
      <c r="B102" s="197">
        <f t="shared" si="30"/>
        <v>1</v>
      </c>
      <c r="C102" s="130"/>
      <c r="D102" s="197" t="str">
        <f>IF(C102="","",(IF(ISERROR(VLOOKUP(C102,FSGT5_Inscr!$F$7:$L$110,2,FALSE))=TRUE,VLOOKUP(C102,FSGT6_Inscr!$F$7:$L$110,2,FALSE),(VLOOKUP(C102,FSGT5_Inscr!$F$7:$L$110,2,FALSE)))))</f>
        <v/>
      </c>
      <c r="E102" s="197" t="str">
        <f>IF(C102="","",(IF(ISERROR(VLOOKUP(C102,FSGT5_Inscr!$F$7:$L$110,3,FALSE))=TRUE,VLOOKUP(C102,FSGT6_Inscr!$F$7:$L$110,3,FALSE),(VLOOKUP(C102,FSGT5_Inscr!$F$7:$L$110,3,FALSE)))))</f>
        <v/>
      </c>
      <c r="F102" s="197" t="str">
        <f>IF(C102="","",(IF(ISERROR(VLOOKUP(C102,FSGT5_Inscr!$F$7:$L$110,4,FALSE))=TRUE,VLOOKUP(C102,FSGT6_Inscr!$F$7:$L$110,4,FALSE),(VLOOKUP(C102,FSGT5_Inscr!$F$7:$L$110,4,FALSE)))))</f>
        <v/>
      </c>
      <c r="G102" s="197" t="str">
        <f>IF(C102="","",(IF(ISERROR(VLOOKUP(C102,FSGT5_Inscr!$F$7:$L$110,5,FALSE))=TRUE,VLOOKUP(C102,FSGT6_Inscr!$F$7:$L$110,5,FALSE),(VLOOKUP(C102,FSGT5_Inscr!$F$7:$L$110,5,FALSE)))))</f>
        <v/>
      </c>
      <c r="H102" s="197" t="str">
        <f>IF(C102="","",(IF(ISERROR(VLOOKUP(C102,FSGT5_Inscr!$F$7:$L$110,6,FALSE))=TRUE,VLOOKUP(C102,FSGT6_Inscr!$F$7:$L$110,6,FALSE),(VLOOKUP(C102,FSGT5_Inscr!$F$7:$L$110,6,FALSE)))))</f>
        <v/>
      </c>
      <c r="I102" s="196"/>
      <c r="J102" s="198">
        <f t="shared" si="16"/>
        <v>0</v>
      </c>
      <c r="K102" s="203">
        <f>IF(J102=1,(SUM($J$8:J102)*J102),0)</f>
        <v>0</v>
      </c>
      <c r="L102" s="203" t="str">
        <f t="shared" si="17"/>
        <v xml:space="preserve"> </v>
      </c>
      <c r="M102" s="203" t="str">
        <f t="shared" si="18"/>
        <v xml:space="preserve"> </v>
      </c>
      <c r="N102" s="248" t="str">
        <f t="shared" si="19"/>
        <v xml:space="preserve"> </v>
      </c>
      <c r="O102" s="253" t="str">
        <f t="shared" si="20"/>
        <v xml:space="preserve"> </v>
      </c>
      <c r="P102" s="234" t="str">
        <f t="shared" si="21"/>
        <v/>
      </c>
      <c r="Q102" s="144"/>
      <c r="R102" s="198">
        <f t="shared" si="22"/>
        <v>0</v>
      </c>
      <c r="S102" s="203">
        <f>IF(R102=1,(SUM($R$8:R102)*R102),0)</f>
        <v>0</v>
      </c>
      <c r="T102" s="203" t="str">
        <f t="shared" si="23"/>
        <v xml:space="preserve"> </v>
      </c>
      <c r="U102" s="203" t="str">
        <f t="shared" si="24"/>
        <v xml:space="preserve"> </v>
      </c>
      <c r="V102" s="248" t="str">
        <f t="shared" si="25"/>
        <v xml:space="preserve"> </v>
      </c>
      <c r="W102" s="253" t="str">
        <f t="shared" si="26"/>
        <v xml:space="preserve"> </v>
      </c>
      <c r="X102" s="234" t="str">
        <f t="shared" si="27"/>
        <v/>
      </c>
      <c r="AL102" s="268" t="str">
        <f t="shared" si="28"/>
        <v/>
      </c>
      <c r="AM102" s="270">
        <f t="shared" si="29"/>
        <v>0</v>
      </c>
    </row>
    <row r="103" spans="1:39" ht="14.1" customHeight="1" x14ac:dyDescent="0.3">
      <c r="A103" s="131">
        <v>96</v>
      </c>
      <c r="B103" s="131">
        <f t="shared" si="30"/>
        <v>1</v>
      </c>
      <c r="C103" s="132"/>
      <c r="D103" s="131" t="str">
        <f>IF(C103="","",(IF(ISERROR(VLOOKUP(C103,FSGT5_Inscr!$F$7:$L$110,2,FALSE))=TRUE,VLOOKUP(C103,FSGT6_Inscr!$F$7:$L$110,2,FALSE),(VLOOKUP(C103,FSGT5_Inscr!$F$7:$L$110,2,FALSE)))))</f>
        <v/>
      </c>
      <c r="E103" s="131" t="str">
        <f>IF(C103="","",(IF(ISERROR(VLOOKUP(C103,FSGT5_Inscr!$F$7:$L$110,3,FALSE))=TRUE,VLOOKUP(C103,FSGT6_Inscr!$F$7:$L$110,3,FALSE),(VLOOKUP(C103,FSGT5_Inscr!$F$7:$L$110,3,FALSE)))))</f>
        <v/>
      </c>
      <c r="F103" s="131" t="str">
        <f>IF(C103="","",(IF(ISERROR(VLOOKUP(C103,FSGT5_Inscr!$F$7:$L$110,4,FALSE))=TRUE,VLOOKUP(C103,FSGT6_Inscr!$F$7:$L$110,4,FALSE),(VLOOKUP(C103,FSGT5_Inscr!$F$7:$L$110,4,FALSE)))))</f>
        <v/>
      </c>
      <c r="G103" s="131" t="str">
        <f>IF(C103="","",(IF(ISERROR(VLOOKUP(C103,FSGT5_Inscr!$F$7:$L$110,5,FALSE))=TRUE,VLOOKUP(C103,FSGT6_Inscr!$F$7:$L$110,5,FALSE),(VLOOKUP(C103,FSGT5_Inscr!$F$7:$L$110,5,FALSE)))))</f>
        <v/>
      </c>
      <c r="H103" s="131" t="str">
        <f>IF(C103="","",(IF(ISERROR(VLOOKUP(C103,FSGT5_Inscr!$F$7:$L$110,6,FALSE))=TRUE,VLOOKUP(C103,FSGT6_Inscr!$F$7:$L$110,6,FALSE),(VLOOKUP(C103,FSGT5_Inscr!$F$7:$L$110,6,FALSE)))))</f>
        <v/>
      </c>
      <c r="I103" s="78"/>
      <c r="J103" s="241">
        <f t="shared" si="16"/>
        <v>0</v>
      </c>
      <c r="K103" s="204">
        <f>IF(J103=1,(SUM($J$8:J103)*J103),0)</f>
        <v>0</v>
      </c>
      <c r="L103" s="204" t="str">
        <f t="shared" si="17"/>
        <v xml:space="preserve"> </v>
      </c>
      <c r="M103" s="204" t="str">
        <f t="shared" si="18"/>
        <v xml:space="preserve"> </v>
      </c>
      <c r="N103" s="249" t="str">
        <f t="shared" si="19"/>
        <v xml:space="preserve"> </v>
      </c>
      <c r="O103" s="252" t="str">
        <f t="shared" si="20"/>
        <v xml:space="preserve"> </v>
      </c>
      <c r="P103" s="233" t="str">
        <f t="shared" si="21"/>
        <v/>
      </c>
      <c r="Q103" s="143"/>
      <c r="R103" s="241">
        <f t="shared" si="22"/>
        <v>0</v>
      </c>
      <c r="S103" s="204">
        <f>IF(R103=1,(SUM($R$8:R103)*R103),0)</f>
        <v>0</v>
      </c>
      <c r="T103" s="204" t="str">
        <f t="shared" si="23"/>
        <v xml:space="preserve"> </v>
      </c>
      <c r="U103" s="204" t="str">
        <f t="shared" si="24"/>
        <v xml:space="preserve"> </v>
      </c>
      <c r="V103" s="249" t="str">
        <f t="shared" si="25"/>
        <v xml:space="preserve"> </v>
      </c>
      <c r="W103" s="252" t="str">
        <f t="shared" si="26"/>
        <v xml:space="preserve"> </v>
      </c>
      <c r="X103" s="233" t="str">
        <f t="shared" si="27"/>
        <v/>
      </c>
      <c r="AL103" s="268" t="str">
        <f t="shared" si="28"/>
        <v/>
      </c>
      <c r="AM103" s="270">
        <f t="shared" si="29"/>
        <v>0</v>
      </c>
    </row>
    <row r="104" spans="1:39" ht="14.1" customHeight="1" x14ac:dyDescent="0.3">
      <c r="A104" s="197">
        <v>97</v>
      </c>
      <c r="B104" s="197">
        <f t="shared" si="30"/>
        <v>1</v>
      </c>
      <c r="C104" s="130"/>
      <c r="D104" s="197" t="str">
        <f>IF(C104="","",(IF(ISERROR(VLOOKUP(C104,FSGT5_Inscr!$F$7:$L$110,2,FALSE))=TRUE,VLOOKUP(C104,FSGT6_Inscr!$F$7:$L$110,2,FALSE),(VLOOKUP(C104,FSGT5_Inscr!$F$7:$L$110,2,FALSE)))))</f>
        <v/>
      </c>
      <c r="E104" s="197" t="str">
        <f>IF(C104="","",(IF(ISERROR(VLOOKUP(C104,FSGT5_Inscr!$F$7:$L$110,3,FALSE))=TRUE,VLOOKUP(C104,FSGT6_Inscr!$F$7:$L$110,3,FALSE),(VLOOKUP(C104,FSGT5_Inscr!$F$7:$L$110,3,FALSE)))))</f>
        <v/>
      </c>
      <c r="F104" s="197" t="str">
        <f>IF(C104="","",(IF(ISERROR(VLOOKUP(C104,FSGT5_Inscr!$F$7:$L$110,4,FALSE))=TRUE,VLOOKUP(C104,FSGT6_Inscr!$F$7:$L$110,4,FALSE),(VLOOKUP(C104,FSGT5_Inscr!$F$7:$L$110,4,FALSE)))))</f>
        <v/>
      </c>
      <c r="G104" s="197" t="str">
        <f>IF(C104="","",(IF(ISERROR(VLOOKUP(C104,FSGT5_Inscr!$F$7:$L$110,5,FALSE))=TRUE,VLOOKUP(C104,FSGT6_Inscr!$F$7:$L$110,5,FALSE),(VLOOKUP(C104,FSGT5_Inscr!$F$7:$L$110,5,FALSE)))))</f>
        <v/>
      </c>
      <c r="H104" s="197" t="str">
        <f>IF(C104="","",(IF(ISERROR(VLOOKUP(C104,FSGT5_Inscr!$F$7:$L$110,6,FALSE))=TRUE,VLOOKUP(C104,FSGT6_Inscr!$F$7:$L$110,6,FALSE),(VLOOKUP(C104,FSGT5_Inscr!$F$7:$L$110,6,FALSE)))))</f>
        <v/>
      </c>
      <c r="I104" s="196"/>
      <c r="J104" s="198">
        <f t="shared" si="16"/>
        <v>0</v>
      </c>
      <c r="K104" s="203">
        <f>IF(J104=1,(SUM($J$8:J104)*J104),0)</f>
        <v>0</v>
      </c>
      <c r="L104" s="203" t="str">
        <f t="shared" si="17"/>
        <v xml:space="preserve"> </v>
      </c>
      <c r="M104" s="203" t="str">
        <f t="shared" si="18"/>
        <v xml:space="preserve"> </v>
      </c>
      <c r="N104" s="248" t="str">
        <f t="shared" si="19"/>
        <v xml:space="preserve"> </v>
      </c>
      <c r="O104" s="253" t="str">
        <f t="shared" si="20"/>
        <v xml:space="preserve"> </v>
      </c>
      <c r="P104" s="234" t="str">
        <f t="shared" si="21"/>
        <v/>
      </c>
      <c r="Q104" s="144"/>
      <c r="R104" s="198">
        <f t="shared" si="22"/>
        <v>0</v>
      </c>
      <c r="S104" s="203">
        <f>IF(R104=1,(SUM($R$8:R104)*R104),0)</f>
        <v>0</v>
      </c>
      <c r="T104" s="203" t="str">
        <f t="shared" si="23"/>
        <v xml:space="preserve"> </v>
      </c>
      <c r="U104" s="203" t="str">
        <f t="shared" si="24"/>
        <v xml:space="preserve"> </v>
      </c>
      <c r="V104" s="248" t="str">
        <f t="shared" si="25"/>
        <v xml:space="preserve"> </v>
      </c>
      <c r="W104" s="253" t="str">
        <f t="shared" si="26"/>
        <v xml:space="preserve"> </v>
      </c>
      <c r="X104" s="234" t="str">
        <f t="shared" si="27"/>
        <v/>
      </c>
      <c r="AL104" s="268" t="str">
        <f t="shared" si="28"/>
        <v/>
      </c>
      <c r="AM104" s="270">
        <f t="shared" si="29"/>
        <v>0</v>
      </c>
    </row>
    <row r="105" spans="1:39" ht="14.1" customHeight="1" x14ac:dyDescent="0.3">
      <c r="A105" s="131">
        <v>98</v>
      </c>
      <c r="B105" s="131">
        <f t="shared" si="30"/>
        <v>1</v>
      </c>
      <c r="C105" s="132"/>
      <c r="D105" s="131" t="str">
        <f>IF(C105="","",(IF(ISERROR(VLOOKUP(C105,FSGT5_Inscr!$F$7:$L$110,2,FALSE))=TRUE,VLOOKUP(C105,FSGT6_Inscr!$F$7:$L$110,2,FALSE),(VLOOKUP(C105,FSGT5_Inscr!$F$7:$L$110,2,FALSE)))))</f>
        <v/>
      </c>
      <c r="E105" s="131" t="str">
        <f>IF(C105="","",(IF(ISERROR(VLOOKUP(C105,FSGT5_Inscr!$F$7:$L$110,3,FALSE))=TRUE,VLOOKUP(C105,FSGT6_Inscr!$F$7:$L$110,3,FALSE),(VLOOKUP(C105,FSGT5_Inscr!$F$7:$L$110,3,FALSE)))))</f>
        <v/>
      </c>
      <c r="F105" s="131" t="str">
        <f>IF(C105="","",(IF(ISERROR(VLOOKUP(C105,FSGT5_Inscr!$F$7:$L$110,4,FALSE))=TRUE,VLOOKUP(C105,FSGT6_Inscr!$F$7:$L$110,4,FALSE),(VLOOKUP(C105,FSGT5_Inscr!$F$7:$L$110,4,FALSE)))))</f>
        <v/>
      </c>
      <c r="G105" s="131" t="str">
        <f>IF(C105="","",(IF(ISERROR(VLOOKUP(C105,FSGT5_Inscr!$F$7:$L$110,5,FALSE))=TRUE,VLOOKUP(C105,FSGT6_Inscr!$F$7:$L$110,5,FALSE),(VLOOKUP(C105,FSGT5_Inscr!$F$7:$L$110,5,FALSE)))))</f>
        <v/>
      </c>
      <c r="H105" s="131" t="str">
        <f>IF(C105="","",(IF(ISERROR(VLOOKUP(C105,FSGT5_Inscr!$F$7:$L$110,6,FALSE))=TRUE,VLOOKUP(C105,FSGT6_Inscr!$F$7:$L$110,6,FALSE),(VLOOKUP(C105,FSGT5_Inscr!$F$7:$L$110,6,FALSE)))))</f>
        <v/>
      </c>
      <c r="I105" s="78"/>
      <c r="J105" s="241">
        <f t="shared" si="16"/>
        <v>0</v>
      </c>
      <c r="K105" s="204">
        <f>IF(J105=1,(SUM($J$8:J105)*J105),0)</f>
        <v>0</v>
      </c>
      <c r="L105" s="204" t="str">
        <f t="shared" si="17"/>
        <v xml:space="preserve"> </v>
      </c>
      <c r="M105" s="204" t="str">
        <f t="shared" si="18"/>
        <v xml:space="preserve"> </v>
      </c>
      <c r="N105" s="249" t="str">
        <f t="shared" si="19"/>
        <v xml:space="preserve"> </v>
      </c>
      <c r="O105" s="252" t="str">
        <f t="shared" si="20"/>
        <v xml:space="preserve"> </v>
      </c>
      <c r="P105" s="233" t="str">
        <f t="shared" si="21"/>
        <v/>
      </c>
      <c r="Q105" s="143"/>
      <c r="R105" s="241">
        <f t="shared" si="22"/>
        <v>0</v>
      </c>
      <c r="S105" s="204">
        <f>IF(R105=1,(SUM($R$8:R105)*R105),0)</f>
        <v>0</v>
      </c>
      <c r="T105" s="204" t="str">
        <f t="shared" si="23"/>
        <v xml:space="preserve"> </v>
      </c>
      <c r="U105" s="204" t="str">
        <f t="shared" si="24"/>
        <v xml:space="preserve"> </v>
      </c>
      <c r="V105" s="249" t="str">
        <f t="shared" si="25"/>
        <v xml:space="preserve"> </v>
      </c>
      <c r="W105" s="252" t="str">
        <f t="shared" si="26"/>
        <v xml:space="preserve"> </v>
      </c>
      <c r="X105" s="233" t="str">
        <f t="shared" si="27"/>
        <v/>
      </c>
      <c r="AL105" s="268" t="str">
        <f t="shared" si="28"/>
        <v/>
      </c>
      <c r="AM105" s="270">
        <f t="shared" si="29"/>
        <v>0</v>
      </c>
    </row>
    <row r="106" spans="1:39" ht="14.1" customHeight="1" x14ac:dyDescent="0.3">
      <c r="A106" s="197">
        <v>99</v>
      </c>
      <c r="B106" s="197">
        <f t="shared" si="30"/>
        <v>1</v>
      </c>
      <c r="C106" s="130"/>
      <c r="D106" s="197" t="str">
        <f>IF(C106="","",(IF(ISERROR(VLOOKUP(C106,FSGT5_Inscr!$F$7:$L$110,2,FALSE))=TRUE,VLOOKUP(C106,FSGT6_Inscr!$F$7:$L$110,2,FALSE),(VLOOKUP(C106,FSGT5_Inscr!$F$7:$L$110,2,FALSE)))))</f>
        <v/>
      </c>
      <c r="E106" s="197" t="str">
        <f>IF(C106="","",(IF(ISERROR(VLOOKUP(C106,FSGT5_Inscr!$F$7:$L$110,3,FALSE))=TRUE,VLOOKUP(C106,FSGT6_Inscr!$F$7:$L$110,3,FALSE),(VLOOKUP(C106,FSGT5_Inscr!$F$7:$L$110,3,FALSE)))))</f>
        <v/>
      </c>
      <c r="F106" s="197" t="str">
        <f>IF(C106="","",(IF(ISERROR(VLOOKUP(C106,FSGT5_Inscr!$F$7:$L$110,4,FALSE))=TRUE,VLOOKUP(C106,FSGT6_Inscr!$F$7:$L$110,4,FALSE),(VLOOKUP(C106,FSGT5_Inscr!$F$7:$L$110,4,FALSE)))))</f>
        <v/>
      </c>
      <c r="G106" s="197" t="str">
        <f>IF(C106="","",(IF(ISERROR(VLOOKUP(C106,FSGT5_Inscr!$F$7:$L$110,5,FALSE))=TRUE,VLOOKUP(C106,FSGT6_Inscr!$F$7:$L$110,5,FALSE),(VLOOKUP(C106,FSGT5_Inscr!$F$7:$L$110,5,FALSE)))))</f>
        <v/>
      </c>
      <c r="H106" s="197" t="str">
        <f>IF(C106="","",(IF(ISERROR(VLOOKUP(C106,FSGT5_Inscr!$F$7:$L$110,6,FALSE))=TRUE,VLOOKUP(C106,FSGT6_Inscr!$F$7:$L$110,6,FALSE),(VLOOKUP(C106,FSGT5_Inscr!$F$7:$L$110,6,FALSE)))))</f>
        <v/>
      </c>
      <c r="I106" s="196"/>
      <c r="J106" s="198">
        <f t="shared" si="16"/>
        <v>0</v>
      </c>
      <c r="K106" s="203">
        <f>IF(J106=1,(SUM($J$8:J106)*J106),0)</f>
        <v>0</v>
      </c>
      <c r="L106" s="203" t="str">
        <f t="shared" si="17"/>
        <v xml:space="preserve"> </v>
      </c>
      <c r="M106" s="203" t="str">
        <f t="shared" si="18"/>
        <v xml:space="preserve"> </v>
      </c>
      <c r="N106" s="248" t="str">
        <f t="shared" si="19"/>
        <v xml:space="preserve"> </v>
      </c>
      <c r="O106" s="253" t="str">
        <f t="shared" si="20"/>
        <v xml:space="preserve"> </v>
      </c>
      <c r="P106" s="234" t="str">
        <f t="shared" si="21"/>
        <v/>
      </c>
      <c r="Q106" s="144"/>
      <c r="R106" s="198">
        <f t="shared" si="22"/>
        <v>0</v>
      </c>
      <c r="S106" s="203">
        <f>IF(R106=1,(SUM($R$8:R106)*R106),0)</f>
        <v>0</v>
      </c>
      <c r="T106" s="203" t="str">
        <f t="shared" si="23"/>
        <v xml:space="preserve"> </v>
      </c>
      <c r="U106" s="203" t="str">
        <f t="shared" si="24"/>
        <v xml:space="preserve"> </v>
      </c>
      <c r="V106" s="248" t="str">
        <f t="shared" si="25"/>
        <v xml:space="preserve"> </v>
      </c>
      <c r="W106" s="253" t="str">
        <f t="shared" si="26"/>
        <v xml:space="preserve"> </v>
      </c>
      <c r="X106" s="234" t="str">
        <f t="shared" si="27"/>
        <v/>
      </c>
      <c r="AL106" s="268" t="str">
        <f t="shared" si="28"/>
        <v/>
      </c>
      <c r="AM106" s="270">
        <f t="shared" si="29"/>
        <v>0</v>
      </c>
    </row>
    <row r="107" spans="1:39" ht="14.1" customHeight="1" thickBot="1" x14ac:dyDescent="0.35">
      <c r="A107" s="160">
        <v>100</v>
      </c>
      <c r="B107" s="160">
        <f t="shared" si="30"/>
        <v>1</v>
      </c>
      <c r="C107" s="161"/>
      <c r="D107" s="160" t="str">
        <f>IF(C107="","",(IF(ISERROR(VLOOKUP(C107,FSGT5_Inscr!$F$7:$L$110,2,FALSE))=TRUE,VLOOKUP(C107,FSGT6_Inscr!$F$7:$L$110,2,FALSE),(VLOOKUP(C107,FSGT5_Inscr!$F$7:$L$110,2,FALSE)))))</f>
        <v/>
      </c>
      <c r="E107" s="160" t="str">
        <f>IF(C107="","",(IF(ISERROR(VLOOKUP(C107,FSGT5_Inscr!$F$7:$L$110,3,FALSE))=TRUE,VLOOKUP(C107,FSGT6_Inscr!$F$7:$L$110,3,FALSE),(VLOOKUP(C107,FSGT5_Inscr!$F$7:$L$110,3,FALSE)))))</f>
        <v/>
      </c>
      <c r="F107" s="160" t="str">
        <f>IF(C107="","",(IF(ISERROR(VLOOKUP(C107,FSGT5_Inscr!$F$7:$L$110,4,FALSE))=TRUE,VLOOKUP(C107,FSGT6_Inscr!$F$7:$L$110,4,FALSE),(VLOOKUP(C107,FSGT5_Inscr!$F$7:$L$110,4,FALSE)))))</f>
        <v/>
      </c>
      <c r="G107" s="160" t="str">
        <f>IF(C107="","",(IF(ISERROR(VLOOKUP(C107,FSGT5_Inscr!$F$7:$L$110,5,FALSE))=TRUE,VLOOKUP(C107,FSGT6_Inscr!$F$7:$L$110,5,FALSE),(VLOOKUP(C107,FSGT5_Inscr!$F$7:$L$110,5,FALSE)))))</f>
        <v/>
      </c>
      <c r="H107" s="160" t="str">
        <f>IF(C107="","",(IF(ISERROR(VLOOKUP(C107,FSGT5_Inscr!$F$7:$L$110,6,FALSE))=TRUE,VLOOKUP(C107,FSGT6_Inscr!$F$7:$L$110,6,FALSE),(VLOOKUP(C107,FSGT5_Inscr!$F$7:$L$110,6,FALSE)))))</f>
        <v/>
      </c>
      <c r="I107" s="78"/>
      <c r="J107" s="242">
        <f t="shared" si="16"/>
        <v>0</v>
      </c>
      <c r="K107" s="223">
        <f>IF(J107=1,(SUM($J$8:J107)*J107),0)</f>
        <v>0</v>
      </c>
      <c r="L107" s="223" t="str">
        <f t="shared" si="17"/>
        <v xml:space="preserve"> </v>
      </c>
      <c r="M107" s="223" t="str">
        <f t="shared" si="18"/>
        <v xml:space="preserve"> </v>
      </c>
      <c r="N107" s="250" t="str">
        <f t="shared" si="19"/>
        <v xml:space="preserve"> </v>
      </c>
      <c r="O107" s="254" t="str">
        <f t="shared" si="20"/>
        <v xml:space="preserve"> </v>
      </c>
      <c r="P107" s="235" t="str">
        <f t="shared" si="21"/>
        <v/>
      </c>
      <c r="Q107" s="143"/>
      <c r="R107" s="242">
        <f t="shared" si="22"/>
        <v>0</v>
      </c>
      <c r="S107" s="223">
        <f>IF(R107=1,(SUM($R$8:R107)*R107),0)</f>
        <v>0</v>
      </c>
      <c r="T107" s="223" t="str">
        <f t="shared" si="23"/>
        <v xml:space="preserve"> </v>
      </c>
      <c r="U107" s="223" t="str">
        <f t="shared" si="24"/>
        <v xml:space="preserve"> </v>
      </c>
      <c r="V107" s="250" t="str">
        <f t="shared" si="25"/>
        <v xml:space="preserve"> </v>
      </c>
      <c r="W107" s="254" t="str">
        <f t="shared" si="26"/>
        <v xml:space="preserve"> </v>
      </c>
      <c r="X107" s="235" t="str">
        <f t="shared" si="27"/>
        <v/>
      </c>
      <c r="AL107" s="268" t="str">
        <f t="shared" si="28"/>
        <v/>
      </c>
      <c r="AM107" s="270">
        <f t="shared" si="29"/>
        <v>0</v>
      </c>
    </row>
    <row r="108" spans="1:39" ht="15" thickTop="1" x14ac:dyDescent="0.3"/>
  </sheetData>
  <mergeCells count="16">
    <mergeCell ref="J3:P5"/>
    <mergeCell ref="R3:X5"/>
    <mergeCell ref="O6:O7"/>
    <mergeCell ref="P6:P7"/>
    <mergeCell ref="W6:W7"/>
    <mergeCell ref="X6:X7"/>
    <mergeCell ref="G6:G7"/>
    <mergeCell ref="A2:H2"/>
    <mergeCell ref="G3:H5"/>
    <mergeCell ref="A4:E4"/>
    <mergeCell ref="A6:A7"/>
    <mergeCell ref="C6:C7"/>
    <mergeCell ref="D6:D7"/>
    <mergeCell ref="E6:E7"/>
    <mergeCell ref="F6:F7"/>
    <mergeCell ref="H6:H7"/>
  </mergeCells>
  <conditionalFormatting sqref="H8:H107">
    <cfRule type="cellIs" dxfId="45" priority="33" operator="equal">
      <formula>3</formula>
    </cfRule>
  </conditionalFormatting>
  <conditionalFormatting sqref="A8:A107">
    <cfRule type="containsText" dxfId="44" priority="29" operator="containsText" text="NC">
      <formula>NOT(ISERROR(SEARCH("NC",A8)))</formula>
    </cfRule>
    <cfRule type="containsText" dxfId="43" priority="30" operator="containsText" text="A">
      <formula>NOT(ISERROR(SEARCH("A",A8)))</formula>
    </cfRule>
  </conditionalFormatting>
  <conditionalFormatting sqref="H1:H5 H8:H1048576">
    <cfRule type="cellIs" dxfId="42" priority="18" stopIfTrue="1" operator="equal">
      <formula>6</formula>
    </cfRule>
    <cfRule type="cellIs" dxfId="41" priority="19" operator="equal">
      <formula>6</formula>
    </cfRule>
    <cfRule type="cellIs" dxfId="40" priority="20" stopIfTrue="1" operator="equal">
      <formula>5</formula>
    </cfRule>
  </conditionalFormatting>
  <conditionalFormatting sqref="C8:C107">
    <cfRule type="duplicateValues" dxfId="39" priority="79" stopIfTrue="1"/>
  </conditionalFormatting>
  <conditionalFormatting sqref="K1:O1 K108:O1048576 X6:X7 S1:W1 S108:W1048576 P6:P7">
    <cfRule type="containsErrors" dxfId="38" priority="1">
      <formula>ISERROR(K1)</formula>
    </cfRule>
  </conditionalFormatting>
  <printOptions horizontalCentered="1"/>
  <pageMargins left="0.11811023622047245" right="0.11811023622047245" top="0.19685039370078741" bottom="0.19685039370078741" header="0.31496062992125984" footer="0.31496062992125984"/>
  <pageSetup paperSize="9" orientation="landscape" horizontalDpi="30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9933"/>
  </sheetPr>
  <dimension ref="A1:AU183"/>
  <sheetViews>
    <sheetView topLeftCell="B1" workbookViewId="0">
      <pane ySplit="6" topLeftCell="A7" activePane="bottomLeft" state="frozen"/>
      <selection activeCell="B1" sqref="B1"/>
      <selection pane="bottomLeft" activeCell="P23" sqref="P23"/>
    </sheetView>
  </sheetViews>
  <sheetFormatPr baseColWidth="10" defaultColWidth="11.44140625" defaultRowHeight="13.2" x14ac:dyDescent="0.3"/>
  <cols>
    <col min="1" max="1" width="19.109375" style="3" hidden="1" customWidth="1"/>
    <col min="2" max="2" width="13.6640625" style="3" customWidth="1"/>
    <col min="3" max="3" width="13.6640625" style="3" hidden="1" customWidth="1"/>
    <col min="4" max="4" width="13.6640625" style="3" customWidth="1"/>
    <col min="5" max="5" width="11.88671875" style="3" hidden="1" customWidth="1"/>
    <col min="6" max="6" width="9" style="19" customWidth="1"/>
    <col min="7" max="8" width="22.33203125" style="19" customWidth="1"/>
    <col min="9" max="9" width="29.109375" style="19" customWidth="1"/>
    <col min="10" max="10" width="6.5546875" style="19" customWidth="1"/>
    <col min="11" max="11" width="10" style="19" customWidth="1"/>
    <col min="12" max="13" width="2.6640625" style="19" customWidth="1"/>
    <col min="14" max="14" width="4.33203125" style="19" customWidth="1"/>
    <col min="15" max="15" width="2.6640625" style="19" customWidth="1"/>
    <col min="16" max="16" width="9.6640625" style="19" customWidth="1"/>
    <col min="17" max="17" width="2.6640625" style="19" customWidth="1"/>
    <col min="18" max="18" width="13.6640625" style="19" customWidth="1"/>
    <col min="19" max="22" width="2.6640625" style="19" customWidth="1"/>
    <col min="23" max="23" width="2.6640625" style="171" customWidth="1"/>
    <col min="24" max="24" width="20.44140625" style="224" customWidth="1"/>
    <col min="25" max="25" width="10" style="224" customWidth="1"/>
    <col min="26" max="26" width="17.44140625" style="224" customWidth="1"/>
    <col min="27" max="27" width="10" style="224" hidden="1" customWidth="1"/>
    <col min="28" max="28" width="8.44140625" style="171" hidden="1" customWidth="1"/>
    <col min="29" max="29" width="14" style="171" hidden="1" customWidth="1"/>
    <col min="30" max="30" width="8.44140625" style="171" hidden="1" customWidth="1"/>
    <col min="31" max="31" width="7.88671875" style="171" hidden="1" customWidth="1"/>
    <col min="32" max="32" width="2.6640625" style="171" customWidth="1"/>
    <col min="33" max="43" width="2.6640625" style="19" customWidth="1"/>
    <col min="44" max="44" width="11.44140625" style="19"/>
    <col min="45" max="45" width="15.88671875" style="19" customWidth="1"/>
    <col min="46" max="46" width="22.44140625" style="19" customWidth="1"/>
    <col min="47" max="16384" width="11.44140625" style="19"/>
  </cols>
  <sheetData>
    <row r="1" spans="1:47" ht="30.75" customHeight="1" thickBot="1" x14ac:dyDescent="0.35">
      <c r="C1" s="71"/>
      <c r="D1" s="71"/>
      <c r="E1" s="71"/>
      <c r="F1" s="362" t="str">
        <f>Entete!B2</f>
        <v>vélo sport joncynois</v>
      </c>
      <c r="G1" s="362"/>
      <c r="H1" s="362"/>
      <c r="I1" s="362"/>
      <c r="J1" s="362"/>
      <c r="K1" s="362"/>
    </row>
    <row r="2" spans="1:47" ht="8.25" customHeight="1" thickTop="1" x14ac:dyDescent="0.3">
      <c r="J2" s="308" t="s">
        <v>18</v>
      </c>
      <c r="K2" s="309"/>
    </row>
    <row r="3" spans="1:47" ht="17.399999999999999" x14ac:dyDescent="0.3">
      <c r="C3" s="72"/>
      <c r="D3" s="72"/>
      <c r="E3" s="72"/>
      <c r="F3" s="294" t="str">
        <f>Entete!B4</f>
        <v>prix de Laives</v>
      </c>
      <c r="G3" s="294"/>
      <c r="H3" s="294"/>
      <c r="I3" s="50" t="str">
        <f>Entete!B6</f>
        <v>26/08/2018</v>
      </c>
      <c r="J3" s="310"/>
      <c r="K3" s="311"/>
      <c r="N3" s="2"/>
    </row>
    <row r="4" spans="1:47" ht="10.5" customHeight="1" thickBot="1" x14ac:dyDescent="0.35">
      <c r="J4" s="310"/>
      <c r="K4" s="311"/>
    </row>
    <row r="5" spans="1:47" s="81" customFormat="1" ht="15.75" customHeight="1" thickTop="1" x14ac:dyDescent="0.3">
      <c r="A5" s="283"/>
      <c r="B5" s="297" t="s">
        <v>33</v>
      </c>
      <c r="C5" s="297"/>
      <c r="D5" s="297"/>
      <c r="E5" s="297"/>
      <c r="F5" s="298" t="s">
        <v>10</v>
      </c>
      <c r="G5" s="300" t="s">
        <v>9</v>
      </c>
      <c r="H5" s="302" t="s">
        <v>2</v>
      </c>
      <c r="I5" s="304" t="s">
        <v>0</v>
      </c>
      <c r="J5" s="295" t="s">
        <v>3</v>
      </c>
      <c r="K5" s="363">
        <v>6</v>
      </c>
      <c r="L5" s="7"/>
      <c r="M5" s="7"/>
      <c r="N5" s="7"/>
      <c r="O5" s="7"/>
      <c r="P5" s="7"/>
      <c r="Q5" s="7"/>
      <c r="R5" s="7"/>
      <c r="S5" s="7"/>
      <c r="T5" s="7"/>
      <c r="U5" s="7"/>
      <c r="V5" s="7"/>
      <c r="W5" s="7"/>
      <c r="X5" s="213"/>
      <c r="Y5" s="214"/>
      <c r="Z5" s="214"/>
      <c r="AA5" s="214"/>
      <c r="AB5" s="8"/>
      <c r="AC5" s="8"/>
      <c r="AD5" s="8"/>
      <c r="AE5" s="8"/>
      <c r="AF5" s="8"/>
      <c r="AG5" s="8"/>
      <c r="AH5" s="7"/>
      <c r="AI5" s="7"/>
      <c r="AJ5" s="7"/>
      <c r="AK5" s="7"/>
      <c r="AL5" s="7"/>
      <c r="AM5" s="7"/>
      <c r="AN5" s="7"/>
      <c r="AO5" s="7"/>
      <c r="AP5" s="7"/>
      <c r="AQ5" s="7"/>
      <c r="AR5" s="9"/>
      <c r="AS5" s="12"/>
      <c r="AT5" s="10"/>
      <c r="AU5" s="11"/>
    </row>
    <row r="6" spans="1:47" s="81" customFormat="1" ht="15.75" customHeight="1" x14ac:dyDescent="0.3">
      <c r="A6" s="284"/>
      <c r="B6" s="158" t="s">
        <v>34</v>
      </c>
      <c r="C6" s="158"/>
      <c r="D6" s="158" t="s">
        <v>4</v>
      </c>
      <c r="E6" s="159"/>
      <c r="F6" s="320"/>
      <c r="G6" s="332"/>
      <c r="H6" s="315"/>
      <c r="I6" s="316"/>
      <c r="J6" s="317"/>
      <c r="K6" s="364"/>
      <c r="L6" s="80"/>
      <c r="M6" s="80"/>
      <c r="O6" s="5"/>
      <c r="P6" s="5"/>
      <c r="Q6" s="80"/>
      <c r="R6" s="80"/>
      <c r="S6" s="80"/>
      <c r="T6" s="5"/>
      <c r="U6" s="80"/>
      <c r="V6" s="5"/>
      <c r="W6" s="5"/>
      <c r="X6" s="215"/>
      <c r="Y6" s="225"/>
      <c r="Z6" s="226"/>
      <c r="AA6" s="226">
        <f>SUM(AA7:AA106)</f>
        <v>9</v>
      </c>
      <c r="AB6" s="227"/>
      <c r="AC6" s="215"/>
      <c r="AD6" s="273" t="s">
        <v>69</v>
      </c>
      <c r="AE6" s="273" t="s">
        <v>70</v>
      </c>
      <c r="AF6" s="227"/>
      <c r="AG6" s="6"/>
      <c r="AH6" s="13"/>
      <c r="AI6" s="6"/>
      <c r="AJ6" s="6"/>
      <c r="AK6" s="6"/>
      <c r="AL6" s="6"/>
      <c r="AM6" s="6"/>
      <c r="AN6" s="6"/>
      <c r="AO6" s="6"/>
      <c r="AP6" s="6"/>
      <c r="AQ6" s="6"/>
      <c r="AR6" s="9"/>
      <c r="AS6" s="12"/>
      <c r="AT6" s="10"/>
      <c r="AU6" s="11"/>
    </row>
    <row r="7" spans="1:47" s="4" customFormat="1" ht="14.1" customHeight="1" x14ac:dyDescent="0.3">
      <c r="A7" s="56" t="str">
        <f>IF(C7="",E7,C7)</f>
        <v>FSGT235381</v>
      </c>
      <c r="B7" s="277">
        <v>235381</v>
      </c>
      <c r="C7" s="118" t="str">
        <f>IF(B7="","",CONCATENATE($B$6,B7))</f>
        <v>FSGT235381</v>
      </c>
      <c r="D7" s="118"/>
      <c r="E7" s="155" t="str">
        <f>IF(D7="","",CONCATENATE($D$6,D7))</f>
        <v/>
      </c>
      <c r="F7" s="156">
        <v>651</v>
      </c>
      <c r="G7" s="151" t="str">
        <f>VLOOKUP(A7,Liste!$F$3:$Q$1586,2,FALSE)</f>
        <v>PICHARD</v>
      </c>
      <c r="H7" s="151" t="str">
        <f>VLOOKUP(A7,Liste!$F$3:$Q$1586,3,FALSE)</f>
        <v>Jean-Louis</v>
      </c>
      <c r="I7" s="151" t="str">
        <f>VLOOKUP(A7,Liste!$F$3:$Q$1586,4,FALSE)</f>
        <v>Chalon ASPTT</v>
      </c>
      <c r="J7" s="151">
        <f>VLOOKUP(A7,Liste!$F$3:$Q$1586,5,FALSE)</f>
        <v>71</v>
      </c>
      <c r="K7" s="151">
        <f>VLOOKUP(A7,Liste!$F$3:$Q$1586,9,FALSE)</f>
        <v>6</v>
      </c>
      <c r="L7" s="14"/>
      <c r="M7" s="14"/>
      <c r="O7" s="14"/>
      <c r="Q7" s="20"/>
      <c r="R7" s="20"/>
      <c r="S7" s="14"/>
      <c r="T7" s="14"/>
      <c r="U7" s="14"/>
      <c r="V7" s="14"/>
      <c r="W7" s="228"/>
      <c r="X7" s="229"/>
      <c r="Y7" s="230"/>
      <c r="Z7" s="226"/>
      <c r="AA7" s="226">
        <f>IF(K7=6,1,0)</f>
        <v>1</v>
      </c>
      <c r="AB7" s="231"/>
      <c r="AC7" s="267" t="str">
        <f>CONCATENATE(F7,G7)</f>
        <v>651PICHARD</v>
      </c>
      <c r="AD7" s="221" t="e">
        <f>VLOOKUP(AC7,FSGT5_Class!$AL$8:$AM$107,2,FALSE)</f>
        <v>#N/A</v>
      </c>
      <c r="AE7" s="221">
        <f>VLOOKUP(AC7,FSGT6_Class!$AL$8:$AM$107,2,FALSE)</f>
        <v>651</v>
      </c>
      <c r="AF7" s="231"/>
      <c r="AG7" s="15"/>
      <c r="AH7" s="18"/>
      <c r="AI7" s="18"/>
      <c r="AJ7" s="18"/>
      <c r="AK7" s="18"/>
      <c r="AL7" s="18"/>
      <c r="AM7" s="18"/>
      <c r="AN7" s="18"/>
      <c r="AO7" s="18"/>
      <c r="AP7" s="18"/>
      <c r="AQ7" s="18"/>
      <c r="AR7" s="16"/>
      <c r="AS7" s="17"/>
      <c r="AT7" s="17"/>
      <c r="AU7" s="17"/>
    </row>
    <row r="8" spans="1:47" s="4" customFormat="1" ht="14.1" customHeight="1" x14ac:dyDescent="0.3">
      <c r="A8" s="56" t="str">
        <f t="shared" ref="A8:A9" si="0">IF(C8="",E8,C8)</f>
        <v>FSGT488818</v>
      </c>
      <c r="B8" s="124">
        <v>488818</v>
      </c>
      <c r="C8" s="119" t="str">
        <f t="shared" ref="C8:C9" si="1">IF(B8="","",CONCATENATE($B$6,B8))</f>
        <v>FSGT488818</v>
      </c>
      <c r="D8" s="119"/>
      <c r="E8" s="157" t="str">
        <f t="shared" ref="E8:E9" si="2">IF(D8="","",CONCATENATE($D$6,D8))</f>
        <v/>
      </c>
      <c r="F8" s="22">
        <v>652</v>
      </c>
      <c r="G8" s="21" t="str">
        <f>VLOOKUP(A8,Liste!$F$3:$Q$1586,2,FALSE)</f>
        <v>COGNARD</v>
      </c>
      <c r="H8" s="21" t="str">
        <f>VLOOKUP(A8,Liste!$F$3:$Q$1586,3,FALSE)</f>
        <v>Serge</v>
      </c>
      <c r="I8" s="21" t="str">
        <f>VLOOKUP(A8,Liste!$F$3:$Q$1586,4,FALSE)</f>
        <v>Creusot VS</v>
      </c>
      <c r="J8" s="21">
        <f>VLOOKUP(A8,Liste!$F$3:$Q$1586,5,FALSE)</f>
        <v>71</v>
      </c>
      <c r="K8" s="21">
        <f>VLOOKUP(A8,Liste!$F$3:$Q$1586,9,FALSE)</f>
        <v>6</v>
      </c>
      <c r="L8" s="14"/>
      <c r="M8" s="14"/>
      <c r="O8" s="14"/>
      <c r="Q8" s="20"/>
      <c r="R8" s="20"/>
      <c r="S8" s="14"/>
      <c r="T8" s="14"/>
      <c r="U8" s="14"/>
      <c r="V8" s="14"/>
      <c r="W8" s="228"/>
      <c r="X8" s="229"/>
      <c r="Y8" s="230"/>
      <c r="Z8" s="226"/>
      <c r="AA8" s="226">
        <f t="shared" ref="AA8:AA71" si="3">IF(K8=6,1,0)</f>
        <v>1</v>
      </c>
      <c r="AB8" s="231"/>
      <c r="AC8" s="267" t="str">
        <f t="shared" ref="AC8:AC71" si="4">CONCATENATE(F8,G8)</f>
        <v>652COGNARD</v>
      </c>
      <c r="AD8" s="221" t="e">
        <f>VLOOKUP(AC8,FSGT5_Class!$AL$8:$AM$107,2,FALSE)</f>
        <v>#N/A</v>
      </c>
      <c r="AE8" s="221">
        <f>VLOOKUP(AC8,FSGT6_Class!$AL$8:$AM$107,2,FALSE)</f>
        <v>652</v>
      </c>
      <c r="AF8" s="231"/>
      <c r="AG8" s="15"/>
      <c r="AH8" s="18"/>
      <c r="AI8" s="18"/>
      <c r="AJ8" s="18"/>
      <c r="AK8" s="18"/>
      <c r="AL8" s="18"/>
      <c r="AM8" s="18"/>
      <c r="AN8" s="18"/>
      <c r="AO8" s="18"/>
      <c r="AP8" s="18"/>
      <c r="AQ8" s="18"/>
      <c r="AR8" s="16"/>
      <c r="AS8" s="17"/>
      <c r="AT8" s="17"/>
      <c r="AU8" s="17"/>
    </row>
    <row r="9" spans="1:47" s="4" customFormat="1" ht="14.1" customHeight="1" x14ac:dyDescent="0.3">
      <c r="A9" s="56" t="str">
        <f t="shared" si="0"/>
        <v>FSGT482644</v>
      </c>
      <c r="B9" s="124">
        <v>482644</v>
      </c>
      <c r="C9" s="119" t="str">
        <f t="shared" si="1"/>
        <v>FSGT482644</v>
      </c>
      <c r="D9" s="119"/>
      <c r="E9" s="157" t="str">
        <f t="shared" si="2"/>
        <v/>
      </c>
      <c r="F9" s="22">
        <v>653</v>
      </c>
      <c r="G9" s="21" t="str">
        <f>VLOOKUP(A9,Liste!$F$3:$Q$1586,2,FALSE)</f>
        <v>TEUBEN</v>
      </c>
      <c r="H9" s="21" t="str">
        <f>VLOOKUP(A9,Liste!$F$3:$Q$1586,3,FALSE)</f>
        <v>Ton</v>
      </c>
      <c r="I9" s="21" t="str">
        <f>VLOOKUP(A9,Liste!$F$3:$Q$1586,4,FALSE)</f>
        <v>Creusot VS</v>
      </c>
      <c r="J9" s="21">
        <f>VLOOKUP(A9,Liste!$F$3:$Q$1586,5,FALSE)</f>
        <v>71</v>
      </c>
      <c r="K9" s="21">
        <f>VLOOKUP(A9,Liste!$F$3:$Q$1586,9,FALSE)</f>
        <v>6</v>
      </c>
      <c r="L9" s="14"/>
      <c r="M9" s="14"/>
      <c r="O9" s="14"/>
      <c r="Q9" s="20"/>
      <c r="R9" s="20"/>
      <c r="S9" s="14"/>
      <c r="T9" s="14"/>
      <c r="U9" s="14"/>
      <c r="V9" s="14"/>
      <c r="W9" s="228"/>
      <c r="X9" s="229"/>
      <c r="Y9" s="230"/>
      <c r="Z9" s="226"/>
      <c r="AA9" s="226">
        <f t="shared" si="3"/>
        <v>1</v>
      </c>
      <c r="AB9" s="231"/>
      <c r="AC9" s="267" t="str">
        <f t="shared" si="4"/>
        <v>653TEUBEN</v>
      </c>
      <c r="AD9" s="221" t="e">
        <f>VLOOKUP(AC9,FSGT5_Class!$AL$8:$AM$107,2,FALSE)</f>
        <v>#N/A</v>
      </c>
      <c r="AE9" s="221">
        <f>VLOOKUP(AC9,FSGT6_Class!$AL$8:$AM$107,2,FALSE)</f>
        <v>653</v>
      </c>
      <c r="AF9" s="231"/>
      <c r="AG9" s="15"/>
      <c r="AH9" s="18"/>
      <c r="AI9" s="18"/>
      <c r="AJ9" s="18"/>
      <c r="AK9" s="18"/>
      <c r="AL9" s="18"/>
      <c r="AM9" s="18"/>
      <c r="AN9" s="18"/>
      <c r="AO9" s="18"/>
      <c r="AP9" s="18"/>
      <c r="AQ9" s="18"/>
      <c r="AR9" s="16"/>
      <c r="AS9" s="17"/>
      <c r="AT9" s="17"/>
      <c r="AU9" s="17"/>
    </row>
    <row r="10" spans="1:47" s="4" customFormat="1" ht="14.1" customHeight="1" x14ac:dyDescent="0.3">
      <c r="A10" s="56" t="str">
        <f t="shared" ref="A10:A73" si="5">IF(C10="",E10,C10)</f>
        <v>FSGT483245</v>
      </c>
      <c r="B10" s="124">
        <v>483245</v>
      </c>
      <c r="C10" s="119" t="str">
        <f t="shared" ref="C10:C73" si="6">IF(B10="","",CONCATENATE($B$6,B10))</f>
        <v>FSGT483245</v>
      </c>
      <c r="D10" s="119"/>
      <c r="E10" s="157" t="str">
        <f t="shared" ref="E10:E73" si="7">IF(D10="","",CONCATENATE($D$6,D10))</f>
        <v/>
      </c>
      <c r="F10" s="22">
        <v>654</v>
      </c>
      <c r="G10" s="21" t="str">
        <f>VLOOKUP(A10,Liste!$F$3:$Q$1586,2,FALSE)</f>
        <v>MOISSON</v>
      </c>
      <c r="H10" s="21" t="str">
        <f>VLOOKUP(A10,Liste!$F$3:$Q$1586,3,FALSE)</f>
        <v>Michel</v>
      </c>
      <c r="I10" s="21" t="str">
        <f>VLOOKUP(A10,Liste!$F$3:$Q$1586,4,FALSE)</f>
        <v>Chalon ASPTT</v>
      </c>
      <c r="J10" s="21">
        <f>VLOOKUP(A10,Liste!$F$3:$Q$1586,5,FALSE)</f>
        <v>71</v>
      </c>
      <c r="K10" s="21">
        <f>VLOOKUP(A10,Liste!$F$3:$Q$1586,9,FALSE)</f>
        <v>6</v>
      </c>
      <c r="L10" s="14"/>
      <c r="M10" s="14"/>
      <c r="O10" s="14"/>
      <c r="Q10" s="20"/>
      <c r="R10" s="20"/>
      <c r="S10" s="14"/>
      <c r="T10" s="14"/>
      <c r="U10" s="14"/>
      <c r="V10" s="14"/>
      <c r="W10" s="228"/>
      <c r="X10" s="229"/>
      <c r="Y10" s="230"/>
      <c r="Z10" s="226"/>
      <c r="AA10" s="226">
        <f t="shared" si="3"/>
        <v>1</v>
      </c>
      <c r="AB10" s="231"/>
      <c r="AC10" s="267" t="str">
        <f t="shared" si="4"/>
        <v>654MOISSON</v>
      </c>
      <c r="AD10" s="221" t="e">
        <f>VLOOKUP(AC10,FSGT5_Class!$AL$8:$AM$107,2,FALSE)</f>
        <v>#N/A</v>
      </c>
      <c r="AE10" s="221">
        <f>VLOOKUP(AC10,FSGT6_Class!$AL$8:$AM$107,2,FALSE)</f>
        <v>654</v>
      </c>
      <c r="AF10" s="231"/>
      <c r="AG10" s="15"/>
      <c r="AH10" s="18"/>
      <c r="AI10" s="18"/>
      <c r="AJ10" s="18"/>
      <c r="AK10" s="18"/>
      <c r="AL10" s="18"/>
      <c r="AM10" s="18"/>
      <c r="AN10" s="18"/>
      <c r="AO10" s="18"/>
      <c r="AP10" s="18"/>
      <c r="AQ10" s="18"/>
      <c r="AR10" s="16"/>
      <c r="AS10" s="17"/>
      <c r="AT10" s="17"/>
      <c r="AU10" s="17"/>
    </row>
    <row r="11" spans="1:47" s="4" customFormat="1" ht="14.1" customHeight="1" x14ac:dyDescent="0.3">
      <c r="A11" s="56" t="str">
        <f t="shared" si="5"/>
        <v>FSGT288066</v>
      </c>
      <c r="B11" s="124">
        <v>288066</v>
      </c>
      <c r="C11" s="119" t="str">
        <f t="shared" si="6"/>
        <v>FSGT288066</v>
      </c>
      <c r="D11" s="119"/>
      <c r="E11" s="157" t="str">
        <f t="shared" si="7"/>
        <v/>
      </c>
      <c r="F11" s="22">
        <v>655</v>
      </c>
      <c r="G11" s="21" t="str">
        <f>VLOOKUP(A11,Liste!$F$3:$Q$1586,2,FALSE)</f>
        <v>JARROUSSE</v>
      </c>
      <c r="H11" s="21" t="str">
        <f>VLOOKUP(A11,Liste!$F$3:$Q$1586,3,FALSE)</f>
        <v>Jean</v>
      </c>
      <c r="I11" s="21" t="str">
        <f>VLOOKUP(A11,Liste!$F$3:$Q$1586,4,FALSE)</f>
        <v>Chalon ASPTT</v>
      </c>
      <c r="J11" s="21">
        <f>VLOOKUP(A11,Liste!$F$3:$Q$1586,5,FALSE)</f>
        <v>71</v>
      </c>
      <c r="K11" s="21">
        <f>VLOOKUP(A11,Liste!$F$3:$Q$1586,9,FALSE)</f>
        <v>6</v>
      </c>
      <c r="L11" s="14"/>
      <c r="M11" s="14"/>
      <c r="O11" s="14"/>
      <c r="Q11" s="20"/>
      <c r="R11" s="20"/>
      <c r="S11" s="14"/>
      <c r="T11" s="14"/>
      <c r="U11" s="14"/>
      <c r="V11" s="14"/>
      <c r="W11" s="228"/>
      <c r="X11" s="229"/>
      <c r="Y11" s="230"/>
      <c r="Z11" s="226"/>
      <c r="AA11" s="226">
        <f t="shared" si="3"/>
        <v>1</v>
      </c>
      <c r="AB11" s="231"/>
      <c r="AC11" s="267" t="str">
        <f t="shared" si="4"/>
        <v>655JARROUSSE</v>
      </c>
      <c r="AD11" s="221" t="e">
        <f>VLOOKUP(AC11,FSGT5_Class!$AL$8:$AM$107,2,FALSE)</f>
        <v>#N/A</v>
      </c>
      <c r="AE11" s="221">
        <f>VLOOKUP(AC11,FSGT6_Class!$AL$8:$AM$107,2,FALSE)</f>
        <v>655</v>
      </c>
      <c r="AF11" s="231"/>
      <c r="AG11" s="15"/>
      <c r="AH11" s="18"/>
      <c r="AI11" s="18"/>
      <c r="AJ11" s="18"/>
      <c r="AK11" s="18"/>
      <c r="AL11" s="18"/>
      <c r="AM11" s="18"/>
      <c r="AN11" s="18"/>
      <c r="AO11" s="18"/>
      <c r="AP11" s="18"/>
      <c r="AQ11" s="18"/>
      <c r="AR11" s="16"/>
      <c r="AS11" s="17"/>
      <c r="AT11" s="17"/>
      <c r="AU11" s="17"/>
    </row>
    <row r="12" spans="1:47" s="4" customFormat="1" ht="14.1" customHeight="1" x14ac:dyDescent="0.3">
      <c r="A12" s="56" t="str">
        <f t="shared" si="5"/>
        <v>FSGT55711775</v>
      </c>
      <c r="B12" s="124">
        <v>55711775</v>
      </c>
      <c r="C12" s="119" t="str">
        <f t="shared" si="6"/>
        <v>FSGT55711775</v>
      </c>
      <c r="D12" s="119"/>
      <c r="E12" s="157" t="str">
        <f t="shared" si="7"/>
        <v/>
      </c>
      <c r="F12" s="22">
        <v>656</v>
      </c>
      <c r="G12" s="21" t="str">
        <f>VLOOKUP(A12,Liste!$F$3:$Q$1586,2,FALSE)</f>
        <v>ZECCHINO-CASAGRANDE</v>
      </c>
      <c r="H12" s="21" t="str">
        <f>VLOOKUP(A12,Liste!$F$3:$Q$1586,3,FALSE)</f>
        <v>Emma</v>
      </c>
      <c r="I12" s="21" t="str">
        <f>VLOOKUP(A12,Liste!$F$3:$Q$1586,4,FALSE)</f>
        <v>Vél' haut Jura</v>
      </c>
      <c r="J12" s="21">
        <f>VLOOKUP(A12,Liste!$F$3:$Q$1586,5,FALSE)</f>
        <v>71</v>
      </c>
      <c r="K12" s="21">
        <f>VLOOKUP(A12,Liste!$F$3:$Q$1586,9,FALSE)</f>
        <v>6</v>
      </c>
      <c r="L12" s="14"/>
      <c r="M12" s="14"/>
      <c r="O12" s="14"/>
      <c r="Q12" s="20"/>
      <c r="R12" s="20"/>
      <c r="S12" s="14"/>
      <c r="T12" s="14"/>
      <c r="U12" s="14"/>
      <c r="V12" s="14"/>
      <c r="W12" s="228"/>
      <c r="X12" s="229"/>
      <c r="Y12" s="230"/>
      <c r="Z12" s="226"/>
      <c r="AA12" s="226">
        <f t="shared" si="3"/>
        <v>1</v>
      </c>
      <c r="AB12" s="231"/>
      <c r="AC12" s="267" t="str">
        <f t="shared" si="4"/>
        <v>656ZECCHINO-CASAGRANDE</v>
      </c>
      <c r="AD12" s="221" t="e">
        <f>VLOOKUP(AC12,FSGT5_Class!$AL$8:$AM$107,2,FALSE)</f>
        <v>#N/A</v>
      </c>
      <c r="AE12" s="221">
        <f>VLOOKUP(AC12,FSGT6_Class!$AL$8:$AM$107,2,FALSE)</f>
        <v>656</v>
      </c>
      <c r="AF12" s="231"/>
      <c r="AG12" s="15"/>
      <c r="AH12" s="18"/>
      <c r="AI12" s="18"/>
      <c r="AJ12" s="18"/>
      <c r="AK12" s="18"/>
      <c r="AL12" s="18"/>
      <c r="AM12" s="18"/>
      <c r="AN12" s="18"/>
      <c r="AO12" s="18"/>
      <c r="AP12" s="18"/>
      <c r="AQ12" s="18"/>
      <c r="AR12" s="16"/>
      <c r="AS12" s="17"/>
      <c r="AT12" s="17"/>
      <c r="AU12" s="17"/>
    </row>
    <row r="13" spans="1:47" s="4" customFormat="1" ht="14.1" customHeight="1" x14ac:dyDescent="0.3">
      <c r="A13" s="56" t="str">
        <f t="shared" si="5"/>
        <v>FSGT232346</v>
      </c>
      <c r="B13" s="124">
        <v>232346</v>
      </c>
      <c r="C13" s="119" t="str">
        <f t="shared" si="6"/>
        <v>FSGT232346</v>
      </c>
      <c r="D13" s="119"/>
      <c r="E13" s="157" t="str">
        <f t="shared" si="7"/>
        <v/>
      </c>
      <c r="F13" s="22">
        <v>657</v>
      </c>
      <c r="G13" s="21" t="str">
        <f>VLOOKUP(A13,Liste!$F$3:$Q$1586,2,FALSE)</f>
        <v>ZOCCOLANTE</v>
      </c>
      <c r="H13" s="21" t="str">
        <f>VLOOKUP(A13,Liste!$F$3:$Q$1586,3,FALSE)</f>
        <v>Bruno</v>
      </c>
      <c r="I13" s="21" t="str">
        <f>VLOOKUP(A13,Liste!$F$3:$Q$1586,4,FALSE)</f>
        <v>Granges</v>
      </c>
      <c r="J13" s="21">
        <f>VLOOKUP(A13,Liste!$F$3:$Q$1586,5,FALSE)</f>
        <v>71</v>
      </c>
      <c r="K13" s="21">
        <f>VLOOKUP(A13,Liste!$F$3:$Q$1586,9,FALSE)</f>
        <v>6</v>
      </c>
      <c r="L13" s="14"/>
      <c r="M13" s="14"/>
      <c r="O13" s="14"/>
      <c r="Q13" s="20"/>
      <c r="R13" s="20"/>
      <c r="S13" s="14"/>
      <c r="T13" s="14"/>
      <c r="U13" s="14"/>
      <c r="V13" s="14"/>
      <c r="W13" s="228"/>
      <c r="X13" s="229"/>
      <c r="Y13" s="230"/>
      <c r="Z13" s="226"/>
      <c r="AA13" s="226">
        <f t="shared" si="3"/>
        <v>1</v>
      </c>
      <c r="AB13" s="231"/>
      <c r="AC13" s="267" t="str">
        <f t="shared" si="4"/>
        <v>657ZOCCOLANTE</v>
      </c>
      <c r="AD13" s="221" t="e">
        <f>VLOOKUP(AC13,FSGT5_Class!$AL$8:$AM$107,2,FALSE)</f>
        <v>#N/A</v>
      </c>
      <c r="AE13" s="221">
        <f>VLOOKUP(AC13,FSGT6_Class!$AL$8:$AM$107,2,FALSE)</f>
        <v>657</v>
      </c>
      <c r="AF13" s="231"/>
      <c r="AG13" s="15"/>
      <c r="AH13" s="18"/>
      <c r="AI13" s="18"/>
      <c r="AJ13" s="18"/>
      <c r="AK13" s="18"/>
      <c r="AL13" s="18"/>
      <c r="AM13" s="18"/>
      <c r="AN13" s="18"/>
      <c r="AO13" s="18"/>
      <c r="AP13" s="18"/>
      <c r="AQ13" s="18"/>
      <c r="AR13" s="16"/>
      <c r="AS13" s="17"/>
      <c r="AT13" s="17"/>
      <c r="AU13" s="17"/>
    </row>
    <row r="14" spans="1:47" s="4" customFormat="1" ht="14.1" customHeight="1" x14ac:dyDescent="0.3">
      <c r="A14" s="56" t="str">
        <f t="shared" si="5"/>
        <v>FSGT55542626</v>
      </c>
      <c r="B14" s="124">
        <v>55542626</v>
      </c>
      <c r="C14" s="119" t="str">
        <f t="shared" si="6"/>
        <v>FSGT55542626</v>
      </c>
      <c r="D14" s="119"/>
      <c r="E14" s="157" t="str">
        <f t="shared" si="7"/>
        <v/>
      </c>
      <c r="F14" s="22">
        <v>658</v>
      </c>
      <c r="G14" s="21" t="str">
        <f>VLOOKUP(A14,Liste!$F$3:$Q$1586,2,FALSE)</f>
        <v>GLONIN</v>
      </c>
      <c r="H14" s="21" t="str">
        <f>VLOOKUP(A14,Liste!$F$3:$Q$1586,3,FALSE)</f>
        <v>Florian</v>
      </c>
      <c r="I14" s="21" t="str">
        <f>VLOOKUP(A14,Liste!$F$3:$Q$1586,4,FALSE)</f>
        <v>Verdun</v>
      </c>
      <c r="J14" s="21">
        <f>VLOOKUP(A14,Liste!$F$3:$Q$1586,5,FALSE)</f>
        <v>71</v>
      </c>
      <c r="K14" s="21">
        <f>VLOOKUP(A14,Liste!$F$3:$Q$1586,9,FALSE)</f>
        <v>6</v>
      </c>
      <c r="L14" s="14"/>
      <c r="M14" s="14"/>
      <c r="O14" s="14"/>
      <c r="Q14" s="20"/>
      <c r="R14" s="20"/>
      <c r="S14" s="14"/>
      <c r="T14" s="14"/>
      <c r="U14" s="14"/>
      <c r="V14" s="14"/>
      <c r="W14" s="228"/>
      <c r="X14" s="229"/>
      <c r="Y14" s="230"/>
      <c r="Z14" s="226"/>
      <c r="AA14" s="226">
        <f t="shared" si="3"/>
        <v>1</v>
      </c>
      <c r="AB14" s="231"/>
      <c r="AC14" s="267" t="str">
        <f t="shared" si="4"/>
        <v>658GLONIN</v>
      </c>
      <c r="AD14" s="221" t="e">
        <f>VLOOKUP(AC14,FSGT5_Class!$AL$8:$AM$107,2,FALSE)</f>
        <v>#N/A</v>
      </c>
      <c r="AE14" s="221">
        <f>VLOOKUP(AC14,FSGT6_Class!$AL$8:$AM$107,2,FALSE)</f>
        <v>658</v>
      </c>
      <c r="AF14" s="231"/>
      <c r="AG14" s="15"/>
      <c r="AH14" s="18"/>
      <c r="AI14" s="18"/>
      <c r="AJ14" s="18"/>
      <c r="AK14" s="18"/>
      <c r="AL14" s="18"/>
      <c r="AM14" s="18"/>
      <c r="AN14" s="18"/>
      <c r="AO14" s="18"/>
      <c r="AP14" s="18"/>
      <c r="AQ14" s="18"/>
      <c r="AR14" s="16"/>
      <c r="AS14" s="17"/>
      <c r="AT14" s="17"/>
      <c r="AU14" s="17"/>
    </row>
    <row r="15" spans="1:47" s="4" customFormat="1" ht="14.1" customHeight="1" x14ac:dyDescent="0.3">
      <c r="A15" s="56" t="str">
        <f t="shared" si="5"/>
        <v>FSGT141559</v>
      </c>
      <c r="B15" s="124">
        <v>141559</v>
      </c>
      <c r="C15" s="119" t="str">
        <f t="shared" si="6"/>
        <v>FSGT141559</v>
      </c>
      <c r="D15" s="119"/>
      <c r="E15" s="157" t="str">
        <f t="shared" si="7"/>
        <v/>
      </c>
      <c r="F15" s="22">
        <v>659</v>
      </c>
      <c r="G15" s="21" t="str">
        <f>VLOOKUP(A15,Liste!$F$3:$Q$1586,2,FALSE)</f>
        <v>DEVERCHERE</v>
      </c>
      <c r="H15" s="21" t="str">
        <f>VLOOKUP(A15,Liste!$F$3:$Q$1586,3,FALSE)</f>
        <v>Loic</v>
      </c>
      <c r="I15" s="21" t="str">
        <f>VLOOKUP(A15,Liste!$F$3:$Q$1586,4,FALSE)</f>
        <v>Charolles</v>
      </c>
      <c r="J15" s="21">
        <f>VLOOKUP(A15,Liste!$F$3:$Q$1586,5,FALSE)</f>
        <v>71</v>
      </c>
      <c r="K15" s="21">
        <f>VLOOKUP(A15,Liste!$F$3:$Q$1586,9,FALSE)</f>
        <v>6</v>
      </c>
      <c r="L15" s="14"/>
      <c r="M15" s="14"/>
      <c r="O15" s="14"/>
      <c r="Q15" s="20"/>
      <c r="R15" s="20"/>
      <c r="S15" s="14"/>
      <c r="T15" s="14"/>
      <c r="U15" s="14"/>
      <c r="V15" s="14"/>
      <c r="W15" s="228"/>
      <c r="X15" s="229"/>
      <c r="Y15" s="230"/>
      <c r="Z15" s="226"/>
      <c r="AA15" s="226">
        <f t="shared" si="3"/>
        <v>1</v>
      </c>
      <c r="AB15" s="231"/>
      <c r="AC15" s="267" t="str">
        <f t="shared" si="4"/>
        <v>659DEVERCHERE</v>
      </c>
      <c r="AD15" s="221" t="e">
        <f>VLOOKUP(AC15,FSGT5_Class!$AL$8:$AM$107,2,FALSE)</f>
        <v>#N/A</v>
      </c>
      <c r="AE15" s="221">
        <f>VLOOKUP(AC15,FSGT6_Class!$AL$8:$AM$107,2,FALSE)</f>
        <v>659</v>
      </c>
      <c r="AF15" s="231"/>
      <c r="AG15" s="15"/>
      <c r="AH15" s="18"/>
      <c r="AI15" s="18"/>
      <c r="AJ15" s="18"/>
      <c r="AK15" s="18"/>
      <c r="AL15" s="18"/>
      <c r="AM15" s="18"/>
      <c r="AN15" s="18"/>
      <c r="AO15" s="18"/>
      <c r="AP15" s="18"/>
      <c r="AQ15" s="18"/>
      <c r="AR15" s="16"/>
      <c r="AS15" s="17"/>
      <c r="AT15" s="17"/>
      <c r="AU15" s="17"/>
    </row>
    <row r="16" spans="1:47" s="4" customFormat="1" ht="14.1" customHeight="1" x14ac:dyDescent="0.3">
      <c r="A16" s="56" t="str">
        <f t="shared" si="5"/>
        <v/>
      </c>
      <c r="B16" s="124"/>
      <c r="C16" s="119" t="str">
        <f t="shared" si="6"/>
        <v/>
      </c>
      <c r="D16" s="119"/>
      <c r="E16" s="157" t="str">
        <f t="shared" si="7"/>
        <v/>
      </c>
      <c r="F16" s="22"/>
      <c r="G16" s="21">
        <f>VLOOKUP(A16,Liste!$F$3:$Q$1586,2,FALSE)</f>
        <v>0</v>
      </c>
      <c r="H16" s="21">
        <f>VLOOKUP(A16,Liste!$F$3:$Q$1586,3,FALSE)</f>
        <v>0</v>
      </c>
      <c r="I16" s="21">
        <f>VLOOKUP(A16,Liste!$F$3:$Q$1586,4,FALSE)</f>
        <v>0</v>
      </c>
      <c r="J16" s="21">
        <f>VLOOKUP(A16,Liste!$F$3:$Q$1586,5,FALSE)</f>
        <v>0</v>
      </c>
      <c r="K16" s="21">
        <f>VLOOKUP(A16,Liste!$F$3:$Q$1586,9,FALSE)</f>
        <v>0</v>
      </c>
      <c r="L16" s="14"/>
      <c r="M16" s="14"/>
      <c r="O16" s="14"/>
      <c r="Q16" s="20"/>
      <c r="R16" s="20"/>
      <c r="S16" s="14"/>
      <c r="T16" s="14"/>
      <c r="U16" s="14"/>
      <c r="V16" s="14"/>
      <c r="W16" s="228"/>
      <c r="X16" s="229"/>
      <c r="Y16" s="230"/>
      <c r="Z16" s="226"/>
      <c r="AA16" s="226">
        <f t="shared" si="3"/>
        <v>0</v>
      </c>
      <c r="AB16" s="231"/>
      <c r="AC16" s="267" t="str">
        <f t="shared" si="4"/>
        <v>0</v>
      </c>
      <c r="AD16" s="221" t="e">
        <f>VLOOKUP(AC16,FSGT5_Class!$AL$8:$AM$107,2,FALSE)</f>
        <v>#N/A</v>
      </c>
      <c r="AE16" s="221" t="e">
        <f>VLOOKUP(AC16,FSGT6_Class!$AL$8:$AM$107,2,FALSE)</f>
        <v>#N/A</v>
      </c>
      <c r="AF16" s="231"/>
      <c r="AG16" s="15"/>
      <c r="AH16" s="18"/>
      <c r="AI16" s="18"/>
      <c r="AJ16" s="18"/>
      <c r="AK16" s="18"/>
      <c r="AL16" s="18"/>
      <c r="AM16" s="18"/>
      <c r="AN16" s="18"/>
      <c r="AO16" s="18"/>
      <c r="AP16" s="18"/>
      <c r="AQ16" s="18"/>
      <c r="AR16" s="16"/>
      <c r="AS16" s="17"/>
      <c r="AT16" s="17"/>
      <c r="AU16" s="17"/>
    </row>
    <row r="17" spans="1:47" s="4" customFormat="1" ht="14.1" customHeight="1" x14ac:dyDescent="0.3">
      <c r="A17" s="56" t="str">
        <f t="shared" si="5"/>
        <v/>
      </c>
      <c r="B17" s="124"/>
      <c r="C17" s="119" t="str">
        <f t="shared" si="6"/>
        <v/>
      </c>
      <c r="D17" s="119"/>
      <c r="E17" s="157" t="str">
        <f t="shared" si="7"/>
        <v/>
      </c>
      <c r="F17" s="22"/>
      <c r="G17" s="21">
        <f>VLOOKUP(A17,Liste!$F$3:$Q$1586,2,FALSE)</f>
        <v>0</v>
      </c>
      <c r="H17" s="21">
        <f>VLOOKUP(A17,Liste!$F$3:$Q$1586,3,FALSE)</f>
        <v>0</v>
      </c>
      <c r="I17" s="21">
        <f>VLOOKUP(A17,Liste!$F$3:$Q$1586,4,FALSE)</f>
        <v>0</v>
      </c>
      <c r="J17" s="21">
        <f>VLOOKUP(A17,Liste!$F$3:$Q$1586,5,FALSE)</f>
        <v>0</v>
      </c>
      <c r="K17" s="21">
        <f>VLOOKUP(A17,Liste!$F$3:$Q$1586,9,FALSE)</f>
        <v>0</v>
      </c>
      <c r="L17" s="14"/>
      <c r="M17" s="14"/>
      <c r="O17" s="14"/>
      <c r="Q17" s="20"/>
      <c r="R17" s="20"/>
      <c r="S17" s="14"/>
      <c r="T17" s="14"/>
      <c r="U17" s="14"/>
      <c r="V17" s="14"/>
      <c r="W17" s="228"/>
      <c r="X17" s="229"/>
      <c r="Y17" s="230"/>
      <c r="Z17" s="226"/>
      <c r="AA17" s="226">
        <f t="shared" si="3"/>
        <v>0</v>
      </c>
      <c r="AB17" s="231"/>
      <c r="AC17" s="267" t="str">
        <f t="shared" si="4"/>
        <v>0</v>
      </c>
      <c r="AD17" s="221" t="e">
        <f>VLOOKUP(AC17,FSGT5_Class!$AL$8:$AM$107,2,FALSE)</f>
        <v>#N/A</v>
      </c>
      <c r="AE17" s="221" t="e">
        <f>VLOOKUP(AC17,FSGT6_Class!$AL$8:$AM$107,2,FALSE)</f>
        <v>#N/A</v>
      </c>
      <c r="AF17" s="231"/>
      <c r="AG17" s="15"/>
      <c r="AH17" s="18"/>
      <c r="AI17" s="18"/>
      <c r="AJ17" s="18"/>
      <c r="AK17" s="18"/>
      <c r="AL17" s="18"/>
      <c r="AM17" s="18"/>
      <c r="AN17" s="18"/>
      <c r="AO17" s="18"/>
      <c r="AP17" s="18"/>
      <c r="AQ17" s="18"/>
      <c r="AR17" s="16"/>
      <c r="AS17" s="17"/>
      <c r="AT17" s="17"/>
      <c r="AU17" s="17"/>
    </row>
    <row r="18" spans="1:47" s="4" customFormat="1" ht="14.1" customHeight="1" x14ac:dyDescent="0.3">
      <c r="A18" s="56" t="str">
        <f t="shared" si="5"/>
        <v/>
      </c>
      <c r="B18" s="124"/>
      <c r="C18" s="119" t="str">
        <f t="shared" si="6"/>
        <v/>
      </c>
      <c r="D18" s="119"/>
      <c r="E18" s="157" t="str">
        <f t="shared" si="7"/>
        <v/>
      </c>
      <c r="F18" s="22"/>
      <c r="G18" s="21">
        <f>VLOOKUP(A18,Liste!$F$3:$Q$1586,2,FALSE)</f>
        <v>0</v>
      </c>
      <c r="H18" s="21">
        <f>VLOOKUP(A18,Liste!$F$3:$Q$1586,3,FALSE)</f>
        <v>0</v>
      </c>
      <c r="I18" s="21">
        <f>VLOOKUP(A18,Liste!$F$3:$Q$1586,4,FALSE)</f>
        <v>0</v>
      </c>
      <c r="J18" s="21">
        <f>VLOOKUP(A18,Liste!$F$3:$Q$1586,5,FALSE)</f>
        <v>0</v>
      </c>
      <c r="K18" s="21">
        <f>VLOOKUP(A18,Liste!$F$3:$Q$1586,9,FALSE)</f>
        <v>0</v>
      </c>
      <c r="L18" s="14"/>
      <c r="M18" s="14"/>
      <c r="O18" s="14"/>
      <c r="Q18" s="20"/>
      <c r="R18" s="20"/>
      <c r="S18" s="14"/>
      <c r="T18" s="14"/>
      <c r="U18" s="14"/>
      <c r="V18" s="14"/>
      <c r="W18" s="228"/>
      <c r="X18" s="229"/>
      <c r="Y18" s="230"/>
      <c r="Z18" s="226"/>
      <c r="AA18" s="226">
        <f t="shared" si="3"/>
        <v>0</v>
      </c>
      <c r="AB18" s="231"/>
      <c r="AC18" s="267" t="str">
        <f t="shared" si="4"/>
        <v>0</v>
      </c>
      <c r="AD18" s="221" t="e">
        <f>VLOOKUP(AC18,FSGT5_Class!$AL$8:$AM$107,2,FALSE)</f>
        <v>#N/A</v>
      </c>
      <c r="AE18" s="221" t="e">
        <f>VLOOKUP(AC18,FSGT6_Class!$AL$8:$AM$107,2,FALSE)</f>
        <v>#N/A</v>
      </c>
      <c r="AF18" s="231"/>
      <c r="AG18" s="15"/>
      <c r="AH18" s="18"/>
      <c r="AI18" s="18"/>
      <c r="AJ18" s="18"/>
      <c r="AK18" s="18"/>
      <c r="AL18" s="18"/>
      <c r="AM18" s="18"/>
      <c r="AN18" s="18"/>
      <c r="AO18" s="18"/>
      <c r="AP18" s="18"/>
      <c r="AQ18" s="18"/>
      <c r="AR18" s="16"/>
      <c r="AS18" s="17"/>
      <c r="AT18" s="17"/>
      <c r="AU18" s="17"/>
    </row>
    <row r="19" spans="1:47" s="4" customFormat="1" ht="14.1" customHeight="1" x14ac:dyDescent="0.3">
      <c r="A19" s="56" t="str">
        <f t="shared" si="5"/>
        <v/>
      </c>
      <c r="B19" s="124"/>
      <c r="C19" s="119" t="str">
        <f t="shared" si="6"/>
        <v/>
      </c>
      <c r="D19" s="119"/>
      <c r="E19" s="157" t="str">
        <f>IF(D19="","",CONCATENATE($D$6,D19))</f>
        <v/>
      </c>
      <c r="F19" s="22"/>
      <c r="G19" s="21">
        <f>VLOOKUP(A19,Liste!$F$3:$Q$1586,2,FALSE)</f>
        <v>0</v>
      </c>
      <c r="H19" s="21">
        <f>VLOOKUP(A19,Liste!$F$3:$Q$1586,3,FALSE)</f>
        <v>0</v>
      </c>
      <c r="I19" s="21">
        <f>VLOOKUP(A19,Liste!$F$3:$Q$1586,4,FALSE)</f>
        <v>0</v>
      </c>
      <c r="J19" s="21">
        <f>VLOOKUP(A19,Liste!$F$3:$Q$1586,5,FALSE)</f>
        <v>0</v>
      </c>
      <c r="K19" s="21">
        <f>VLOOKUP(A19,Liste!$F$3:$Q$1586,9,FALSE)</f>
        <v>0</v>
      </c>
      <c r="L19" s="14"/>
      <c r="M19" s="14"/>
      <c r="O19" s="14"/>
      <c r="Q19" s="20"/>
      <c r="R19" s="20"/>
      <c r="S19" s="14"/>
      <c r="T19" s="14"/>
      <c r="U19" s="14"/>
      <c r="V19" s="14"/>
      <c r="W19" s="228"/>
      <c r="X19" s="229"/>
      <c r="Y19" s="230"/>
      <c r="Z19" s="226"/>
      <c r="AA19" s="226">
        <f t="shared" si="3"/>
        <v>0</v>
      </c>
      <c r="AB19" s="231"/>
      <c r="AC19" s="267" t="str">
        <f t="shared" si="4"/>
        <v>0</v>
      </c>
      <c r="AD19" s="221" t="e">
        <f>VLOOKUP(AC19,FSGT5_Class!$AL$8:$AM$107,2,FALSE)</f>
        <v>#N/A</v>
      </c>
      <c r="AE19" s="221" t="e">
        <f>VLOOKUP(AC19,FSGT6_Class!$AL$8:$AM$107,2,FALSE)</f>
        <v>#N/A</v>
      </c>
      <c r="AF19" s="231"/>
      <c r="AG19" s="15"/>
      <c r="AH19" s="18"/>
      <c r="AI19" s="18"/>
      <c r="AJ19" s="18"/>
      <c r="AK19" s="18"/>
      <c r="AL19" s="18"/>
      <c r="AM19" s="18"/>
      <c r="AN19" s="18"/>
      <c r="AO19" s="18"/>
      <c r="AP19" s="18"/>
      <c r="AQ19" s="18"/>
      <c r="AR19" s="16"/>
      <c r="AS19" s="17"/>
      <c r="AT19" s="17"/>
      <c r="AU19" s="17"/>
    </row>
    <row r="20" spans="1:47" s="4" customFormat="1" ht="14.1" customHeight="1" x14ac:dyDescent="0.3">
      <c r="A20" s="56" t="str">
        <f t="shared" si="5"/>
        <v/>
      </c>
      <c r="B20" s="124"/>
      <c r="C20" s="119" t="str">
        <f t="shared" si="6"/>
        <v/>
      </c>
      <c r="D20" s="119"/>
      <c r="E20" s="157" t="str">
        <f>IF(D20="","",CONCATENATE($D$6,D20))</f>
        <v/>
      </c>
      <c r="F20" s="22"/>
      <c r="G20" s="21">
        <f>VLOOKUP(A20,Liste!$F$3:$Q$1586,2,FALSE)</f>
        <v>0</v>
      </c>
      <c r="H20" s="21">
        <f>VLOOKUP(A20,Liste!$F$3:$Q$1586,3,FALSE)</f>
        <v>0</v>
      </c>
      <c r="I20" s="21">
        <f>VLOOKUP(A20,Liste!$F$3:$Q$1586,4,FALSE)</f>
        <v>0</v>
      </c>
      <c r="J20" s="21">
        <f>VLOOKUP(A20,Liste!$F$3:$Q$1586,5,FALSE)</f>
        <v>0</v>
      </c>
      <c r="K20" s="21">
        <f>VLOOKUP(A20,Liste!$F$3:$Q$1586,9,FALSE)</f>
        <v>0</v>
      </c>
      <c r="L20" s="14"/>
      <c r="M20" s="14"/>
      <c r="O20" s="14"/>
      <c r="Q20" s="20"/>
      <c r="R20" s="20"/>
      <c r="S20" s="14"/>
      <c r="T20" s="14"/>
      <c r="U20" s="14"/>
      <c r="V20" s="14"/>
      <c r="W20" s="228"/>
      <c r="X20" s="229"/>
      <c r="Y20" s="230"/>
      <c r="Z20" s="226"/>
      <c r="AA20" s="226">
        <f t="shared" si="3"/>
        <v>0</v>
      </c>
      <c r="AB20" s="231"/>
      <c r="AC20" s="267" t="str">
        <f t="shared" si="4"/>
        <v>0</v>
      </c>
      <c r="AD20" s="221" t="e">
        <f>VLOOKUP(AC20,FSGT5_Class!$AL$8:$AM$107,2,FALSE)</f>
        <v>#N/A</v>
      </c>
      <c r="AE20" s="221" t="e">
        <f>VLOOKUP(AC20,FSGT6_Class!$AL$8:$AM$107,2,FALSE)</f>
        <v>#N/A</v>
      </c>
      <c r="AF20" s="231"/>
      <c r="AG20" s="15"/>
      <c r="AH20" s="18"/>
      <c r="AI20" s="18"/>
      <c r="AJ20" s="18"/>
      <c r="AK20" s="18"/>
      <c r="AL20" s="18"/>
      <c r="AM20" s="18"/>
      <c r="AN20" s="18"/>
      <c r="AO20" s="18"/>
      <c r="AP20" s="18"/>
      <c r="AQ20" s="18"/>
      <c r="AR20" s="16"/>
      <c r="AS20" s="17"/>
      <c r="AT20" s="17"/>
      <c r="AU20" s="17"/>
    </row>
    <row r="21" spans="1:47" s="4" customFormat="1" ht="14.1" customHeight="1" x14ac:dyDescent="0.3">
      <c r="A21" s="56" t="str">
        <f t="shared" si="5"/>
        <v/>
      </c>
      <c r="B21" s="124"/>
      <c r="C21" s="119" t="str">
        <f t="shared" si="6"/>
        <v/>
      </c>
      <c r="D21" s="119"/>
      <c r="E21" s="157" t="str">
        <f>IF(D21="","",CONCATENATE($D$6,D21))</f>
        <v/>
      </c>
      <c r="F21" s="22"/>
      <c r="G21" s="21">
        <f>VLOOKUP(A21,Liste!$F$3:$Q$1586,2,FALSE)</f>
        <v>0</v>
      </c>
      <c r="H21" s="21">
        <f>VLOOKUP(A21,Liste!$F$3:$Q$1586,3,FALSE)</f>
        <v>0</v>
      </c>
      <c r="I21" s="21">
        <f>VLOOKUP(A21,Liste!$F$3:$Q$1586,4,FALSE)</f>
        <v>0</v>
      </c>
      <c r="J21" s="21">
        <f>VLOOKUP(A21,Liste!$F$3:$Q$1586,5,FALSE)</f>
        <v>0</v>
      </c>
      <c r="K21" s="21">
        <f>VLOOKUP(A21,Liste!$F$3:$Q$1586,9,FALSE)</f>
        <v>0</v>
      </c>
      <c r="L21" s="14"/>
      <c r="M21" s="14"/>
      <c r="O21" s="14"/>
      <c r="Q21" s="20"/>
      <c r="R21" s="20"/>
      <c r="S21" s="14"/>
      <c r="T21" s="14"/>
      <c r="U21" s="14"/>
      <c r="V21" s="14"/>
      <c r="W21" s="228"/>
      <c r="X21" s="229"/>
      <c r="Y21" s="230"/>
      <c r="Z21" s="226"/>
      <c r="AA21" s="226">
        <f t="shared" si="3"/>
        <v>0</v>
      </c>
      <c r="AB21" s="231"/>
      <c r="AC21" s="267" t="str">
        <f t="shared" si="4"/>
        <v>0</v>
      </c>
      <c r="AD21" s="221" t="e">
        <f>VLOOKUP(AC21,FSGT5_Class!$AL$8:$AM$107,2,FALSE)</f>
        <v>#N/A</v>
      </c>
      <c r="AE21" s="221" t="e">
        <f>VLOOKUP(AC21,FSGT6_Class!$AL$8:$AM$107,2,FALSE)</f>
        <v>#N/A</v>
      </c>
      <c r="AF21" s="231"/>
      <c r="AG21" s="15"/>
      <c r="AH21" s="18"/>
      <c r="AI21" s="18"/>
      <c r="AJ21" s="18"/>
      <c r="AK21" s="18"/>
      <c r="AL21" s="18"/>
      <c r="AM21" s="18"/>
      <c r="AN21" s="18"/>
      <c r="AO21" s="18"/>
      <c r="AP21" s="18"/>
      <c r="AQ21" s="18"/>
      <c r="AR21" s="16"/>
      <c r="AS21" s="17"/>
      <c r="AT21" s="17"/>
      <c r="AU21" s="17"/>
    </row>
    <row r="22" spans="1:47" s="4" customFormat="1" ht="14.1" customHeight="1" x14ac:dyDescent="0.3">
      <c r="A22" s="56" t="str">
        <f t="shared" si="5"/>
        <v/>
      </c>
      <c r="B22" s="124"/>
      <c r="C22" s="119" t="str">
        <f t="shared" si="6"/>
        <v/>
      </c>
      <c r="D22" s="119"/>
      <c r="E22" s="157" t="str">
        <f>IF(D22="","",CONCATENATE($D$6,D22))</f>
        <v/>
      </c>
      <c r="F22" s="22"/>
      <c r="G22" s="21">
        <f>VLOOKUP(A22,Liste!$F$3:$Q$1586,2,FALSE)</f>
        <v>0</v>
      </c>
      <c r="H22" s="21">
        <f>VLOOKUP(A22,Liste!$F$3:$Q$1586,3,FALSE)</f>
        <v>0</v>
      </c>
      <c r="I22" s="21">
        <f>VLOOKUP(A22,Liste!$F$3:$Q$1586,4,FALSE)</f>
        <v>0</v>
      </c>
      <c r="J22" s="21">
        <f>VLOOKUP(A22,Liste!$F$3:$Q$1586,5,FALSE)</f>
        <v>0</v>
      </c>
      <c r="K22" s="21">
        <f>VLOOKUP(A22,Liste!$F$3:$Q$1586,9,FALSE)</f>
        <v>0</v>
      </c>
      <c r="L22" s="14"/>
      <c r="M22" s="14"/>
      <c r="O22" s="14"/>
      <c r="Q22" s="20"/>
      <c r="R22" s="20"/>
      <c r="S22" s="14"/>
      <c r="T22" s="14"/>
      <c r="U22" s="14"/>
      <c r="V22" s="14"/>
      <c r="W22" s="228"/>
      <c r="X22" s="229"/>
      <c r="Y22" s="230"/>
      <c r="Z22" s="226"/>
      <c r="AA22" s="226">
        <f t="shared" si="3"/>
        <v>0</v>
      </c>
      <c r="AB22" s="231"/>
      <c r="AC22" s="267" t="str">
        <f t="shared" si="4"/>
        <v>0</v>
      </c>
      <c r="AD22" s="221" t="e">
        <f>VLOOKUP(AC22,FSGT5_Class!$AL$8:$AM$107,2,FALSE)</f>
        <v>#N/A</v>
      </c>
      <c r="AE22" s="221" t="e">
        <f>VLOOKUP(AC22,FSGT6_Class!$AL$8:$AM$107,2,FALSE)</f>
        <v>#N/A</v>
      </c>
      <c r="AF22" s="231"/>
      <c r="AG22" s="15"/>
      <c r="AH22" s="18"/>
      <c r="AI22" s="18"/>
      <c r="AJ22" s="18"/>
      <c r="AK22" s="18"/>
      <c r="AL22" s="18"/>
      <c r="AM22" s="18"/>
      <c r="AN22" s="18"/>
      <c r="AO22" s="18"/>
      <c r="AP22" s="18"/>
      <c r="AQ22" s="18"/>
      <c r="AR22" s="16"/>
      <c r="AS22" s="17"/>
      <c r="AT22" s="17"/>
      <c r="AU22" s="17"/>
    </row>
    <row r="23" spans="1:47" s="4" customFormat="1" ht="14.1" customHeight="1" x14ac:dyDescent="0.3">
      <c r="A23" s="56" t="str">
        <f t="shared" si="5"/>
        <v/>
      </c>
      <c r="B23" s="124"/>
      <c r="C23" s="119" t="str">
        <f t="shared" si="6"/>
        <v/>
      </c>
      <c r="D23" s="119"/>
      <c r="E23" s="157" t="str">
        <f>IF(D23="","",CONCATENATE($D$6,D23))</f>
        <v/>
      </c>
      <c r="F23" s="22"/>
      <c r="G23" s="21">
        <f>VLOOKUP(A23,Liste!$F$3:$Q$1586,2,FALSE)</f>
        <v>0</v>
      </c>
      <c r="H23" s="21">
        <f>VLOOKUP(A23,Liste!$F$3:$Q$1586,3,FALSE)</f>
        <v>0</v>
      </c>
      <c r="I23" s="21">
        <f>VLOOKUP(A23,Liste!$F$3:$Q$1586,4,FALSE)</f>
        <v>0</v>
      </c>
      <c r="J23" s="21">
        <f>VLOOKUP(A23,Liste!$F$3:$Q$1586,5,FALSE)</f>
        <v>0</v>
      </c>
      <c r="K23" s="21">
        <f>VLOOKUP(A23,Liste!$F$3:$Q$1586,9,FALSE)</f>
        <v>0</v>
      </c>
      <c r="L23" s="14"/>
      <c r="M23" s="14"/>
      <c r="O23" s="14"/>
      <c r="Q23" s="20"/>
      <c r="R23" s="20"/>
      <c r="S23" s="14"/>
      <c r="T23" s="14"/>
      <c r="U23" s="14"/>
      <c r="V23" s="14"/>
      <c r="W23" s="228"/>
      <c r="X23" s="229"/>
      <c r="Y23" s="230"/>
      <c r="Z23" s="226"/>
      <c r="AA23" s="226">
        <f t="shared" si="3"/>
        <v>0</v>
      </c>
      <c r="AB23" s="231"/>
      <c r="AC23" s="267" t="str">
        <f t="shared" si="4"/>
        <v>0</v>
      </c>
      <c r="AD23" s="221" t="e">
        <f>VLOOKUP(AC23,FSGT5_Class!$AL$8:$AM$107,2,FALSE)</f>
        <v>#N/A</v>
      </c>
      <c r="AE23" s="221" t="e">
        <f>VLOOKUP(AC23,FSGT6_Class!$AL$8:$AM$107,2,FALSE)</f>
        <v>#N/A</v>
      </c>
      <c r="AF23" s="231"/>
      <c r="AG23" s="15"/>
      <c r="AH23" s="18"/>
      <c r="AI23" s="18"/>
      <c r="AJ23" s="18"/>
      <c r="AK23" s="18"/>
      <c r="AL23" s="18"/>
      <c r="AM23" s="18"/>
      <c r="AN23" s="18"/>
      <c r="AO23" s="18"/>
      <c r="AP23" s="18"/>
      <c r="AQ23" s="18"/>
      <c r="AR23" s="16"/>
      <c r="AS23" s="17"/>
      <c r="AT23" s="17"/>
      <c r="AU23" s="17"/>
    </row>
    <row r="24" spans="1:47" s="4" customFormat="1" ht="14.1" customHeight="1" x14ac:dyDescent="0.3">
      <c r="A24" s="56" t="str">
        <f t="shared" si="5"/>
        <v/>
      </c>
      <c r="B24" s="124"/>
      <c r="C24" s="119" t="str">
        <f t="shared" si="6"/>
        <v/>
      </c>
      <c r="D24" s="119"/>
      <c r="E24" s="157" t="str">
        <f t="shared" si="7"/>
        <v/>
      </c>
      <c r="F24" s="22"/>
      <c r="G24" s="21">
        <f>VLOOKUP(A24,Liste!$F$3:$Q$1586,2,FALSE)</f>
        <v>0</v>
      </c>
      <c r="H24" s="21">
        <f>VLOOKUP(A24,Liste!$F$3:$Q$1586,3,FALSE)</f>
        <v>0</v>
      </c>
      <c r="I24" s="21">
        <f>VLOOKUP(A24,Liste!$F$3:$Q$1586,4,FALSE)</f>
        <v>0</v>
      </c>
      <c r="J24" s="21">
        <f>VLOOKUP(A24,Liste!$F$3:$Q$1586,5,FALSE)</f>
        <v>0</v>
      </c>
      <c r="K24" s="21">
        <f>VLOOKUP(A24,Liste!$F$3:$Q$1586,9,FALSE)</f>
        <v>0</v>
      </c>
      <c r="L24" s="14"/>
      <c r="M24" s="14"/>
      <c r="O24" s="14"/>
      <c r="Q24" s="20"/>
      <c r="R24" s="20"/>
      <c r="S24" s="14"/>
      <c r="T24" s="14"/>
      <c r="U24" s="14"/>
      <c r="V24" s="14"/>
      <c r="W24" s="228"/>
      <c r="X24" s="229"/>
      <c r="Y24" s="230"/>
      <c r="Z24" s="226"/>
      <c r="AA24" s="226">
        <f t="shared" si="3"/>
        <v>0</v>
      </c>
      <c r="AB24" s="231"/>
      <c r="AC24" s="267" t="str">
        <f t="shared" si="4"/>
        <v>0</v>
      </c>
      <c r="AD24" s="221" t="e">
        <f>VLOOKUP(AC24,FSGT5_Class!$AL$8:$AM$107,2,FALSE)</f>
        <v>#N/A</v>
      </c>
      <c r="AE24" s="221" t="e">
        <f>VLOOKUP(AC24,FSGT6_Class!$AL$8:$AM$107,2,FALSE)</f>
        <v>#N/A</v>
      </c>
      <c r="AF24" s="231"/>
      <c r="AG24" s="15"/>
      <c r="AH24" s="18"/>
      <c r="AI24" s="18"/>
      <c r="AJ24" s="18"/>
      <c r="AK24" s="18"/>
      <c r="AL24" s="18"/>
      <c r="AM24" s="18"/>
      <c r="AN24" s="18"/>
      <c r="AO24" s="18"/>
      <c r="AP24" s="18"/>
      <c r="AQ24" s="18"/>
      <c r="AR24" s="16"/>
      <c r="AS24" s="17"/>
      <c r="AT24" s="17"/>
      <c r="AU24" s="17"/>
    </row>
    <row r="25" spans="1:47" s="4" customFormat="1" ht="14.1" customHeight="1" x14ac:dyDescent="0.3">
      <c r="A25" s="56" t="str">
        <f t="shared" si="5"/>
        <v/>
      </c>
      <c r="B25" s="124"/>
      <c r="C25" s="119" t="str">
        <f t="shared" si="6"/>
        <v/>
      </c>
      <c r="D25" s="119"/>
      <c r="E25" s="157" t="str">
        <f t="shared" si="7"/>
        <v/>
      </c>
      <c r="F25" s="22"/>
      <c r="G25" s="21">
        <f>VLOOKUP(A25,Liste!$F$3:$Q$1586,2,FALSE)</f>
        <v>0</v>
      </c>
      <c r="H25" s="21">
        <f>VLOOKUP(A25,Liste!$F$3:$Q$1586,3,FALSE)</f>
        <v>0</v>
      </c>
      <c r="I25" s="21">
        <f>VLOOKUP(A25,Liste!$F$3:$Q$1586,4,FALSE)</f>
        <v>0</v>
      </c>
      <c r="J25" s="21">
        <f>VLOOKUP(A25,Liste!$F$3:$Q$1586,5,FALSE)</f>
        <v>0</v>
      </c>
      <c r="K25" s="21">
        <f>VLOOKUP(A25,Liste!$F$3:$Q$1586,9,FALSE)</f>
        <v>0</v>
      </c>
      <c r="L25" s="14"/>
      <c r="M25" s="14"/>
      <c r="N25" s="14"/>
      <c r="O25" s="14"/>
      <c r="P25" s="14"/>
      <c r="Q25" s="14"/>
      <c r="R25" s="14"/>
      <c r="S25" s="14"/>
      <c r="T25" s="14"/>
      <c r="U25" s="14"/>
      <c r="V25" s="14"/>
      <c r="W25" s="228"/>
      <c r="X25" s="229"/>
      <c r="Y25" s="230"/>
      <c r="Z25" s="226"/>
      <c r="AA25" s="226">
        <f t="shared" si="3"/>
        <v>0</v>
      </c>
      <c r="AB25" s="231"/>
      <c r="AC25" s="267" t="str">
        <f t="shared" si="4"/>
        <v>0</v>
      </c>
      <c r="AD25" s="221" t="e">
        <f>VLOOKUP(AC25,FSGT5_Class!$AL$8:$AM$107,2,FALSE)</f>
        <v>#N/A</v>
      </c>
      <c r="AE25" s="221" t="e">
        <f>VLOOKUP(AC25,FSGT6_Class!$AL$8:$AM$107,2,FALSE)</f>
        <v>#N/A</v>
      </c>
      <c r="AF25" s="231"/>
      <c r="AG25" s="15"/>
      <c r="AH25" s="18"/>
      <c r="AI25" s="18"/>
      <c r="AJ25" s="18"/>
      <c r="AK25" s="18"/>
      <c r="AL25" s="18"/>
      <c r="AM25" s="18"/>
      <c r="AN25" s="18"/>
      <c r="AO25" s="18"/>
      <c r="AP25" s="18"/>
      <c r="AQ25" s="18"/>
      <c r="AR25" s="16"/>
      <c r="AS25" s="17"/>
      <c r="AT25" s="17"/>
      <c r="AU25" s="17"/>
    </row>
    <row r="26" spans="1:47" ht="14.1" customHeight="1" x14ac:dyDescent="0.3">
      <c r="A26" s="56" t="str">
        <f t="shared" si="5"/>
        <v/>
      </c>
      <c r="B26" s="124"/>
      <c r="C26" s="119" t="str">
        <f t="shared" si="6"/>
        <v/>
      </c>
      <c r="D26" s="119"/>
      <c r="E26" s="157" t="str">
        <f t="shared" si="7"/>
        <v/>
      </c>
      <c r="F26" s="22"/>
      <c r="G26" s="21">
        <f>VLOOKUP(A26,Liste!$F$3:$Q$1586,2,FALSE)</f>
        <v>0</v>
      </c>
      <c r="H26" s="21">
        <f>VLOOKUP(A26,Liste!$F$3:$Q$1586,3,FALSE)</f>
        <v>0</v>
      </c>
      <c r="I26" s="21">
        <f>VLOOKUP(A26,Liste!$F$3:$Q$1586,4,FALSE)</f>
        <v>0</v>
      </c>
      <c r="J26" s="21">
        <f>VLOOKUP(A26,Liste!$F$3:$Q$1586,5,FALSE)</f>
        <v>0</v>
      </c>
      <c r="K26" s="21">
        <f>VLOOKUP(A26,Liste!$F$3:$Q$1586,9,FALSE)</f>
        <v>0</v>
      </c>
      <c r="X26" s="229"/>
      <c r="Y26" s="230"/>
      <c r="AA26" s="226">
        <f t="shared" si="3"/>
        <v>0</v>
      </c>
      <c r="AC26" s="267" t="str">
        <f t="shared" si="4"/>
        <v>0</v>
      </c>
      <c r="AD26" s="221" t="e">
        <f>VLOOKUP(AC26,FSGT5_Class!$AL$8:$AM$107,2,FALSE)</f>
        <v>#N/A</v>
      </c>
      <c r="AE26" s="221" t="e">
        <f>VLOOKUP(AC26,FSGT6_Class!$AL$8:$AM$107,2,FALSE)</f>
        <v>#N/A</v>
      </c>
    </row>
    <row r="27" spans="1:47" ht="14.1" customHeight="1" x14ac:dyDescent="0.3">
      <c r="A27" s="56" t="str">
        <f t="shared" si="5"/>
        <v/>
      </c>
      <c r="B27" s="124"/>
      <c r="C27" s="119" t="str">
        <f t="shared" si="6"/>
        <v/>
      </c>
      <c r="D27" s="119"/>
      <c r="E27" s="157" t="str">
        <f t="shared" si="7"/>
        <v/>
      </c>
      <c r="F27" s="22"/>
      <c r="G27" s="21">
        <f>VLOOKUP(A27,Liste!$F$3:$Q$1586,2,FALSE)</f>
        <v>0</v>
      </c>
      <c r="H27" s="21">
        <f>VLOOKUP(A27,Liste!$F$3:$Q$1586,3,FALSE)</f>
        <v>0</v>
      </c>
      <c r="I27" s="21">
        <f>VLOOKUP(A27,Liste!$F$3:$Q$1586,4,FALSE)</f>
        <v>0</v>
      </c>
      <c r="J27" s="21">
        <f>VLOOKUP(A27,Liste!$F$3:$Q$1586,5,FALSE)</f>
        <v>0</v>
      </c>
      <c r="K27" s="21">
        <f>VLOOKUP(A27,Liste!$F$3:$Q$1586,9,FALSE)</f>
        <v>0</v>
      </c>
      <c r="X27" s="229"/>
      <c r="Y27" s="230"/>
      <c r="AA27" s="226">
        <f t="shared" si="3"/>
        <v>0</v>
      </c>
      <c r="AC27" s="267" t="str">
        <f t="shared" si="4"/>
        <v>0</v>
      </c>
      <c r="AD27" s="221" t="e">
        <f>VLOOKUP(AC27,FSGT5_Class!$AL$8:$AM$107,2,FALSE)</f>
        <v>#N/A</v>
      </c>
      <c r="AE27" s="221" t="e">
        <f>VLOOKUP(AC27,FSGT6_Class!$AL$8:$AM$107,2,FALSE)</f>
        <v>#N/A</v>
      </c>
    </row>
    <row r="28" spans="1:47" ht="14.1" customHeight="1" x14ac:dyDescent="0.3">
      <c r="A28" s="56" t="str">
        <f t="shared" si="5"/>
        <v/>
      </c>
      <c r="B28" s="124"/>
      <c r="C28" s="119" t="str">
        <f t="shared" si="6"/>
        <v/>
      </c>
      <c r="D28" s="119"/>
      <c r="E28" s="157" t="str">
        <f t="shared" si="7"/>
        <v/>
      </c>
      <c r="F28" s="22"/>
      <c r="G28" s="21">
        <f>VLOOKUP(A28,Liste!$F$3:$Q$1586,2,FALSE)</f>
        <v>0</v>
      </c>
      <c r="H28" s="21">
        <f>VLOOKUP(A28,Liste!$F$3:$Q$1586,3,FALSE)</f>
        <v>0</v>
      </c>
      <c r="I28" s="21">
        <f>VLOOKUP(A28,Liste!$F$3:$Q$1586,4,FALSE)</f>
        <v>0</v>
      </c>
      <c r="J28" s="21">
        <f>VLOOKUP(A28,Liste!$F$3:$Q$1586,5,FALSE)</f>
        <v>0</v>
      </c>
      <c r="K28" s="21">
        <f>VLOOKUP(A28,Liste!$F$3:$Q$1586,9,FALSE)</f>
        <v>0</v>
      </c>
      <c r="X28" s="229"/>
      <c r="Y28" s="230"/>
      <c r="AA28" s="226">
        <f t="shared" si="3"/>
        <v>0</v>
      </c>
      <c r="AC28" s="267" t="str">
        <f t="shared" si="4"/>
        <v>0</v>
      </c>
      <c r="AD28" s="221" t="e">
        <f>VLOOKUP(AC28,FSGT5_Class!$AL$8:$AM$107,2,FALSE)</f>
        <v>#N/A</v>
      </c>
      <c r="AE28" s="221" t="e">
        <f>VLOOKUP(AC28,FSGT6_Class!$AL$8:$AM$107,2,FALSE)</f>
        <v>#N/A</v>
      </c>
    </row>
    <row r="29" spans="1:47" ht="14.1" customHeight="1" x14ac:dyDescent="0.3">
      <c r="A29" s="56" t="str">
        <f t="shared" si="5"/>
        <v/>
      </c>
      <c r="B29" s="124"/>
      <c r="C29" s="119" t="str">
        <f t="shared" si="6"/>
        <v/>
      </c>
      <c r="D29" s="119"/>
      <c r="E29" s="157" t="str">
        <f t="shared" si="7"/>
        <v/>
      </c>
      <c r="F29" s="22"/>
      <c r="G29" s="21">
        <f>VLOOKUP(A29,Liste!$F$3:$Q$1586,2,FALSE)</f>
        <v>0</v>
      </c>
      <c r="H29" s="21">
        <f>VLOOKUP(A29,Liste!$F$3:$Q$1586,3,FALSE)</f>
        <v>0</v>
      </c>
      <c r="I29" s="21">
        <f>VLOOKUP(A29,Liste!$F$3:$Q$1586,4,FALSE)</f>
        <v>0</v>
      </c>
      <c r="J29" s="21">
        <f>VLOOKUP(A29,Liste!$F$3:$Q$1586,5,FALSE)</f>
        <v>0</v>
      </c>
      <c r="K29" s="21">
        <f>VLOOKUP(A29,Liste!$F$3:$Q$1586,9,FALSE)</f>
        <v>0</v>
      </c>
      <c r="X29" s="229"/>
      <c r="Y29" s="230"/>
      <c r="AA29" s="226">
        <f t="shared" si="3"/>
        <v>0</v>
      </c>
      <c r="AC29" s="267" t="str">
        <f t="shared" si="4"/>
        <v>0</v>
      </c>
      <c r="AD29" s="221" t="e">
        <f>VLOOKUP(AC29,FSGT5_Class!$AL$8:$AM$107,2,FALSE)</f>
        <v>#N/A</v>
      </c>
      <c r="AE29" s="221" t="e">
        <f>VLOOKUP(AC29,FSGT6_Class!$AL$8:$AM$107,2,FALSE)</f>
        <v>#N/A</v>
      </c>
    </row>
    <row r="30" spans="1:47" ht="14.1" customHeight="1" x14ac:dyDescent="0.3">
      <c r="A30" s="56" t="str">
        <f t="shared" si="5"/>
        <v/>
      </c>
      <c r="B30" s="124"/>
      <c r="C30" s="119" t="str">
        <f t="shared" si="6"/>
        <v/>
      </c>
      <c r="D30" s="119"/>
      <c r="E30" s="157" t="str">
        <f t="shared" si="7"/>
        <v/>
      </c>
      <c r="F30" s="22"/>
      <c r="G30" s="21">
        <f>VLOOKUP(A30,Liste!$F$3:$Q$1586,2,FALSE)</f>
        <v>0</v>
      </c>
      <c r="H30" s="21">
        <f>VLOOKUP(A30,Liste!$F$3:$Q$1586,3,FALSE)</f>
        <v>0</v>
      </c>
      <c r="I30" s="21">
        <f>VLOOKUP(A30,Liste!$F$3:$Q$1586,4,FALSE)</f>
        <v>0</v>
      </c>
      <c r="J30" s="21">
        <f>VLOOKUP(A30,Liste!$F$3:$Q$1586,5,FALSE)</f>
        <v>0</v>
      </c>
      <c r="K30" s="21">
        <f>VLOOKUP(A30,Liste!$F$3:$Q$1586,9,FALSE)</f>
        <v>0</v>
      </c>
      <c r="X30" s="229"/>
      <c r="Y30" s="230"/>
      <c r="AA30" s="226">
        <f t="shared" si="3"/>
        <v>0</v>
      </c>
      <c r="AC30" s="267" t="str">
        <f t="shared" si="4"/>
        <v>0</v>
      </c>
      <c r="AD30" s="221" t="e">
        <f>VLOOKUP(AC30,FSGT5_Class!$AL$8:$AM$107,2,FALSE)</f>
        <v>#N/A</v>
      </c>
      <c r="AE30" s="221" t="e">
        <f>VLOOKUP(AC30,FSGT6_Class!$AL$8:$AM$107,2,FALSE)</f>
        <v>#N/A</v>
      </c>
    </row>
    <row r="31" spans="1:47" ht="14.1" customHeight="1" x14ac:dyDescent="0.3">
      <c r="A31" s="56" t="str">
        <f t="shared" si="5"/>
        <v/>
      </c>
      <c r="B31" s="124"/>
      <c r="C31" s="119" t="str">
        <f t="shared" si="6"/>
        <v/>
      </c>
      <c r="D31" s="119"/>
      <c r="E31" s="157" t="str">
        <f t="shared" si="7"/>
        <v/>
      </c>
      <c r="F31" s="22"/>
      <c r="G31" s="21">
        <f>VLOOKUP(A31,Liste!$F$3:$Q$1586,2,FALSE)</f>
        <v>0</v>
      </c>
      <c r="H31" s="21">
        <f>VLOOKUP(A31,Liste!$F$3:$Q$1586,3,FALSE)</f>
        <v>0</v>
      </c>
      <c r="I31" s="21">
        <f>VLOOKUP(A31,Liste!$F$3:$Q$1586,4,FALSE)</f>
        <v>0</v>
      </c>
      <c r="J31" s="21">
        <f>VLOOKUP(A31,Liste!$F$3:$Q$1586,5,FALSE)</f>
        <v>0</v>
      </c>
      <c r="K31" s="21">
        <f>VLOOKUP(A31,Liste!$F$3:$Q$1586,9,FALSE)</f>
        <v>0</v>
      </c>
      <c r="X31" s="229"/>
      <c r="Y31" s="230"/>
      <c r="AA31" s="226">
        <f t="shared" si="3"/>
        <v>0</v>
      </c>
      <c r="AC31" s="267" t="str">
        <f t="shared" si="4"/>
        <v>0</v>
      </c>
      <c r="AD31" s="221" t="e">
        <f>VLOOKUP(AC31,FSGT5_Class!$AL$8:$AM$107,2,FALSE)</f>
        <v>#N/A</v>
      </c>
      <c r="AE31" s="221" t="e">
        <f>VLOOKUP(AC31,FSGT6_Class!$AL$8:$AM$107,2,FALSE)</f>
        <v>#N/A</v>
      </c>
    </row>
    <row r="32" spans="1:47" ht="14.1" customHeight="1" x14ac:dyDescent="0.3">
      <c r="A32" s="56" t="str">
        <f t="shared" si="5"/>
        <v/>
      </c>
      <c r="B32" s="124"/>
      <c r="C32" s="119" t="str">
        <f t="shared" si="6"/>
        <v/>
      </c>
      <c r="D32" s="119"/>
      <c r="E32" s="157" t="str">
        <f t="shared" si="7"/>
        <v/>
      </c>
      <c r="F32" s="22"/>
      <c r="G32" s="21">
        <f>VLOOKUP(A32,Liste!$F$3:$Q$1586,2,FALSE)</f>
        <v>0</v>
      </c>
      <c r="H32" s="21">
        <f>VLOOKUP(A32,Liste!$F$3:$Q$1586,3,FALSE)</f>
        <v>0</v>
      </c>
      <c r="I32" s="21">
        <f>VLOOKUP(A32,Liste!$F$3:$Q$1586,4,FALSE)</f>
        <v>0</v>
      </c>
      <c r="J32" s="21">
        <f>VLOOKUP(A32,Liste!$F$3:$Q$1586,5,FALSE)</f>
        <v>0</v>
      </c>
      <c r="K32" s="21">
        <f>VLOOKUP(A32,Liste!$F$3:$Q$1586,9,FALSE)</f>
        <v>0</v>
      </c>
      <c r="X32" s="229"/>
      <c r="Y32" s="230"/>
      <c r="AA32" s="226">
        <f t="shared" si="3"/>
        <v>0</v>
      </c>
      <c r="AC32" s="267" t="str">
        <f t="shared" si="4"/>
        <v>0</v>
      </c>
      <c r="AD32" s="221" t="e">
        <f>VLOOKUP(AC32,FSGT5_Class!$AL$8:$AM$107,2,FALSE)</f>
        <v>#N/A</v>
      </c>
      <c r="AE32" s="221" t="e">
        <f>VLOOKUP(AC32,FSGT6_Class!$AL$8:$AM$107,2,FALSE)</f>
        <v>#N/A</v>
      </c>
    </row>
    <row r="33" spans="1:31" ht="14.1" customHeight="1" x14ac:dyDescent="0.3">
      <c r="A33" s="56" t="str">
        <f t="shared" si="5"/>
        <v/>
      </c>
      <c r="B33" s="124"/>
      <c r="C33" s="119" t="str">
        <f t="shared" si="6"/>
        <v/>
      </c>
      <c r="D33" s="119"/>
      <c r="E33" s="157" t="str">
        <f t="shared" si="7"/>
        <v/>
      </c>
      <c r="F33" s="22"/>
      <c r="G33" s="21">
        <f>VLOOKUP(A33,Liste!$F$3:$Q$1586,2,FALSE)</f>
        <v>0</v>
      </c>
      <c r="H33" s="21">
        <f>VLOOKUP(A33,Liste!$F$3:$Q$1586,3,FALSE)</f>
        <v>0</v>
      </c>
      <c r="I33" s="21">
        <f>VLOOKUP(A33,Liste!$F$3:$Q$1586,4,FALSE)</f>
        <v>0</v>
      </c>
      <c r="J33" s="21">
        <f>VLOOKUP(A33,Liste!$F$3:$Q$1586,5,FALSE)</f>
        <v>0</v>
      </c>
      <c r="K33" s="21">
        <f>VLOOKUP(A33,Liste!$F$3:$Q$1586,9,FALSE)</f>
        <v>0</v>
      </c>
      <c r="X33" s="229"/>
      <c r="Y33" s="230"/>
      <c r="AA33" s="226">
        <f t="shared" si="3"/>
        <v>0</v>
      </c>
      <c r="AC33" s="267" t="str">
        <f t="shared" si="4"/>
        <v>0</v>
      </c>
      <c r="AD33" s="221" t="e">
        <f>VLOOKUP(AC33,FSGT5_Class!$AL$8:$AM$107,2,FALSE)</f>
        <v>#N/A</v>
      </c>
      <c r="AE33" s="221" t="e">
        <f>VLOOKUP(AC33,FSGT6_Class!$AL$8:$AM$107,2,FALSE)</f>
        <v>#N/A</v>
      </c>
    </row>
    <row r="34" spans="1:31" ht="14.1" customHeight="1" x14ac:dyDescent="0.3">
      <c r="A34" s="56" t="str">
        <f t="shared" si="5"/>
        <v/>
      </c>
      <c r="B34" s="124"/>
      <c r="C34" s="119" t="str">
        <f t="shared" si="6"/>
        <v/>
      </c>
      <c r="D34" s="119"/>
      <c r="E34" s="157" t="str">
        <f t="shared" si="7"/>
        <v/>
      </c>
      <c r="F34" s="22"/>
      <c r="G34" s="21">
        <f>VLOOKUP(A34,Liste!$F$3:$Q$1586,2,FALSE)</f>
        <v>0</v>
      </c>
      <c r="H34" s="21">
        <f>VLOOKUP(A34,Liste!$F$3:$Q$1586,3,FALSE)</f>
        <v>0</v>
      </c>
      <c r="I34" s="21">
        <f>VLOOKUP(A34,Liste!$F$3:$Q$1586,4,FALSE)</f>
        <v>0</v>
      </c>
      <c r="J34" s="21">
        <f>VLOOKUP(A34,Liste!$F$3:$Q$1586,5,FALSE)</f>
        <v>0</v>
      </c>
      <c r="K34" s="21">
        <f>VLOOKUP(A34,Liste!$F$3:$Q$1586,9,FALSE)</f>
        <v>0</v>
      </c>
      <c r="X34" s="229"/>
      <c r="Y34" s="230"/>
      <c r="AA34" s="226">
        <f t="shared" si="3"/>
        <v>0</v>
      </c>
      <c r="AC34" s="267" t="str">
        <f t="shared" si="4"/>
        <v>0</v>
      </c>
      <c r="AD34" s="221" t="e">
        <f>VLOOKUP(AC34,FSGT5_Class!$AL$8:$AM$107,2,FALSE)</f>
        <v>#N/A</v>
      </c>
      <c r="AE34" s="221" t="e">
        <f>VLOOKUP(AC34,FSGT6_Class!$AL$8:$AM$107,2,FALSE)</f>
        <v>#N/A</v>
      </c>
    </row>
    <row r="35" spans="1:31" ht="14.1" customHeight="1" x14ac:dyDescent="0.3">
      <c r="A35" s="56" t="str">
        <f t="shared" si="5"/>
        <v/>
      </c>
      <c r="B35" s="124"/>
      <c r="C35" s="119" t="str">
        <f t="shared" si="6"/>
        <v/>
      </c>
      <c r="D35" s="119"/>
      <c r="E35" s="157" t="str">
        <f t="shared" si="7"/>
        <v/>
      </c>
      <c r="F35" s="22"/>
      <c r="G35" s="21">
        <f>VLOOKUP(A35,Liste!$F$3:$Q$1586,2,FALSE)</f>
        <v>0</v>
      </c>
      <c r="H35" s="21">
        <f>VLOOKUP(A35,Liste!$F$3:$Q$1586,3,FALSE)</f>
        <v>0</v>
      </c>
      <c r="I35" s="21">
        <f>VLOOKUP(A35,Liste!$F$3:$Q$1586,4,FALSE)</f>
        <v>0</v>
      </c>
      <c r="J35" s="21">
        <f>VLOOKUP(A35,Liste!$F$3:$Q$1586,5,FALSE)</f>
        <v>0</v>
      </c>
      <c r="K35" s="21">
        <f>VLOOKUP(A35,Liste!$F$3:$Q$1586,9,FALSE)</f>
        <v>0</v>
      </c>
      <c r="X35" s="229"/>
      <c r="Y35" s="230"/>
      <c r="AA35" s="226">
        <f t="shared" si="3"/>
        <v>0</v>
      </c>
      <c r="AC35" s="267" t="str">
        <f t="shared" si="4"/>
        <v>0</v>
      </c>
      <c r="AD35" s="221" t="e">
        <f>VLOOKUP(AC35,FSGT5_Class!$AL$8:$AM$107,2,FALSE)</f>
        <v>#N/A</v>
      </c>
      <c r="AE35" s="221" t="e">
        <f>VLOOKUP(AC35,FSGT6_Class!$AL$8:$AM$107,2,FALSE)</f>
        <v>#N/A</v>
      </c>
    </row>
    <row r="36" spans="1:31" ht="14.1" customHeight="1" x14ac:dyDescent="0.3">
      <c r="A36" s="56" t="str">
        <f t="shared" si="5"/>
        <v/>
      </c>
      <c r="B36" s="124"/>
      <c r="C36" s="119" t="str">
        <f t="shared" si="6"/>
        <v/>
      </c>
      <c r="D36" s="119"/>
      <c r="E36" s="157" t="str">
        <f t="shared" si="7"/>
        <v/>
      </c>
      <c r="F36" s="22"/>
      <c r="G36" s="21">
        <f>VLOOKUP(A36,Liste!$F$3:$Q$1586,2,FALSE)</f>
        <v>0</v>
      </c>
      <c r="H36" s="21">
        <f>VLOOKUP(A36,Liste!$F$3:$Q$1586,3,FALSE)</f>
        <v>0</v>
      </c>
      <c r="I36" s="21">
        <f>VLOOKUP(A36,Liste!$F$3:$Q$1586,4,FALSE)</f>
        <v>0</v>
      </c>
      <c r="J36" s="21">
        <f>VLOOKUP(A36,Liste!$F$3:$Q$1586,5,FALSE)</f>
        <v>0</v>
      </c>
      <c r="K36" s="21">
        <f>VLOOKUP(A36,Liste!$F$3:$Q$1586,9,FALSE)</f>
        <v>0</v>
      </c>
      <c r="X36" s="229"/>
      <c r="Y36" s="230"/>
      <c r="AA36" s="226">
        <f t="shared" si="3"/>
        <v>0</v>
      </c>
      <c r="AC36" s="267" t="str">
        <f t="shared" si="4"/>
        <v>0</v>
      </c>
      <c r="AD36" s="221" t="e">
        <f>VLOOKUP(AC36,FSGT5_Class!$AL$8:$AM$107,2,FALSE)</f>
        <v>#N/A</v>
      </c>
      <c r="AE36" s="221" t="e">
        <f>VLOOKUP(AC36,FSGT6_Class!$AL$8:$AM$107,2,FALSE)</f>
        <v>#N/A</v>
      </c>
    </row>
    <row r="37" spans="1:31" ht="14.1" customHeight="1" x14ac:dyDescent="0.3">
      <c r="A37" s="56" t="str">
        <f t="shared" si="5"/>
        <v/>
      </c>
      <c r="B37" s="124"/>
      <c r="C37" s="119" t="str">
        <f t="shared" si="6"/>
        <v/>
      </c>
      <c r="D37" s="25"/>
      <c r="E37" s="157" t="str">
        <f t="shared" si="7"/>
        <v/>
      </c>
      <c r="F37" s="22"/>
      <c r="G37" s="21">
        <f>VLOOKUP(A37,Liste!$F$3:$Q$1586,2,FALSE)</f>
        <v>0</v>
      </c>
      <c r="H37" s="21">
        <f>VLOOKUP(A37,Liste!$F$3:$Q$1586,3,FALSE)</f>
        <v>0</v>
      </c>
      <c r="I37" s="21">
        <f>VLOOKUP(A37,Liste!$F$3:$Q$1586,4,FALSE)</f>
        <v>0</v>
      </c>
      <c r="J37" s="21">
        <f>VLOOKUP(A37,Liste!$F$3:$Q$1586,5,FALSE)</f>
        <v>0</v>
      </c>
      <c r="K37" s="21">
        <f>VLOOKUP(A37,Liste!$F$3:$Q$1586,9,FALSE)</f>
        <v>0</v>
      </c>
      <c r="X37" s="229"/>
      <c r="Y37" s="230"/>
      <c r="AA37" s="226">
        <f t="shared" si="3"/>
        <v>0</v>
      </c>
      <c r="AC37" s="267" t="str">
        <f t="shared" si="4"/>
        <v>0</v>
      </c>
      <c r="AD37" s="221" t="e">
        <f>VLOOKUP(AC37,FSGT5_Class!$AL$8:$AM$107,2,FALSE)</f>
        <v>#N/A</v>
      </c>
      <c r="AE37" s="221" t="e">
        <f>VLOOKUP(AC37,FSGT6_Class!$AL$8:$AM$107,2,FALSE)</f>
        <v>#N/A</v>
      </c>
    </row>
    <row r="38" spans="1:31" ht="14.1" customHeight="1" x14ac:dyDescent="0.3">
      <c r="A38" s="56" t="str">
        <f t="shared" si="5"/>
        <v/>
      </c>
      <c r="B38" s="124"/>
      <c r="C38" s="153" t="str">
        <f t="shared" si="6"/>
        <v/>
      </c>
      <c r="D38" s="153"/>
      <c r="E38" s="61" t="str">
        <f t="shared" si="7"/>
        <v/>
      </c>
      <c r="F38" s="22"/>
      <c r="G38" s="21">
        <f>VLOOKUP(A38,Liste!$F$3:$Q$1586,2,FALSE)</f>
        <v>0</v>
      </c>
      <c r="H38" s="21">
        <f>VLOOKUP(A38,Liste!$F$3:$Q$1586,3,FALSE)</f>
        <v>0</v>
      </c>
      <c r="I38" s="21">
        <f>VLOOKUP(A38,Liste!$F$3:$Q$1586,4,FALSE)</f>
        <v>0</v>
      </c>
      <c r="J38" s="21">
        <f>VLOOKUP(A38,Liste!$F$3:$Q$1586,5,FALSE)</f>
        <v>0</v>
      </c>
      <c r="K38" s="21">
        <f>VLOOKUP(A38,Liste!$F$3:$Q$1586,9,FALSE)</f>
        <v>0</v>
      </c>
      <c r="X38" s="229"/>
      <c r="Y38" s="230"/>
      <c r="AA38" s="226">
        <f t="shared" si="3"/>
        <v>0</v>
      </c>
      <c r="AC38" s="267" t="str">
        <f t="shared" si="4"/>
        <v>0</v>
      </c>
      <c r="AD38" s="221" t="e">
        <f>VLOOKUP(AC38,FSGT5_Class!$AL$8:$AM$107,2,FALSE)</f>
        <v>#N/A</v>
      </c>
      <c r="AE38" s="221" t="e">
        <f>VLOOKUP(AC38,FSGT6_Class!$AL$8:$AM$107,2,FALSE)</f>
        <v>#N/A</v>
      </c>
    </row>
    <row r="39" spans="1:31" ht="14.1" customHeight="1" x14ac:dyDescent="0.3">
      <c r="A39" s="56" t="str">
        <f t="shared" si="5"/>
        <v/>
      </c>
      <c r="B39" s="124"/>
      <c r="C39" s="119" t="str">
        <f t="shared" si="6"/>
        <v/>
      </c>
      <c r="D39" s="119"/>
      <c r="E39" s="61" t="str">
        <f t="shared" si="7"/>
        <v/>
      </c>
      <c r="F39" s="22"/>
      <c r="G39" s="21">
        <f>VLOOKUP(A39,Liste!$F$3:$Q$1586,2,FALSE)</f>
        <v>0</v>
      </c>
      <c r="H39" s="21">
        <f>VLOOKUP(A39,Liste!$F$3:$Q$1586,3,FALSE)</f>
        <v>0</v>
      </c>
      <c r="I39" s="21">
        <f>VLOOKUP(A39,Liste!$F$3:$Q$1586,4,FALSE)</f>
        <v>0</v>
      </c>
      <c r="J39" s="21">
        <f>VLOOKUP(A39,Liste!$F$3:$Q$1586,5,FALSE)</f>
        <v>0</v>
      </c>
      <c r="K39" s="21">
        <f>VLOOKUP(A39,Liste!$F$3:$Q$1586,9,FALSE)</f>
        <v>0</v>
      </c>
      <c r="X39" s="229"/>
      <c r="Y39" s="230"/>
      <c r="AA39" s="226">
        <f t="shared" si="3"/>
        <v>0</v>
      </c>
      <c r="AC39" s="267" t="str">
        <f t="shared" si="4"/>
        <v>0</v>
      </c>
      <c r="AD39" s="221" t="e">
        <f>VLOOKUP(AC39,FSGT5_Class!$AL$8:$AM$107,2,FALSE)</f>
        <v>#N/A</v>
      </c>
      <c r="AE39" s="221" t="e">
        <f>VLOOKUP(AC39,FSGT6_Class!$AL$8:$AM$107,2,FALSE)</f>
        <v>#N/A</v>
      </c>
    </row>
    <row r="40" spans="1:31" ht="14.1" customHeight="1" x14ac:dyDescent="0.3">
      <c r="A40" s="56" t="str">
        <f t="shared" si="5"/>
        <v/>
      </c>
      <c r="B40" s="124"/>
      <c r="C40" s="119" t="str">
        <f t="shared" si="6"/>
        <v/>
      </c>
      <c r="D40" s="119"/>
      <c r="E40" s="61" t="str">
        <f t="shared" si="7"/>
        <v/>
      </c>
      <c r="F40" s="22"/>
      <c r="G40" s="21">
        <f>VLOOKUP(A40,Liste!$F$3:$Q$1586,2,FALSE)</f>
        <v>0</v>
      </c>
      <c r="H40" s="21">
        <f>VLOOKUP(A40,Liste!$F$3:$Q$1586,3,FALSE)</f>
        <v>0</v>
      </c>
      <c r="I40" s="21">
        <f>VLOOKUP(A40,Liste!$F$3:$Q$1586,4,FALSE)</f>
        <v>0</v>
      </c>
      <c r="J40" s="21">
        <f>VLOOKUP(A40,Liste!$F$3:$Q$1586,5,FALSE)</f>
        <v>0</v>
      </c>
      <c r="K40" s="21">
        <f>VLOOKUP(A40,Liste!$F$3:$Q$1586,9,FALSE)</f>
        <v>0</v>
      </c>
      <c r="X40" s="229"/>
      <c r="Y40" s="230"/>
      <c r="AA40" s="226">
        <f t="shared" si="3"/>
        <v>0</v>
      </c>
      <c r="AC40" s="267" t="str">
        <f t="shared" si="4"/>
        <v>0</v>
      </c>
      <c r="AD40" s="221" t="e">
        <f>VLOOKUP(AC40,FSGT5_Class!$AL$8:$AM$107,2,FALSE)</f>
        <v>#N/A</v>
      </c>
      <c r="AE40" s="221" t="e">
        <f>VLOOKUP(AC40,FSGT6_Class!$AL$8:$AM$107,2,FALSE)</f>
        <v>#N/A</v>
      </c>
    </row>
    <row r="41" spans="1:31" ht="14.1" customHeight="1" x14ac:dyDescent="0.3">
      <c r="A41" s="56" t="str">
        <f t="shared" si="5"/>
        <v/>
      </c>
      <c r="B41" s="124"/>
      <c r="C41" s="119" t="str">
        <f t="shared" si="6"/>
        <v/>
      </c>
      <c r="D41" s="119"/>
      <c r="E41" s="61" t="str">
        <f t="shared" si="7"/>
        <v/>
      </c>
      <c r="F41" s="22"/>
      <c r="G41" s="21">
        <f>VLOOKUP(A41,Liste!$F$3:$Q$1586,2,FALSE)</f>
        <v>0</v>
      </c>
      <c r="H41" s="21">
        <f>VLOOKUP(A41,Liste!$F$3:$Q$1586,3,FALSE)</f>
        <v>0</v>
      </c>
      <c r="I41" s="21">
        <f>VLOOKUP(A41,Liste!$F$3:$Q$1586,4,FALSE)</f>
        <v>0</v>
      </c>
      <c r="J41" s="21">
        <f>VLOOKUP(A41,Liste!$F$3:$Q$1586,5,FALSE)</f>
        <v>0</v>
      </c>
      <c r="K41" s="21">
        <f>VLOOKUP(A41,Liste!$F$3:$Q$1586,9,FALSE)</f>
        <v>0</v>
      </c>
      <c r="X41" s="229"/>
      <c r="Y41" s="230"/>
      <c r="AA41" s="226">
        <f t="shared" si="3"/>
        <v>0</v>
      </c>
      <c r="AC41" s="267" t="str">
        <f t="shared" si="4"/>
        <v>0</v>
      </c>
      <c r="AD41" s="221" t="e">
        <f>VLOOKUP(AC41,FSGT5_Class!$AL$8:$AM$107,2,FALSE)</f>
        <v>#N/A</v>
      </c>
      <c r="AE41" s="221" t="e">
        <f>VLOOKUP(AC41,FSGT6_Class!$AL$8:$AM$107,2,FALSE)</f>
        <v>#N/A</v>
      </c>
    </row>
    <row r="42" spans="1:31" ht="14.1" customHeight="1" x14ac:dyDescent="0.3">
      <c r="A42" s="56" t="str">
        <f t="shared" si="5"/>
        <v/>
      </c>
      <c r="B42" s="124"/>
      <c r="C42" s="119" t="str">
        <f t="shared" si="6"/>
        <v/>
      </c>
      <c r="D42" s="119"/>
      <c r="E42" s="61" t="str">
        <f t="shared" si="7"/>
        <v/>
      </c>
      <c r="F42" s="22"/>
      <c r="G42" s="21">
        <f>VLOOKUP(A42,Liste!$F$3:$Q$1586,2,FALSE)</f>
        <v>0</v>
      </c>
      <c r="H42" s="21">
        <f>VLOOKUP(A42,Liste!$F$3:$Q$1586,3,FALSE)</f>
        <v>0</v>
      </c>
      <c r="I42" s="21">
        <f>VLOOKUP(A42,Liste!$F$3:$Q$1586,4,FALSE)</f>
        <v>0</v>
      </c>
      <c r="J42" s="21">
        <f>VLOOKUP(A42,Liste!$F$3:$Q$1586,5,FALSE)</f>
        <v>0</v>
      </c>
      <c r="K42" s="21">
        <f>VLOOKUP(A42,Liste!$F$3:$Q$1586,9,FALSE)</f>
        <v>0</v>
      </c>
      <c r="X42" s="229"/>
      <c r="Y42" s="230"/>
      <c r="AA42" s="226">
        <f t="shared" si="3"/>
        <v>0</v>
      </c>
      <c r="AC42" s="267" t="str">
        <f t="shared" si="4"/>
        <v>0</v>
      </c>
      <c r="AD42" s="221" t="e">
        <f>VLOOKUP(AC42,FSGT5_Class!$AL$8:$AM$107,2,FALSE)</f>
        <v>#N/A</v>
      </c>
      <c r="AE42" s="221" t="e">
        <f>VLOOKUP(AC42,FSGT6_Class!$AL$8:$AM$107,2,FALSE)</f>
        <v>#N/A</v>
      </c>
    </row>
    <row r="43" spans="1:31" ht="14.1" customHeight="1" x14ac:dyDescent="0.3">
      <c r="A43" s="56" t="str">
        <f t="shared" si="5"/>
        <v/>
      </c>
      <c r="B43" s="124"/>
      <c r="C43" s="119" t="str">
        <f t="shared" si="6"/>
        <v/>
      </c>
      <c r="D43" s="119"/>
      <c r="E43" s="61" t="str">
        <f t="shared" si="7"/>
        <v/>
      </c>
      <c r="F43" s="22"/>
      <c r="G43" s="21">
        <f>VLOOKUP(A43,Liste!$F$3:$Q$1586,2,FALSE)</f>
        <v>0</v>
      </c>
      <c r="H43" s="21">
        <f>VLOOKUP(A43,Liste!$F$3:$Q$1586,3,FALSE)</f>
        <v>0</v>
      </c>
      <c r="I43" s="21">
        <f>VLOOKUP(A43,Liste!$F$3:$Q$1586,4,FALSE)</f>
        <v>0</v>
      </c>
      <c r="J43" s="21">
        <f>VLOOKUP(A43,Liste!$F$3:$Q$1586,5,FALSE)</f>
        <v>0</v>
      </c>
      <c r="K43" s="21">
        <f>VLOOKUP(A43,Liste!$F$3:$Q$1586,9,FALSE)</f>
        <v>0</v>
      </c>
      <c r="X43" s="229"/>
      <c r="Y43" s="230"/>
      <c r="AA43" s="226">
        <f t="shared" si="3"/>
        <v>0</v>
      </c>
      <c r="AC43" s="267" t="str">
        <f t="shared" si="4"/>
        <v>0</v>
      </c>
      <c r="AD43" s="221" t="e">
        <f>VLOOKUP(AC43,FSGT5_Class!$AL$8:$AM$107,2,FALSE)</f>
        <v>#N/A</v>
      </c>
      <c r="AE43" s="221" t="e">
        <f>VLOOKUP(AC43,FSGT6_Class!$AL$8:$AM$107,2,FALSE)</f>
        <v>#N/A</v>
      </c>
    </row>
    <row r="44" spans="1:31" ht="14.1" customHeight="1" x14ac:dyDescent="0.3">
      <c r="A44" s="56" t="str">
        <f t="shared" si="5"/>
        <v/>
      </c>
      <c r="B44" s="124"/>
      <c r="C44" s="119" t="str">
        <f t="shared" si="6"/>
        <v/>
      </c>
      <c r="D44" s="119"/>
      <c r="E44" s="61" t="str">
        <f t="shared" si="7"/>
        <v/>
      </c>
      <c r="F44" s="22"/>
      <c r="G44" s="21">
        <f>VLOOKUP(A44,Liste!$F$3:$Q$1586,2,FALSE)</f>
        <v>0</v>
      </c>
      <c r="H44" s="21">
        <f>VLOOKUP(A44,Liste!$F$3:$Q$1586,3,FALSE)</f>
        <v>0</v>
      </c>
      <c r="I44" s="21">
        <f>VLOOKUP(A44,Liste!$F$3:$Q$1586,4,FALSE)</f>
        <v>0</v>
      </c>
      <c r="J44" s="21">
        <f>VLOOKUP(A44,Liste!$F$3:$Q$1586,5,FALSE)</f>
        <v>0</v>
      </c>
      <c r="K44" s="21">
        <f>VLOOKUP(A44,Liste!$F$3:$Q$1586,9,FALSE)</f>
        <v>0</v>
      </c>
      <c r="X44" s="229"/>
      <c r="Y44" s="230"/>
      <c r="AA44" s="226">
        <f t="shared" si="3"/>
        <v>0</v>
      </c>
      <c r="AC44" s="267" t="str">
        <f t="shared" si="4"/>
        <v>0</v>
      </c>
      <c r="AD44" s="221" t="e">
        <f>VLOOKUP(AC44,FSGT5_Class!$AL$8:$AM$107,2,FALSE)</f>
        <v>#N/A</v>
      </c>
      <c r="AE44" s="221" t="e">
        <f>VLOOKUP(AC44,FSGT6_Class!$AL$8:$AM$107,2,FALSE)</f>
        <v>#N/A</v>
      </c>
    </row>
    <row r="45" spans="1:31" ht="14.1" customHeight="1" x14ac:dyDescent="0.3">
      <c r="A45" s="56" t="str">
        <f t="shared" si="5"/>
        <v/>
      </c>
      <c r="B45" s="124"/>
      <c r="C45" s="119" t="str">
        <f t="shared" si="6"/>
        <v/>
      </c>
      <c r="D45" s="119"/>
      <c r="E45" s="61" t="str">
        <f t="shared" si="7"/>
        <v/>
      </c>
      <c r="F45" s="22"/>
      <c r="G45" s="21">
        <f>VLOOKUP(A45,Liste!$F$3:$Q$1586,2,FALSE)</f>
        <v>0</v>
      </c>
      <c r="H45" s="21">
        <f>VLOOKUP(A45,Liste!$F$3:$Q$1586,3,FALSE)</f>
        <v>0</v>
      </c>
      <c r="I45" s="21">
        <f>VLOOKUP(A45,Liste!$F$3:$Q$1586,4,FALSE)</f>
        <v>0</v>
      </c>
      <c r="J45" s="21">
        <f>VLOOKUP(A45,Liste!$F$3:$Q$1586,5,FALSE)</f>
        <v>0</v>
      </c>
      <c r="K45" s="21">
        <f>VLOOKUP(A45,Liste!$F$3:$Q$1586,9,FALSE)</f>
        <v>0</v>
      </c>
      <c r="X45" s="229"/>
      <c r="Y45" s="230"/>
      <c r="AA45" s="226">
        <f t="shared" si="3"/>
        <v>0</v>
      </c>
      <c r="AC45" s="267" t="str">
        <f t="shared" si="4"/>
        <v>0</v>
      </c>
      <c r="AD45" s="221" t="e">
        <f>VLOOKUP(AC45,FSGT5_Class!$AL$8:$AM$107,2,FALSE)</f>
        <v>#N/A</v>
      </c>
      <c r="AE45" s="221" t="e">
        <f>VLOOKUP(AC45,FSGT6_Class!$AL$8:$AM$107,2,FALSE)</f>
        <v>#N/A</v>
      </c>
    </row>
    <row r="46" spans="1:31" ht="14.1" customHeight="1" x14ac:dyDescent="0.3">
      <c r="A46" s="56" t="str">
        <f t="shared" si="5"/>
        <v/>
      </c>
      <c r="B46" s="124"/>
      <c r="C46" s="119" t="str">
        <f t="shared" si="6"/>
        <v/>
      </c>
      <c r="D46" s="119"/>
      <c r="E46" s="61" t="str">
        <f t="shared" si="7"/>
        <v/>
      </c>
      <c r="F46" s="22"/>
      <c r="G46" s="21">
        <f>VLOOKUP(A46,Liste!$F$3:$Q$1586,2,FALSE)</f>
        <v>0</v>
      </c>
      <c r="H46" s="21">
        <f>VLOOKUP(A46,Liste!$F$3:$Q$1586,3,FALSE)</f>
        <v>0</v>
      </c>
      <c r="I46" s="21">
        <f>VLOOKUP(A46,Liste!$F$3:$Q$1586,4,FALSE)</f>
        <v>0</v>
      </c>
      <c r="J46" s="21">
        <f>VLOOKUP(A46,Liste!$F$3:$Q$1586,5,FALSE)</f>
        <v>0</v>
      </c>
      <c r="K46" s="21">
        <f>VLOOKUP(A46,Liste!$F$3:$Q$1586,9,FALSE)</f>
        <v>0</v>
      </c>
      <c r="X46" s="229"/>
      <c r="Y46" s="230"/>
      <c r="AA46" s="226">
        <f t="shared" si="3"/>
        <v>0</v>
      </c>
      <c r="AC46" s="267" t="str">
        <f t="shared" si="4"/>
        <v>0</v>
      </c>
      <c r="AD46" s="221" t="e">
        <f>VLOOKUP(AC46,FSGT5_Class!$AL$8:$AM$107,2,FALSE)</f>
        <v>#N/A</v>
      </c>
      <c r="AE46" s="221" t="e">
        <f>VLOOKUP(AC46,FSGT6_Class!$AL$8:$AM$107,2,FALSE)</f>
        <v>#N/A</v>
      </c>
    </row>
    <row r="47" spans="1:31" ht="14.1" customHeight="1" x14ac:dyDescent="0.3">
      <c r="A47" s="56" t="str">
        <f t="shared" si="5"/>
        <v/>
      </c>
      <c r="B47" s="124"/>
      <c r="C47" s="119" t="str">
        <f t="shared" si="6"/>
        <v/>
      </c>
      <c r="D47" s="119"/>
      <c r="E47" s="61" t="str">
        <f t="shared" si="7"/>
        <v/>
      </c>
      <c r="F47" s="22"/>
      <c r="G47" s="21">
        <f>VLOOKUP(A47,Liste!$F$3:$Q$1586,2,FALSE)</f>
        <v>0</v>
      </c>
      <c r="H47" s="21">
        <f>VLOOKUP(A47,Liste!$F$3:$Q$1586,3,FALSE)</f>
        <v>0</v>
      </c>
      <c r="I47" s="21">
        <f>VLOOKUP(A47,Liste!$F$3:$Q$1586,4,FALSE)</f>
        <v>0</v>
      </c>
      <c r="J47" s="21">
        <f>VLOOKUP(A47,Liste!$F$3:$Q$1586,5,FALSE)</f>
        <v>0</v>
      </c>
      <c r="K47" s="21">
        <f>VLOOKUP(A47,Liste!$F$3:$Q$1586,9,FALSE)</f>
        <v>0</v>
      </c>
      <c r="X47" s="229"/>
      <c r="Y47" s="230"/>
      <c r="AA47" s="226">
        <f t="shared" si="3"/>
        <v>0</v>
      </c>
      <c r="AC47" s="267" t="str">
        <f t="shared" si="4"/>
        <v>0</v>
      </c>
      <c r="AD47" s="221" t="e">
        <f>VLOOKUP(AC47,FSGT5_Class!$AL$8:$AM$107,2,FALSE)</f>
        <v>#N/A</v>
      </c>
      <c r="AE47" s="221" t="e">
        <f>VLOOKUP(AC47,FSGT6_Class!$AL$8:$AM$107,2,FALSE)</f>
        <v>#N/A</v>
      </c>
    </row>
    <row r="48" spans="1:31" ht="14.1" customHeight="1" x14ac:dyDescent="0.3">
      <c r="A48" s="56" t="str">
        <f t="shared" si="5"/>
        <v/>
      </c>
      <c r="B48" s="124"/>
      <c r="C48" s="119" t="str">
        <f t="shared" si="6"/>
        <v/>
      </c>
      <c r="D48" s="119"/>
      <c r="E48" s="61" t="str">
        <f t="shared" si="7"/>
        <v/>
      </c>
      <c r="F48" s="22"/>
      <c r="G48" s="21">
        <f>VLOOKUP(A48,Liste!$F$3:$Q$1586,2,FALSE)</f>
        <v>0</v>
      </c>
      <c r="H48" s="21">
        <f>VLOOKUP(A48,Liste!$F$3:$Q$1586,3,FALSE)</f>
        <v>0</v>
      </c>
      <c r="I48" s="21">
        <f>VLOOKUP(A48,Liste!$F$3:$Q$1586,4,FALSE)</f>
        <v>0</v>
      </c>
      <c r="J48" s="21">
        <f>VLOOKUP(A48,Liste!$F$3:$Q$1586,5,FALSE)</f>
        <v>0</v>
      </c>
      <c r="K48" s="21">
        <f>VLOOKUP(A48,Liste!$F$3:$Q$1586,9,FALSE)</f>
        <v>0</v>
      </c>
      <c r="X48" s="229"/>
      <c r="Y48" s="230"/>
      <c r="AA48" s="226">
        <f t="shared" si="3"/>
        <v>0</v>
      </c>
      <c r="AC48" s="267" t="str">
        <f t="shared" si="4"/>
        <v>0</v>
      </c>
      <c r="AD48" s="221" t="e">
        <f>VLOOKUP(AC48,FSGT5_Class!$AL$8:$AM$107,2,FALSE)</f>
        <v>#N/A</v>
      </c>
      <c r="AE48" s="221" t="e">
        <f>VLOOKUP(AC48,FSGT6_Class!$AL$8:$AM$107,2,FALSE)</f>
        <v>#N/A</v>
      </c>
    </row>
    <row r="49" spans="1:31" ht="14.1" customHeight="1" x14ac:dyDescent="0.3">
      <c r="A49" s="56" t="str">
        <f t="shared" si="5"/>
        <v/>
      </c>
      <c r="B49" s="124"/>
      <c r="C49" s="119" t="str">
        <f t="shared" si="6"/>
        <v/>
      </c>
      <c r="D49" s="119"/>
      <c r="E49" s="61" t="str">
        <f t="shared" si="7"/>
        <v/>
      </c>
      <c r="F49" s="22"/>
      <c r="G49" s="21">
        <f>VLOOKUP(A49,Liste!$F$3:$Q$1586,2,FALSE)</f>
        <v>0</v>
      </c>
      <c r="H49" s="21">
        <f>VLOOKUP(A49,Liste!$F$3:$Q$1586,3,FALSE)</f>
        <v>0</v>
      </c>
      <c r="I49" s="21">
        <f>VLOOKUP(A49,Liste!$F$3:$Q$1586,4,FALSE)</f>
        <v>0</v>
      </c>
      <c r="J49" s="21">
        <f>VLOOKUP(A49,Liste!$F$3:$Q$1586,5,FALSE)</f>
        <v>0</v>
      </c>
      <c r="K49" s="21">
        <f>VLOOKUP(A49,Liste!$F$3:$Q$1586,9,FALSE)</f>
        <v>0</v>
      </c>
      <c r="X49" s="229"/>
      <c r="Y49" s="230"/>
      <c r="AA49" s="226">
        <f t="shared" si="3"/>
        <v>0</v>
      </c>
      <c r="AC49" s="267" t="str">
        <f t="shared" si="4"/>
        <v>0</v>
      </c>
      <c r="AD49" s="221" t="e">
        <f>VLOOKUP(AC49,FSGT5_Class!$AL$8:$AM$107,2,FALSE)</f>
        <v>#N/A</v>
      </c>
      <c r="AE49" s="221" t="e">
        <f>VLOOKUP(AC49,FSGT6_Class!$AL$8:$AM$107,2,FALSE)</f>
        <v>#N/A</v>
      </c>
    </row>
    <row r="50" spans="1:31" ht="14.1" customHeight="1" x14ac:dyDescent="0.3">
      <c r="A50" s="56" t="str">
        <f t="shared" si="5"/>
        <v/>
      </c>
      <c r="B50" s="124"/>
      <c r="C50" s="119" t="str">
        <f t="shared" si="6"/>
        <v/>
      </c>
      <c r="D50" s="119"/>
      <c r="E50" s="61" t="str">
        <f t="shared" si="7"/>
        <v/>
      </c>
      <c r="F50" s="22"/>
      <c r="G50" s="21">
        <f>VLOOKUP(A50,Liste!$F$3:$Q$1586,2,FALSE)</f>
        <v>0</v>
      </c>
      <c r="H50" s="21">
        <f>VLOOKUP(A50,Liste!$F$3:$Q$1586,3,FALSE)</f>
        <v>0</v>
      </c>
      <c r="I50" s="21">
        <f>VLOOKUP(A50,Liste!$F$3:$Q$1586,4,FALSE)</f>
        <v>0</v>
      </c>
      <c r="J50" s="21">
        <f>VLOOKUP(A50,Liste!$F$3:$Q$1586,5,FALSE)</f>
        <v>0</v>
      </c>
      <c r="K50" s="21">
        <f>VLOOKUP(A50,Liste!$F$3:$Q$1586,9,FALSE)</f>
        <v>0</v>
      </c>
      <c r="X50" s="229"/>
      <c r="Y50" s="230"/>
      <c r="AA50" s="226">
        <f t="shared" si="3"/>
        <v>0</v>
      </c>
      <c r="AC50" s="267" t="str">
        <f t="shared" si="4"/>
        <v>0</v>
      </c>
      <c r="AD50" s="221" t="e">
        <f>VLOOKUP(AC50,FSGT5_Class!$AL$8:$AM$107,2,FALSE)</f>
        <v>#N/A</v>
      </c>
      <c r="AE50" s="221" t="e">
        <f>VLOOKUP(AC50,FSGT6_Class!$AL$8:$AM$107,2,FALSE)</f>
        <v>#N/A</v>
      </c>
    </row>
    <row r="51" spans="1:31" ht="14.1" customHeight="1" x14ac:dyDescent="0.3">
      <c r="A51" s="56" t="str">
        <f t="shared" si="5"/>
        <v/>
      </c>
      <c r="B51" s="124"/>
      <c r="C51" s="119" t="str">
        <f t="shared" si="6"/>
        <v/>
      </c>
      <c r="D51" s="119"/>
      <c r="E51" s="61" t="str">
        <f t="shared" si="7"/>
        <v/>
      </c>
      <c r="F51" s="22"/>
      <c r="G51" s="21">
        <f>VLOOKUP(A51,Liste!$F$3:$Q$1586,2,FALSE)</f>
        <v>0</v>
      </c>
      <c r="H51" s="21">
        <f>VLOOKUP(A51,Liste!$F$3:$Q$1586,3,FALSE)</f>
        <v>0</v>
      </c>
      <c r="I51" s="21">
        <f>VLOOKUP(A51,Liste!$F$3:$Q$1586,4,FALSE)</f>
        <v>0</v>
      </c>
      <c r="J51" s="21">
        <f>VLOOKUP(A51,Liste!$F$3:$Q$1586,5,FALSE)</f>
        <v>0</v>
      </c>
      <c r="K51" s="21">
        <f>VLOOKUP(A51,Liste!$F$3:$Q$1586,9,FALSE)</f>
        <v>0</v>
      </c>
      <c r="X51" s="229"/>
      <c r="Y51" s="230"/>
      <c r="AA51" s="226">
        <f t="shared" si="3"/>
        <v>0</v>
      </c>
      <c r="AC51" s="267" t="str">
        <f t="shared" si="4"/>
        <v>0</v>
      </c>
      <c r="AD51" s="221" t="e">
        <f>VLOOKUP(AC51,FSGT5_Class!$AL$8:$AM$107,2,FALSE)</f>
        <v>#N/A</v>
      </c>
      <c r="AE51" s="221" t="e">
        <f>VLOOKUP(AC51,FSGT6_Class!$AL$8:$AM$107,2,FALSE)</f>
        <v>#N/A</v>
      </c>
    </row>
    <row r="52" spans="1:31" ht="14.1" customHeight="1" x14ac:dyDescent="0.3">
      <c r="A52" s="56" t="str">
        <f t="shared" si="5"/>
        <v/>
      </c>
      <c r="B52" s="124"/>
      <c r="C52" s="119" t="str">
        <f t="shared" si="6"/>
        <v/>
      </c>
      <c r="D52" s="119"/>
      <c r="E52" s="61" t="str">
        <f t="shared" si="7"/>
        <v/>
      </c>
      <c r="F52" s="22"/>
      <c r="G52" s="21">
        <f>VLOOKUP(A52,Liste!$F$3:$Q$1586,2,FALSE)</f>
        <v>0</v>
      </c>
      <c r="H52" s="21">
        <f>VLOOKUP(A52,Liste!$F$3:$Q$1586,3,FALSE)</f>
        <v>0</v>
      </c>
      <c r="I52" s="21">
        <f>VLOOKUP(A52,Liste!$F$3:$Q$1586,4,FALSE)</f>
        <v>0</v>
      </c>
      <c r="J52" s="21">
        <f>VLOOKUP(A52,Liste!$F$3:$Q$1586,5,FALSE)</f>
        <v>0</v>
      </c>
      <c r="K52" s="21">
        <f>VLOOKUP(A52,Liste!$F$3:$Q$1586,9,FALSE)</f>
        <v>0</v>
      </c>
      <c r="X52" s="229"/>
      <c r="Y52" s="230"/>
      <c r="AA52" s="226">
        <f t="shared" si="3"/>
        <v>0</v>
      </c>
      <c r="AC52" s="267" t="str">
        <f t="shared" si="4"/>
        <v>0</v>
      </c>
      <c r="AD52" s="221" t="e">
        <f>VLOOKUP(AC52,FSGT5_Class!$AL$8:$AM$107,2,FALSE)</f>
        <v>#N/A</v>
      </c>
      <c r="AE52" s="221" t="e">
        <f>VLOOKUP(AC52,FSGT6_Class!$AL$8:$AM$107,2,FALSE)</f>
        <v>#N/A</v>
      </c>
    </row>
    <row r="53" spans="1:31" ht="14.1" customHeight="1" x14ac:dyDescent="0.3">
      <c r="A53" s="56" t="str">
        <f t="shared" si="5"/>
        <v/>
      </c>
      <c r="B53" s="124"/>
      <c r="C53" s="119" t="str">
        <f t="shared" si="6"/>
        <v/>
      </c>
      <c r="D53" s="119"/>
      <c r="E53" s="61" t="str">
        <f t="shared" si="7"/>
        <v/>
      </c>
      <c r="F53" s="22"/>
      <c r="G53" s="21">
        <f>VLOOKUP(A53,Liste!$F$3:$Q$1586,2,FALSE)</f>
        <v>0</v>
      </c>
      <c r="H53" s="21">
        <f>VLOOKUP(A53,Liste!$F$3:$Q$1586,3,FALSE)</f>
        <v>0</v>
      </c>
      <c r="I53" s="21">
        <f>VLOOKUP(A53,Liste!$F$3:$Q$1586,4,FALSE)</f>
        <v>0</v>
      </c>
      <c r="J53" s="21">
        <f>VLOOKUP(A53,Liste!$F$3:$Q$1586,5,FALSE)</f>
        <v>0</v>
      </c>
      <c r="K53" s="21">
        <f>VLOOKUP(A53,Liste!$F$3:$Q$1586,9,FALSE)</f>
        <v>0</v>
      </c>
      <c r="X53" s="229"/>
      <c r="Y53" s="230"/>
      <c r="AA53" s="226">
        <f t="shared" si="3"/>
        <v>0</v>
      </c>
      <c r="AC53" s="267" t="str">
        <f t="shared" si="4"/>
        <v>0</v>
      </c>
      <c r="AD53" s="221" t="e">
        <f>VLOOKUP(AC53,FSGT5_Class!$AL$8:$AM$107,2,FALSE)</f>
        <v>#N/A</v>
      </c>
      <c r="AE53" s="221" t="e">
        <f>VLOOKUP(AC53,FSGT6_Class!$AL$8:$AM$107,2,FALSE)</f>
        <v>#N/A</v>
      </c>
    </row>
    <row r="54" spans="1:31" ht="14.1" customHeight="1" x14ac:dyDescent="0.3">
      <c r="A54" s="56" t="str">
        <f t="shared" si="5"/>
        <v/>
      </c>
      <c r="B54" s="124"/>
      <c r="C54" s="119" t="str">
        <f t="shared" si="6"/>
        <v/>
      </c>
      <c r="D54" s="119"/>
      <c r="E54" s="61" t="str">
        <f t="shared" si="7"/>
        <v/>
      </c>
      <c r="F54" s="22"/>
      <c r="G54" s="21">
        <f>VLOOKUP(A54,Liste!$F$3:$Q$1586,2,FALSE)</f>
        <v>0</v>
      </c>
      <c r="H54" s="21">
        <f>VLOOKUP(A54,Liste!$F$3:$Q$1586,3,FALSE)</f>
        <v>0</v>
      </c>
      <c r="I54" s="21">
        <f>VLOOKUP(A54,Liste!$F$3:$Q$1586,4,FALSE)</f>
        <v>0</v>
      </c>
      <c r="J54" s="21">
        <f>VLOOKUP(A54,Liste!$F$3:$Q$1586,5,FALSE)</f>
        <v>0</v>
      </c>
      <c r="K54" s="21">
        <f>VLOOKUP(A54,Liste!$F$3:$Q$1586,9,FALSE)</f>
        <v>0</v>
      </c>
      <c r="X54" s="229"/>
      <c r="Y54" s="230"/>
      <c r="AA54" s="226">
        <f t="shared" si="3"/>
        <v>0</v>
      </c>
      <c r="AC54" s="267" t="str">
        <f t="shared" si="4"/>
        <v>0</v>
      </c>
      <c r="AD54" s="221" t="e">
        <f>VLOOKUP(AC54,FSGT5_Class!$AL$8:$AM$107,2,FALSE)</f>
        <v>#N/A</v>
      </c>
      <c r="AE54" s="221" t="e">
        <f>VLOOKUP(AC54,FSGT6_Class!$AL$8:$AM$107,2,FALSE)</f>
        <v>#N/A</v>
      </c>
    </row>
    <row r="55" spans="1:31" ht="14.1" customHeight="1" x14ac:dyDescent="0.3">
      <c r="A55" s="56" t="str">
        <f t="shared" si="5"/>
        <v/>
      </c>
      <c r="B55" s="124"/>
      <c r="C55" s="119" t="str">
        <f t="shared" si="6"/>
        <v/>
      </c>
      <c r="D55" s="119"/>
      <c r="E55" s="61" t="str">
        <f t="shared" si="7"/>
        <v/>
      </c>
      <c r="F55" s="22"/>
      <c r="G55" s="21">
        <f>VLOOKUP(A55,Liste!$F$3:$Q$1586,2,FALSE)</f>
        <v>0</v>
      </c>
      <c r="H55" s="21">
        <f>VLOOKUP(A55,Liste!$F$3:$Q$1586,3,FALSE)</f>
        <v>0</v>
      </c>
      <c r="I55" s="21">
        <f>VLOOKUP(A55,Liste!$F$3:$Q$1586,4,FALSE)</f>
        <v>0</v>
      </c>
      <c r="J55" s="21">
        <f>VLOOKUP(A55,Liste!$F$3:$Q$1586,5,FALSE)</f>
        <v>0</v>
      </c>
      <c r="K55" s="21">
        <f>VLOOKUP(A55,Liste!$F$3:$Q$1586,9,FALSE)</f>
        <v>0</v>
      </c>
      <c r="X55" s="229"/>
      <c r="Y55" s="230"/>
      <c r="AA55" s="226">
        <f t="shared" si="3"/>
        <v>0</v>
      </c>
      <c r="AC55" s="267" t="str">
        <f t="shared" si="4"/>
        <v>0</v>
      </c>
      <c r="AD55" s="221" t="e">
        <f>VLOOKUP(AC55,FSGT5_Class!$AL$8:$AM$107,2,FALSE)</f>
        <v>#N/A</v>
      </c>
      <c r="AE55" s="221" t="e">
        <f>VLOOKUP(AC55,FSGT6_Class!$AL$8:$AM$107,2,FALSE)</f>
        <v>#N/A</v>
      </c>
    </row>
    <row r="56" spans="1:31" ht="14.1" customHeight="1" x14ac:dyDescent="0.3">
      <c r="A56" s="56" t="str">
        <f t="shared" si="5"/>
        <v/>
      </c>
      <c r="B56" s="124"/>
      <c r="C56" s="119" t="str">
        <f t="shared" si="6"/>
        <v/>
      </c>
      <c r="D56" s="119"/>
      <c r="E56" s="61" t="str">
        <f t="shared" si="7"/>
        <v/>
      </c>
      <c r="F56" s="22"/>
      <c r="G56" s="21">
        <f>VLOOKUP(A56,Liste!$F$3:$Q$1586,2,FALSE)</f>
        <v>0</v>
      </c>
      <c r="H56" s="21">
        <f>VLOOKUP(A56,Liste!$F$3:$Q$1586,3,FALSE)</f>
        <v>0</v>
      </c>
      <c r="I56" s="21">
        <f>VLOOKUP(A56,Liste!$F$3:$Q$1586,4,FALSE)</f>
        <v>0</v>
      </c>
      <c r="J56" s="21">
        <f>VLOOKUP(A56,Liste!$F$3:$Q$1586,5,FALSE)</f>
        <v>0</v>
      </c>
      <c r="K56" s="21">
        <f>VLOOKUP(A56,Liste!$F$3:$Q$1586,9,FALSE)</f>
        <v>0</v>
      </c>
      <c r="X56" s="229"/>
      <c r="Y56" s="230"/>
      <c r="AA56" s="226">
        <f t="shared" si="3"/>
        <v>0</v>
      </c>
      <c r="AC56" s="267" t="str">
        <f t="shared" si="4"/>
        <v>0</v>
      </c>
      <c r="AD56" s="221" t="e">
        <f>VLOOKUP(AC56,FSGT5_Class!$AL$8:$AM$107,2,FALSE)</f>
        <v>#N/A</v>
      </c>
      <c r="AE56" s="221" t="e">
        <f>VLOOKUP(AC56,FSGT6_Class!$AL$8:$AM$107,2,FALSE)</f>
        <v>#N/A</v>
      </c>
    </row>
    <row r="57" spans="1:31" ht="14.1" customHeight="1" x14ac:dyDescent="0.3">
      <c r="A57" s="56" t="str">
        <f t="shared" si="5"/>
        <v/>
      </c>
      <c r="B57" s="124"/>
      <c r="C57" s="119" t="str">
        <f t="shared" si="6"/>
        <v/>
      </c>
      <c r="D57" s="119"/>
      <c r="E57" s="61" t="str">
        <f t="shared" si="7"/>
        <v/>
      </c>
      <c r="F57" s="22"/>
      <c r="G57" s="21">
        <f>VLOOKUP(A57,Liste!$F$3:$Q$1586,2,FALSE)</f>
        <v>0</v>
      </c>
      <c r="H57" s="21">
        <f>VLOOKUP(A57,Liste!$F$3:$Q$1586,3,FALSE)</f>
        <v>0</v>
      </c>
      <c r="I57" s="21">
        <f>VLOOKUP(A57,Liste!$F$3:$Q$1586,4,FALSE)</f>
        <v>0</v>
      </c>
      <c r="J57" s="21">
        <f>VLOOKUP(A57,Liste!$F$3:$Q$1586,5,FALSE)</f>
        <v>0</v>
      </c>
      <c r="K57" s="21">
        <f>VLOOKUP(A57,Liste!$F$3:$Q$1586,9,FALSE)</f>
        <v>0</v>
      </c>
      <c r="X57" s="229"/>
      <c r="Y57" s="230"/>
      <c r="AA57" s="226">
        <f t="shared" si="3"/>
        <v>0</v>
      </c>
      <c r="AC57" s="267" t="str">
        <f t="shared" si="4"/>
        <v>0</v>
      </c>
      <c r="AD57" s="221" t="e">
        <f>VLOOKUP(AC57,FSGT5_Class!$AL$8:$AM$107,2,FALSE)</f>
        <v>#N/A</v>
      </c>
      <c r="AE57" s="221" t="e">
        <f>VLOOKUP(AC57,FSGT6_Class!$AL$8:$AM$107,2,FALSE)</f>
        <v>#N/A</v>
      </c>
    </row>
    <row r="58" spans="1:31" ht="14.1" customHeight="1" x14ac:dyDescent="0.3">
      <c r="A58" s="56" t="str">
        <f t="shared" si="5"/>
        <v/>
      </c>
      <c r="B58" s="124"/>
      <c r="C58" s="119" t="str">
        <f t="shared" si="6"/>
        <v/>
      </c>
      <c r="D58" s="119"/>
      <c r="E58" s="61" t="str">
        <f t="shared" si="7"/>
        <v/>
      </c>
      <c r="F58" s="22"/>
      <c r="G58" s="21">
        <f>VLOOKUP(A58,Liste!$F$3:$Q$1586,2,FALSE)</f>
        <v>0</v>
      </c>
      <c r="H58" s="21">
        <f>VLOOKUP(A58,Liste!$F$3:$Q$1586,3,FALSE)</f>
        <v>0</v>
      </c>
      <c r="I58" s="21">
        <f>VLOOKUP(A58,Liste!$F$3:$Q$1586,4,FALSE)</f>
        <v>0</v>
      </c>
      <c r="J58" s="21">
        <f>VLOOKUP(A58,Liste!$F$3:$Q$1586,5,FALSE)</f>
        <v>0</v>
      </c>
      <c r="K58" s="21">
        <f>VLOOKUP(A58,Liste!$F$3:$Q$1586,9,FALSE)</f>
        <v>0</v>
      </c>
      <c r="X58" s="229"/>
      <c r="Y58" s="230"/>
      <c r="AA58" s="226">
        <f t="shared" si="3"/>
        <v>0</v>
      </c>
      <c r="AC58" s="267" t="str">
        <f t="shared" si="4"/>
        <v>0</v>
      </c>
      <c r="AD58" s="221" t="e">
        <f>VLOOKUP(AC58,FSGT5_Class!$AL$8:$AM$107,2,FALSE)</f>
        <v>#N/A</v>
      </c>
      <c r="AE58" s="221" t="e">
        <f>VLOOKUP(AC58,FSGT6_Class!$AL$8:$AM$107,2,FALSE)</f>
        <v>#N/A</v>
      </c>
    </row>
    <row r="59" spans="1:31" ht="14.1" customHeight="1" x14ac:dyDescent="0.3">
      <c r="A59" s="56" t="str">
        <f t="shared" si="5"/>
        <v/>
      </c>
      <c r="B59" s="124"/>
      <c r="C59" s="119" t="str">
        <f t="shared" si="6"/>
        <v/>
      </c>
      <c r="D59" s="119"/>
      <c r="E59" s="61" t="str">
        <f t="shared" si="7"/>
        <v/>
      </c>
      <c r="F59" s="22"/>
      <c r="G59" s="21">
        <f>VLOOKUP(A59,Liste!$F$3:$Q$1586,2,FALSE)</f>
        <v>0</v>
      </c>
      <c r="H59" s="21">
        <f>VLOOKUP(A59,Liste!$F$3:$Q$1586,3,FALSE)</f>
        <v>0</v>
      </c>
      <c r="I59" s="21">
        <f>VLOOKUP(A59,Liste!$F$3:$Q$1586,4,FALSE)</f>
        <v>0</v>
      </c>
      <c r="J59" s="21">
        <f>VLOOKUP(A59,Liste!$F$3:$Q$1586,5,FALSE)</f>
        <v>0</v>
      </c>
      <c r="K59" s="21">
        <f>VLOOKUP(A59,Liste!$F$3:$Q$1586,9,FALSE)</f>
        <v>0</v>
      </c>
      <c r="X59" s="229"/>
      <c r="Y59" s="230"/>
      <c r="AA59" s="226">
        <f t="shared" si="3"/>
        <v>0</v>
      </c>
      <c r="AC59" s="267" t="str">
        <f t="shared" si="4"/>
        <v>0</v>
      </c>
      <c r="AD59" s="221" t="e">
        <f>VLOOKUP(AC59,FSGT5_Class!$AL$8:$AM$107,2,FALSE)</f>
        <v>#N/A</v>
      </c>
      <c r="AE59" s="221" t="e">
        <f>VLOOKUP(AC59,FSGT6_Class!$AL$8:$AM$107,2,FALSE)</f>
        <v>#N/A</v>
      </c>
    </row>
    <row r="60" spans="1:31" ht="14.1" customHeight="1" x14ac:dyDescent="0.3">
      <c r="A60" s="56" t="str">
        <f t="shared" si="5"/>
        <v/>
      </c>
      <c r="B60" s="124"/>
      <c r="C60" s="119" t="str">
        <f t="shared" si="6"/>
        <v/>
      </c>
      <c r="D60" s="119"/>
      <c r="E60" s="61" t="str">
        <f t="shared" si="7"/>
        <v/>
      </c>
      <c r="F60" s="22"/>
      <c r="G60" s="21">
        <f>VLOOKUP(A60,Liste!$F$3:$Q$1586,2,FALSE)</f>
        <v>0</v>
      </c>
      <c r="H60" s="21">
        <f>VLOOKUP(A60,Liste!$F$3:$Q$1586,3,FALSE)</f>
        <v>0</v>
      </c>
      <c r="I60" s="21">
        <f>VLOOKUP(A60,Liste!$F$3:$Q$1586,4,FALSE)</f>
        <v>0</v>
      </c>
      <c r="J60" s="21">
        <f>VLOOKUP(A60,Liste!$F$3:$Q$1586,5,FALSE)</f>
        <v>0</v>
      </c>
      <c r="K60" s="21">
        <f>VLOOKUP(A60,Liste!$F$3:$Q$1586,9,FALSE)</f>
        <v>0</v>
      </c>
      <c r="X60" s="229"/>
      <c r="Y60" s="230"/>
      <c r="AA60" s="226">
        <f t="shared" si="3"/>
        <v>0</v>
      </c>
      <c r="AC60" s="267" t="str">
        <f t="shared" si="4"/>
        <v>0</v>
      </c>
      <c r="AD60" s="221" t="e">
        <f>VLOOKUP(AC60,FSGT5_Class!$AL$8:$AM$107,2,FALSE)</f>
        <v>#N/A</v>
      </c>
      <c r="AE60" s="221" t="e">
        <f>VLOOKUP(AC60,FSGT6_Class!$AL$8:$AM$107,2,FALSE)</f>
        <v>#N/A</v>
      </c>
    </row>
    <row r="61" spans="1:31" ht="14.1" customHeight="1" x14ac:dyDescent="0.3">
      <c r="A61" s="56" t="str">
        <f t="shared" si="5"/>
        <v/>
      </c>
      <c r="B61" s="124"/>
      <c r="C61" s="119" t="str">
        <f t="shared" si="6"/>
        <v/>
      </c>
      <c r="D61" s="119"/>
      <c r="E61" s="61" t="str">
        <f t="shared" si="7"/>
        <v/>
      </c>
      <c r="F61" s="22"/>
      <c r="G61" s="21">
        <f>VLOOKUP(A61,Liste!$F$3:$Q$1586,2,FALSE)</f>
        <v>0</v>
      </c>
      <c r="H61" s="21">
        <f>VLOOKUP(A61,Liste!$F$3:$Q$1586,3,FALSE)</f>
        <v>0</v>
      </c>
      <c r="I61" s="21">
        <f>VLOOKUP(A61,Liste!$F$3:$Q$1586,4,FALSE)</f>
        <v>0</v>
      </c>
      <c r="J61" s="21">
        <f>VLOOKUP(A61,Liste!$F$3:$Q$1586,5,FALSE)</f>
        <v>0</v>
      </c>
      <c r="K61" s="21">
        <f>VLOOKUP(A61,Liste!$F$3:$Q$1586,9,FALSE)</f>
        <v>0</v>
      </c>
      <c r="X61" s="229"/>
      <c r="Y61" s="230"/>
      <c r="AA61" s="226">
        <f t="shared" si="3"/>
        <v>0</v>
      </c>
      <c r="AC61" s="267" t="str">
        <f t="shared" si="4"/>
        <v>0</v>
      </c>
      <c r="AD61" s="221" t="e">
        <f>VLOOKUP(AC61,FSGT5_Class!$AL$8:$AM$107,2,FALSE)</f>
        <v>#N/A</v>
      </c>
      <c r="AE61" s="221" t="e">
        <f>VLOOKUP(AC61,FSGT6_Class!$AL$8:$AM$107,2,FALSE)</f>
        <v>#N/A</v>
      </c>
    </row>
    <row r="62" spans="1:31" ht="14.1" customHeight="1" x14ac:dyDescent="0.3">
      <c r="A62" s="56" t="str">
        <f t="shared" si="5"/>
        <v/>
      </c>
      <c r="B62" s="124"/>
      <c r="C62" s="119" t="str">
        <f t="shared" si="6"/>
        <v/>
      </c>
      <c r="D62" s="119"/>
      <c r="E62" s="61" t="str">
        <f t="shared" si="7"/>
        <v/>
      </c>
      <c r="F62" s="22"/>
      <c r="G62" s="21">
        <f>VLOOKUP(A62,Liste!$F$3:$Q$1586,2,FALSE)</f>
        <v>0</v>
      </c>
      <c r="H62" s="21">
        <f>VLOOKUP(A62,Liste!$F$3:$Q$1586,3,FALSE)</f>
        <v>0</v>
      </c>
      <c r="I62" s="21">
        <f>VLOOKUP(A62,Liste!$F$3:$Q$1586,4,FALSE)</f>
        <v>0</v>
      </c>
      <c r="J62" s="21">
        <f>VLOOKUP(A62,Liste!$F$3:$Q$1586,5,FALSE)</f>
        <v>0</v>
      </c>
      <c r="K62" s="21">
        <f>VLOOKUP(A62,Liste!$F$3:$Q$1586,9,FALSE)</f>
        <v>0</v>
      </c>
      <c r="X62" s="229"/>
      <c r="Y62" s="230"/>
      <c r="AA62" s="226">
        <f t="shared" si="3"/>
        <v>0</v>
      </c>
      <c r="AC62" s="267" t="str">
        <f t="shared" si="4"/>
        <v>0</v>
      </c>
      <c r="AD62" s="221" t="e">
        <f>VLOOKUP(AC62,FSGT5_Class!$AL$8:$AM$107,2,FALSE)</f>
        <v>#N/A</v>
      </c>
      <c r="AE62" s="221" t="e">
        <f>VLOOKUP(AC62,FSGT6_Class!$AL$8:$AM$107,2,FALSE)</f>
        <v>#N/A</v>
      </c>
    </row>
    <row r="63" spans="1:31" ht="14.1" customHeight="1" x14ac:dyDescent="0.3">
      <c r="A63" s="56" t="str">
        <f t="shared" si="5"/>
        <v/>
      </c>
      <c r="B63" s="124"/>
      <c r="C63" s="119" t="str">
        <f t="shared" si="6"/>
        <v/>
      </c>
      <c r="D63" s="119"/>
      <c r="E63" s="61" t="str">
        <f t="shared" si="7"/>
        <v/>
      </c>
      <c r="F63" s="22"/>
      <c r="G63" s="21">
        <f>VLOOKUP(A63,Liste!$F$3:$Q$1586,2,FALSE)</f>
        <v>0</v>
      </c>
      <c r="H63" s="21">
        <f>VLOOKUP(A63,Liste!$F$3:$Q$1586,3,FALSE)</f>
        <v>0</v>
      </c>
      <c r="I63" s="21">
        <f>VLOOKUP(A63,Liste!$F$3:$Q$1586,4,FALSE)</f>
        <v>0</v>
      </c>
      <c r="J63" s="21">
        <f>VLOOKUP(A63,Liste!$F$3:$Q$1586,5,FALSE)</f>
        <v>0</v>
      </c>
      <c r="K63" s="21">
        <f>VLOOKUP(A63,Liste!$F$3:$Q$1586,9,FALSE)</f>
        <v>0</v>
      </c>
      <c r="X63" s="229"/>
      <c r="Y63" s="230"/>
      <c r="AA63" s="226">
        <f t="shared" si="3"/>
        <v>0</v>
      </c>
      <c r="AC63" s="267" t="str">
        <f t="shared" si="4"/>
        <v>0</v>
      </c>
      <c r="AD63" s="221" t="e">
        <f>VLOOKUP(AC63,FSGT5_Class!$AL$8:$AM$107,2,FALSE)</f>
        <v>#N/A</v>
      </c>
      <c r="AE63" s="221" t="e">
        <f>VLOOKUP(AC63,FSGT6_Class!$AL$8:$AM$107,2,FALSE)</f>
        <v>#N/A</v>
      </c>
    </row>
    <row r="64" spans="1:31" ht="14.1" customHeight="1" x14ac:dyDescent="0.3">
      <c r="A64" s="56" t="str">
        <f t="shared" si="5"/>
        <v/>
      </c>
      <c r="B64" s="124"/>
      <c r="C64" s="119" t="str">
        <f t="shared" si="6"/>
        <v/>
      </c>
      <c r="D64" s="119"/>
      <c r="E64" s="61" t="str">
        <f t="shared" si="7"/>
        <v/>
      </c>
      <c r="F64" s="22"/>
      <c r="G64" s="21">
        <f>VLOOKUP(A64,Liste!$F$3:$Q$1586,2,FALSE)</f>
        <v>0</v>
      </c>
      <c r="H64" s="21">
        <f>VLOOKUP(A64,Liste!$F$3:$Q$1586,3,FALSE)</f>
        <v>0</v>
      </c>
      <c r="I64" s="21">
        <f>VLOOKUP(A64,Liste!$F$3:$Q$1586,4,FALSE)</f>
        <v>0</v>
      </c>
      <c r="J64" s="21">
        <f>VLOOKUP(A64,Liste!$F$3:$Q$1586,5,FALSE)</f>
        <v>0</v>
      </c>
      <c r="K64" s="21">
        <f>VLOOKUP(A64,Liste!$F$3:$Q$1586,9,FALSE)</f>
        <v>0</v>
      </c>
      <c r="X64" s="229"/>
      <c r="Y64" s="230"/>
      <c r="AA64" s="226">
        <f t="shared" si="3"/>
        <v>0</v>
      </c>
      <c r="AC64" s="267" t="str">
        <f t="shared" si="4"/>
        <v>0</v>
      </c>
      <c r="AD64" s="221" t="e">
        <f>VLOOKUP(AC64,FSGT5_Class!$AL$8:$AM$107,2,FALSE)</f>
        <v>#N/A</v>
      </c>
      <c r="AE64" s="221" t="e">
        <f>VLOOKUP(AC64,FSGT6_Class!$AL$8:$AM$107,2,FALSE)</f>
        <v>#N/A</v>
      </c>
    </row>
    <row r="65" spans="1:31" ht="14.1" customHeight="1" x14ac:dyDescent="0.3">
      <c r="A65" s="56" t="str">
        <f t="shared" si="5"/>
        <v/>
      </c>
      <c r="B65" s="124"/>
      <c r="C65" s="119" t="str">
        <f t="shared" si="6"/>
        <v/>
      </c>
      <c r="D65" s="119"/>
      <c r="E65" s="61" t="str">
        <f t="shared" si="7"/>
        <v/>
      </c>
      <c r="F65" s="22"/>
      <c r="G65" s="21">
        <f>VLOOKUP(A65,Liste!$F$3:$Q$1586,2,FALSE)</f>
        <v>0</v>
      </c>
      <c r="H65" s="21">
        <f>VLOOKUP(A65,Liste!$F$3:$Q$1586,3,FALSE)</f>
        <v>0</v>
      </c>
      <c r="I65" s="21">
        <f>VLOOKUP(A65,Liste!$F$3:$Q$1586,4,FALSE)</f>
        <v>0</v>
      </c>
      <c r="J65" s="21">
        <f>VLOOKUP(A65,Liste!$F$3:$Q$1586,5,FALSE)</f>
        <v>0</v>
      </c>
      <c r="K65" s="21">
        <f>VLOOKUP(A65,Liste!$F$3:$Q$1586,9,FALSE)</f>
        <v>0</v>
      </c>
      <c r="X65" s="229"/>
      <c r="Y65" s="230"/>
      <c r="AA65" s="226">
        <f t="shared" si="3"/>
        <v>0</v>
      </c>
      <c r="AC65" s="267" t="str">
        <f t="shared" si="4"/>
        <v>0</v>
      </c>
      <c r="AD65" s="221" t="e">
        <f>VLOOKUP(AC65,FSGT5_Class!$AL$8:$AM$107,2,FALSE)</f>
        <v>#N/A</v>
      </c>
      <c r="AE65" s="221" t="e">
        <f>VLOOKUP(AC65,FSGT6_Class!$AL$8:$AM$107,2,FALSE)</f>
        <v>#N/A</v>
      </c>
    </row>
    <row r="66" spans="1:31" ht="14.1" customHeight="1" x14ac:dyDescent="0.3">
      <c r="A66" s="56" t="str">
        <f t="shared" si="5"/>
        <v/>
      </c>
      <c r="B66" s="124"/>
      <c r="C66" s="119" t="str">
        <f t="shared" si="6"/>
        <v/>
      </c>
      <c r="D66" s="119"/>
      <c r="E66" s="61" t="str">
        <f t="shared" si="7"/>
        <v/>
      </c>
      <c r="F66" s="22"/>
      <c r="G66" s="21">
        <f>VLOOKUP(A66,Liste!$F$3:$Q$1586,2,FALSE)</f>
        <v>0</v>
      </c>
      <c r="H66" s="21">
        <f>VLOOKUP(A66,Liste!$F$3:$Q$1586,3,FALSE)</f>
        <v>0</v>
      </c>
      <c r="I66" s="21">
        <f>VLOOKUP(A66,Liste!$F$3:$Q$1586,4,FALSE)</f>
        <v>0</v>
      </c>
      <c r="J66" s="21">
        <f>VLOOKUP(A66,Liste!$F$3:$Q$1586,5,FALSE)</f>
        <v>0</v>
      </c>
      <c r="K66" s="21">
        <f>VLOOKUP(A66,Liste!$F$3:$Q$1586,9,FALSE)</f>
        <v>0</v>
      </c>
      <c r="X66" s="229"/>
      <c r="Y66" s="230"/>
      <c r="AA66" s="226">
        <f t="shared" si="3"/>
        <v>0</v>
      </c>
      <c r="AC66" s="267" t="str">
        <f t="shared" si="4"/>
        <v>0</v>
      </c>
      <c r="AD66" s="221" t="e">
        <f>VLOOKUP(AC66,FSGT5_Class!$AL$8:$AM$107,2,FALSE)</f>
        <v>#N/A</v>
      </c>
      <c r="AE66" s="221" t="e">
        <f>VLOOKUP(AC66,FSGT6_Class!$AL$8:$AM$107,2,FALSE)</f>
        <v>#N/A</v>
      </c>
    </row>
    <row r="67" spans="1:31" ht="14.1" customHeight="1" x14ac:dyDescent="0.3">
      <c r="A67" s="56" t="str">
        <f t="shared" si="5"/>
        <v/>
      </c>
      <c r="B67" s="124"/>
      <c r="C67" s="119" t="str">
        <f t="shared" si="6"/>
        <v/>
      </c>
      <c r="D67" s="119"/>
      <c r="E67" s="61" t="str">
        <f t="shared" si="7"/>
        <v/>
      </c>
      <c r="F67" s="22"/>
      <c r="G67" s="21">
        <f>VLOOKUP(A67,Liste!$F$3:$Q$1586,2,FALSE)</f>
        <v>0</v>
      </c>
      <c r="H67" s="21">
        <f>VLOOKUP(A67,Liste!$F$3:$Q$1586,3,FALSE)</f>
        <v>0</v>
      </c>
      <c r="I67" s="21">
        <f>VLOOKUP(A67,Liste!$F$3:$Q$1586,4,FALSE)</f>
        <v>0</v>
      </c>
      <c r="J67" s="21">
        <f>VLOOKUP(A67,Liste!$F$3:$Q$1586,5,FALSE)</f>
        <v>0</v>
      </c>
      <c r="K67" s="21">
        <f>VLOOKUP(A67,Liste!$F$3:$Q$1586,9,FALSE)</f>
        <v>0</v>
      </c>
      <c r="X67" s="229"/>
      <c r="Y67" s="230"/>
      <c r="AA67" s="226">
        <f t="shared" si="3"/>
        <v>0</v>
      </c>
      <c r="AC67" s="267" t="str">
        <f t="shared" si="4"/>
        <v>0</v>
      </c>
      <c r="AD67" s="221" t="e">
        <f>VLOOKUP(AC67,FSGT5_Class!$AL$8:$AM$107,2,FALSE)</f>
        <v>#N/A</v>
      </c>
      <c r="AE67" s="221" t="e">
        <f>VLOOKUP(AC67,FSGT6_Class!$AL$8:$AM$107,2,FALSE)</f>
        <v>#N/A</v>
      </c>
    </row>
    <row r="68" spans="1:31" ht="14.1" customHeight="1" x14ac:dyDescent="0.3">
      <c r="A68" s="56" t="str">
        <f t="shared" si="5"/>
        <v/>
      </c>
      <c r="B68" s="124"/>
      <c r="C68" s="119" t="str">
        <f t="shared" si="6"/>
        <v/>
      </c>
      <c r="D68" s="119"/>
      <c r="E68" s="61" t="str">
        <f t="shared" si="7"/>
        <v/>
      </c>
      <c r="F68" s="22"/>
      <c r="G68" s="21">
        <f>VLOOKUP(A68,Liste!$F$3:$Q$1586,2,FALSE)</f>
        <v>0</v>
      </c>
      <c r="H68" s="21">
        <f>VLOOKUP(A68,Liste!$F$3:$Q$1586,3,FALSE)</f>
        <v>0</v>
      </c>
      <c r="I68" s="21">
        <f>VLOOKUP(A68,Liste!$F$3:$Q$1586,4,FALSE)</f>
        <v>0</v>
      </c>
      <c r="J68" s="21">
        <f>VLOOKUP(A68,Liste!$F$3:$Q$1586,5,FALSE)</f>
        <v>0</v>
      </c>
      <c r="K68" s="21">
        <f>VLOOKUP(A68,Liste!$F$3:$Q$1586,9,FALSE)</f>
        <v>0</v>
      </c>
      <c r="X68" s="229"/>
      <c r="Y68" s="230"/>
      <c r="AA68" s="226">
        <f t="shared" si="3"/>
        <v>0</v>
      </c>
      <c r="AC68" s="267" t="str">
        <f t="shared" si="4"/>
        <v>0</v>
      </c>
      <c r="AD68" s="221" t="e">
        <f>VLOOKUP(AC68,FSGT5_Class!$AL$8:$AM$107,2,FALSE)</f>
        <v>#N/A</v>
      </c>
      <c r="AE68" s="221" t="e">
        <f>VLOOKUP(AC68,FSGT6_Class!$AL$8:$AM$107,2,FALSE)</f>
        <v>#N/A</v>
      </c>
    </row>
    <row r="69" spans="1:31" ht="14.1" customHeight="1" x14ac:dyDescent="0.3">
      <c r="A69" s="56" t="str">
        <f t="shared" si="5"/>
        <v/>
      </c>
      <c r="B69" s="124"/>
      <c r="C69" s="119" t="str">
        <f t="shared" si="6"/>
        <v/>
      </c>
      <c r="D69" s="119"/>
      <c r="E69" s="61" t="str">
        <f t="shared" si="7"/>
        <v/>
      </c>
      <c r="F69" s="22"/>
      <c r="G69" s="21">
        <f>VLOOKUP(A69,Liste!$F$3:$Q$1586,2,FALSE)</f>
        <v>0</v>
      </c>
      <c r="H69" s="21">
        <f>VLOOKUP(A69,Liste!$F$3:$Q$1586,3,FALSE)</f>
        <v>0</v>
      </c>
      <c r="I69" s="21">
        <f>VLOOKUP(A69,Liste!$F$3:$Q$1586,4,FALSE)</f>
        <v>0</v>
      </c>
      <c r="J69" s="21">
        <f>VLOOKUP(A69,Liste!$F$3:$Q$1586,5,FALSE)</f>
        <v>0</v>
      </c>
      <c r="K69" s="21">
        <f>VLOOKUP(A69,Liste!$F$3:$Q$1586,9,FALSE)</f>
        <v>0</v>
      </c>
      <c r="X69" s="229"/>
      <c r="Y69" s="230"/>
      <c r="AA69" s="226">
        <f t="shared" si="3"/>
        <v>0</v>
      </c>
      <c r="AC69" s="267" t="str">
        <f t="shared" si="4"/>
        <v>0</v>
      </c>
      <c r="AD69" s="221" t="e">
        <f>VLOOKUP(AC69,FSGT5_Class!$AL$8:$AM$107,2,FALSE)</f>
        <v>#N/A</v>
      </c>
      <c r="AE69" s="221" t="e">
        <f>VLOOKUP(AC69,FSGT6_Class!$AL$8:$AM$107,2,FALSE)</f>
        <v>#N/A</v>
      </c>
    </row>
    <row r="70" spans="1:31" ht="14.1" customHeight="1" x14ac:dyDescent="0.3">
      <c r="A70" s="56" t="str">
        <f t="shared" si="5"/>
        <v/>
      </c>
      <c r="B70" s="124"/>
      <c r="C70" s="119" t="str">
        <f t="shared" si="6"/>
        <v/>
      </c>
      <c r="D70" s="119"/>
      <c r="E70" s="61" t="str">
        <f t="shared" si="7"/>
        <v/>
      </c>
      <c r="F70" s="22"/>
      <c r="G70" s="21">
        <f>VLOOKUP(A70,Liste!$F$3:$Q$1586,2,FALSE)</f>
        <v>0</v>
      </c>
      <c r="H70" s="21">
        <f>VLOOKUP(A70,Liste!$F$3:$Q$1586,3,FALSE)</f>
        <v>0</v>
      </c>
      <c r="I70" s="21">
        <f>VLOOKUP(A70,Liste!$F$3:$Q$1586,4,FALSE)</f>
        <v>0</v>
      </c>
      <c r="J70" s="21">
        <f>VLOOKUP(A70,Liste!$F$3:$Q$1586,5,FALSE)</f>
        <v>0</v>
      </c>
      <c r="K70" s="21">
        <f>VLOOKUP(A70,Liste!$F$3:$Q$1586,9,FALSE)</f>
        <v>0</v>
      </c>
      <c r="X70" s="229"/>
      <c r="Y70" s="230"/>
      <c r="AA70" s="226">
        <f t="shared" si="3"/>
        <v>0</v>
      </c>
      <c r="AC70" s="267" t="str">
        <f t="shared" si="4"/>
        <v>0</v>
      </c>
      <c r="AD70" s="221" t="e">
        <f>VLOOKUP(AC70,FSGT5_Class!$AL$8:$AM$107,2,FALSE)</f>
        <v>#N/A</v>
      </c>
      <c r="AE70" s="221" t="e">
        <f>VLOOKUP(AC70,FSGT6_Class!$AL$8:$AM$107,2,FALSE)</f>
        <v>#N/A</v>
      </c>
    </row>
    <row r="71" spans="1:31" ht="14.1" customHeight="1" x14ac:dyDescent="0.3">
      <c r="A71" s="56" t="str">
        <f t="shared" si="5"/>
        <v/>
      </c>
      <c r="B71" s="124"/>
      <c r="C71" s="119" t="str">
        <f t="shared" si="6"/>
        <v/>
      </c>
      <c r="D71" s="119"/>
      <c r="E71" s="61" t="str">
        <f t="shared" si="7"/>
        <v/>
      </c>
      <c r="F71" s="22"/>
      <c r="G71" s="21">
        <f>VLOOKUP(A71,Liste!$F$3:$Q$1586,2,FALSE)</f>
        <v>0</v>
      </c>
      <c r="H71" s="21">
        <f>VLOOKUP(A71,Liste!$F$3:$Q$1586,3,FALSE)</f>
        <v>0</v>
      </c>
      <c r="I71" s="21">
        <f>VLOOKUP(A71,Liste!$F$3:$Q$1586,4,FALSE)</f>
        <v>0</v>
      </c>
      <c r="J71" s="21">
        <f>VLOOKUP(A71,Liste!$F$3:$Q$1586,5,FALSE)</f>
        <v>0</v>
      </c>
      <c r="K71" s="21">
        <f>VLOOKUP(A71,Liste!$F$3:$Q$1586,9,FALSE)</f>
        <v>0</v>
      </c>
      <c r="X71" s="229"/>
      <c r="Y71" s="230"/>
      <c r="AA71" s="226">
        <f t="shared" si="3"/>
        <v>0</v>
      </c>
      <c r="AC71" s="267" t="str">
        <f t="shared" si="4"/>
        <v>0</v>
      </c>
      <c r="AD71" s="221" t="e">
        <f>VLOOKUP(AC71,FSGT5_Class!$AL$8:$AM$107,2,FALSE)</f>
        <v>#N/A</v>
      </c>
      <c r="AE71" s="221" t="e">
        <f>VLOOKUP(AC71,FSGT6_Class!$AL$8:$AM$107,2,FALSE)</f>
        <v>#N/A</v>
      </c>
    </row>
    <row r="72" spans="1:31" ht="14.1" customHeight="1" x14ac:dyDescent="0.3">
      <c r="A72" s="56" t="str">
        <f t="shared" si="5"/>
        <v/>
      </c>
      <c r="B72" s="124"/>
      <c r="C72" s="119" t="str">
        <f t="shared" si="6"/>
        <v/>
      </c>
      <c r="D72" s="119"/>
      <c r="E72" s="61" t="str">
        <f t="shared" si="7"/>
        <v/>
      </c>
      <c r="F72" s="22"/>
      <c r="G72" s="21">
        <f>VLOOKUP(A72,Liste!$F$3:$Q$1586,2,FALSE)</f>
        <v>0</v>
      </c>
      <c r="H72" s="21">
        <f>VLOOKUP(A72,Liste!$F$3:$Q$1586,3,FALSE)</f>
        <v>0</v>
      </c>
      <c r="I72" s="21">
        <f>VLOOKUP(A72,Liste!$F$3:$Q$1586,4,FALSE)</f>
        <v>0</v>
      </c>
      <c r="J72" s="21">
        <f>VLOOKUP(A72,Liste!$F$3:$Q$1586,5,FALSE)</f>
        <v>0</v>
      </c>
      <c r="K72" s="21">
        <f>VLOOKUP(A72,Liste!$F$3:$Q$1586,9,FALSE)</f>
        <v>0</v>
      </c>
      <c r="X72" s="229"/>
      <c r="Y72" s="230"/>
      <c r="AA72" s="226">
        <f t="shared" ref="AA72:AA106" si="8">IF(K72=6,1,0)</f>
        <v>0</v>
      </c>
      <c r="AC72" s="267" t="str">
        <f t="shared" ref="AC72:AC106" si="9">CONCATENATE(F72,G72)</f>
        <v>0</v>
      </c>
      <c r="AD72" s="221" t="e">
        <f>VLOOKUP(AC72,FSGT5_Class!$AL$8:$AM$107,2,FALSE)</f>
        <v>#N/A</v>
      </c>
      <c r="AE72" s="221" t="e">
        <f>VLOOKUP(AC72,FSGT6_Class!$AL$8:$AM$107,2,FALSE)</f>
        <v>#N/A</v>
      </c>
    </row>
    <row r="73" spans="1:31" ht="14.1" customHeight="1" x14ac:dyDescent="0.3">
      <c r="A73" s="56" t="str">
        <f t="shared" si="5"/>
        <v/>
      </c>
      <c r="B73" s="124"/>
      <c r="C73" s="119" t="str">
        <f t="shared" si="6"/>
        <v/>
      </c>
      <c r="D73" s="119"/>
      <c r="E73" s="61" t="str">
        <f t="shared" si="7"/>
        <v/>
      </c>
      <c r="F73" s="22"/>
      <c r="G73" s="21">
        <f>VLOOKUP(A73,Liste!$F$3:$Q$1586,2,FALSE)</f>
        <v>0</v>
      </c>
      <c r="H73" s="21">
        <f>VLOOKUP(A73,Liste!$F$3:$Q$1586,3,FALSE)</f>
        <v>0</v>
      </c>
      <c r="I73" s="21">
        <f>VLOOKUP(A73,Liste!$F$3:$Q$1586,4,FALSE)</f>
        <v>0</v>
      </c>
      <c r="J73" s="21">
        <f>VLOOKUP(A73,Liste!$F$3:$Q$1586,5,FALSE)</f>
        <v>0</v>
      </c>
      <c r="K73" s="21">
        <f>VLOOKUP(A73,Liste!$F$3:$Q$1586,9,FALSE)</f>
        <v>0</v>
      </c>
      <c r="X73" s="229"/>
      <c r="Y73" s="230"/>
      <c r="AA73" s="226">
        <f t="shared" si="8"/>
        <v>0</v>
      </c>
      <c r="AC73" s="267" t="str">
        <f t="shared" si="9"/>
        <v>0</v>
      </c>
      <c r="AD73" s="221" t="e">
        <f>VLOOKUP(AC73,FSGT5_Class!$AL$8:$AM$107,2,FALSE)</f>
        <v>#N/A</v>
      </c>
      <c r="AE73" s="221" t="e">
        <f>VLOOKUP(AC73,FSGT6_Class!$AL$8:$AM$107,2,FALSE)</f>
        <v>#N/A</v>
      </c>
    </row>
    <row r="74" spans="1:31" ht="14.1" customHeight="1" x14ac:dyDescent="0.3">
      <c r="A74" s="56" t="str">
        <f t="shared" ref="A74:A107" si="10">IF(C74="",E74,C74)</f>
        <v/>
      </c>
      <c r="B74" s="124"/>
      <c r="C74" s="119" t="str">
        <f t="shared" ref="C74:C107" si="11">IF(B74="","",CONCATENATE($B$6,B74))</f>
        <v/>
      </c>
      <c r="D74" s="119"/>
      <c r="E74" s="61" t="str">
        <f t="shared" ref="E74:E107" si="12">IF(D74="","",CONCATENATE($D$6,D74))</f>
        <v/>
      </c>
      <c r="F74" s="22"/>
      <c r="G74" s="21">
        <f>VLOOKUP(A74,Liste!$F$3:$Q$1586,2,FALSE)</f>
        <v>0</v>
      </c>
      <c r="H74" s="21">
        <f>VLOOKUP(A74,Liste!$F$3:$Q$1586,3,FALSE)</f>
        <v>0</v>
      </c>
      <c r="I74" s="21">
        <f>VLOOKUP(A74,Liste!$F$3:$Q$1586,4,FALSE)</f>
        <v>0</v>
      </c>
      <c r="J74" s="21">
        <f>VLOOKUP(A74,Liste!$F$3:$Q$1586,5,FALSE)</f>
        <v>0</v>
      </c>
      <c r="K74" s="21">
        <f>VLOOKUP(A74,Liste!$F$3:$Q$1586,9,FALSE)</f>
        <v>0</v>
      </c>
      <c r="X74" s="229"/>
      <c r="Y74" s="230"/>
      <c r="AA74" s="226">
        <f t="shared" si="8"/>
        <v>0</v>
      </c>
      <c r="AC74" s="267" t="str">
        <f t="shared" si="9"/>
        <v>0</v>
      </c>
      <c r="AD74" s="221" t="e">
        <f>VLOOKUP(AC74,FSGT5_Class!$AL$8:$AM$107,2,FALSE)</f>
        <v>#N/A</v>
      </c>
      <c r="AE74" s="221" t="e">
        <f>VLOOKUP(AC74,FSGT6_Class!$AL$8:$AM$107,2,FALSE)</f>
        <v>#N/A</v>
      </c>
    </row>
    <row r="75" spans="1:31" ht="14.1" customHeight="1" x14ac:dyDescent="0.3">
      <c r="A75" s="56" t="str">
        <f t="shared" si="10"/>
        <v/>
      </c>
      <c r="B75" s="124"/>
      <c r="C75" s="119" t="str">
        <f t="shared" si="11"/>
        <v/>
      </c>
      <c r="D75" s="119"/>
      <c r="E75" s="61" t="str">
        <f t="shared" si="12"/>
        <v/>
      </c>
      <c r="F75" s="22"/>
      <c r="G75" s="21">
        <f>VLOOKUP(A75,Liste!$F$3:$Q$1586,2,FALSE)</f>
        <v>0</v>
      </c>
      <c r="H75" s="21">
        <f>VLOOKUP(A75,Liste!$F$3:$Q$1586,3,FALSE)</f>
        <v>0</v>
      </c>
      <c r="I75" s="21">
        <f>VLOOKUP(A75,Liste!$F$3:$Q$1586,4,FALSE)</f>
        <v>0</v>
      </c>
      <c r="J75" s="21">
        <f>VLOOKUP(A75,Liste!$F$3:$Q$1586,5,FALSE)</f>
        <v>0</v>
      </c>
      <c r="K75" s="21">
        <f>VLOOKUP(A75,Liste!$F$3:$Q$1586,9,FALSE)</f>
        <v>0</v>
      </c>
      <c r="X75" s="229"/>
      <c r="Y75" s="230"/>
      <c r="AA75" s="226">
        <f t="shared" si="8"/>
        <v>0</v>
      </c>
      <c r="AC75" s="267" t="str">
        <f t="shared" si="9"/>
        <v>0</v>
      </c>
      <c r="AD75" s="221" t="e">
        <f>VLOOKUP(AC75,FSGT5_Class!$AL$8:$AM$107,2,FALSE)</f>
        <v>#N/A</v>
      </c>
      <c r="AE75" s="221" t="e">
        <f>VLOOKUP(AC75,FSGT6_Class!$AL$8:$AM$107,2,FALSE)</f>
        <v>#N/A</v>
      </c>
    </row>
    <row r="76" spans="1:31" ht="14.1" customHeight="1" x14ac:dyDescent="0.3">
      <c r="A76" s="56" t="str">
        <f t="shared" si="10"/>
        <v/>
      </c>
      <c r="B76" s="124"/>
      <c r="C76" s="119" t="str">
        <f t="shared" si="11"/>
        <v/>
      </c>
      <c r="D76" s="119"/>
      <c r="E76" s="61" t="str">
        <f t="shared" si="12"/>
        <v/>
      </c>
      <c r="F76" s="22"/>
      <c r="G76" s="21">
        <f>VLOOKUP(A76,Liste!$F$3:$Q$1586,2,FALSE)</f>
        <v>0</v>
      </c>
      <c r="H76" s="21">
        <f>VLOOKUP(A76,Liste!$F$3:$Q$1586,3,FALSE)</f>
        <v>0</v>
      </c>
      <c r="I76" s="21">
        <f>VLOOKUP(A76,Liste!$F$3:$Q$1586,4,FALSE)</f>
        <v>0</v>
      </c>
      <c r="J76" s="21">
        <f>VLOOKUP(A76,Liste!$F$3:$Q$1586,5,FALSE)</f>
        <v>0</v>
      </c>
      <c r="K76" s="21">
        <f>VLOOKUP(A76,Liste!$F$3:$Q$1586,9,FALSE)</f>
        <v>0</v>
      </c>
      <c r="X76" s="229"/>
      <c r="Y76" s="230"/>
      <c r="AA76" s="226">
        <f t="shared" si="8"/>
        <v>0</v>
      </c>
      <c r="AC76" s="267" t="str">
        <f t="shared" si="9"/>
        <v>0</v>
      </c>
      <c r="AD76" s="221" t="e">
        <f>VLOOKUP(AC76,FSGT5_Class!$AL$8:$AM$107,2,FALSE)</f>
        <v>#N/A</v>
      </c>
      <c r="AE76" s="221" t="e">
        <f>VLOOKUP(AC76,FSGT6_Class!$AL$8:$AM$107,2,FALSE)</f>
        <v>#N/A</v>
      </c>
    </row>
    <row r="77" spans="1:31" ht="14.1" customHeight="1" x14ac:dyDescent="0.3">
      <c r="A77" s="56" t="str">
        <f t="shared" si="10"/>
        <v/>
      </c>
      <c r="B77" s="124"/>
      <c r="C77" s="119" t="str">
        <f t="shared" si="11"/>
        <v/>
      </c>
      <c r="D77" s="119"/>
      <c r="E77" s="61" t="str">
        <f t="shared" si="12"/>
        <v/>
      </c>
      <c r="F77" s="22"/>
      <c r="G77" s="21">
        <f>VLOOKUP(A77,Liste!$F$3:$Q$1586,2,FALSE)</f>
        <v>0</v>
      </c>
      <c r="H77" s="21">
        <f>VLOOKUP(A77,Liste!$F$3:$Q$1586,3,FALSE)</f>
        <v>0</v>
      </c>
      <c r="I77" s="21">
        <f>VLOOKUP(A77,Liste!$F$3:$Q$1586,4,FALSE)</f>
        <v>0</v>
      </c>
      <c r="J77" s="21">
        <f>VLOOKUP(A77,Liste!$F$3:$Q$1586,5,FALSE)</f>
        <v>0</v>
      </c>
      <c r="K77" s="21">
        <f>VLOOKUP(A77,Liste!$F$3:$Q$1586,9,FALSE)</f>
        <v>0</v>
      </c>
      <c r="X77" s="229"/>
      <c r="Y77" s="230"/>
      <c r="AA77" s="226">
        <f t="shared" si="8"/>
        <v>0</v>
      </c>
      <c r="AC77" s="267" t="str">
        <f t="shared" si="9"/>
        <v>0</v>
      </c>
      <c r="AD77" s="221" t="e">
        <f>VLOOKUP(AC77,FSGT5_Class!$AL$8:$AM$107,2,FALSE)</f>
        <v>#N/A</v>
      </c>
      <c r="AE77" s="221" t="e">
        <f>VLOOKUP(AC77,FSGT6_Class!$AL$8:$AM$107,2,FALSE)</f>
        <v>#N/A</v>
      </c>
    </row>
    <row r="78" spans="1:31" ht="14.1" customHeight="1" x14ac:dyDescent="0.3">
      <c r="A78" s="56" t="str">
        <f t="shared" si="10"/>
        <v/>
      </c>
      <c r="B78" s="124"/>
      <c r="C78" s="119" t="str">
        <f t="shared" si="11"/>
        <v/>
      </c>
      <c r="D78" s="119"/>
      <c r="E78" s="61" t="str">
        <f t="shared" si="12"/>
        <v/>
      </c>
      <c r="F78" s="22"/>
      <c r="G78" s="21">
        <f>VLOOKUP(A78,Liste!$F$3:$Q$1586,2,FALSE)</f>
        <v>0</v>
      </c>
      <c r="H78" s="21">
        <f>VLOOKUP(A78,Liste!$F$3:$Q$1586,3,FALSE)</f>
        <v>0</v>
      </c>
      <c r="I78" s="21">
        <f>VLOOKUP(A78,Liste!$F$3:$Q$1586,4,FALSE)</f>
        <v>0</v>
      </c>
      <c r="J78" s="21">
        <f>VLOOKUP(A78,Liste!$F$3:$Q$1586,5,FALSE)</f>
        <v>0</v>
      </c>
      <c r="K78" s="21">
        <f>VLOOKUP(A78,Liste!$F$3:$Q$1586,9,FALSE)</f>
        <v>0</v>
      </c>
      <c r="R78" s="19" t="s">
        <v>47</v>
      </c>
      <c r="X78" s="229"/>
      <c r="Y78" s="230"/>
      <c r="AA78" s="226">
        <f t="shared" si="8"/>
        <v>0</v>
      </c>
      <c r="AC78" s="267" t="str">
        <f t="shared" si="9"/>
        <v>0</v>
      </c>
      <c r="AD78" s="221" t="e">
        <f>VLOOKUP(AC78,FSGT5_Class!$AL$8:$AM$107,2,FALSE)</f>
        <v>#N/A</v>
      </c>
      <c r="AE78" s="221" t="e">
        <f>VLOOKUP(AC78,FSGT6_Class!$AL$8:$AM$107,2,FALSE)</f>
        <v>#N/A</v>
      </c>
    </row>
    <row r="79" spans="1:31" ht="14.1" customHeight="1" x14ac:dyDescent="0.3">
      <c r="A79" s="56" t="str">
        <f t="shared" si="10"/>
        <v/>
      </c>
      <c r="B79" s="124"/>
      <c r="C79" s="119" t="str">
        <f t="shared" si="11"/>
        <v/>
      </c>
      <c r="D79" s="119"/>
      <c r="E79" s="61" t="str">
        <f t="shared" si="12"/>
        <v/>
      </c>
      <c r="F79" s="22"/>
      <c r="G79" s="21">
        <f>VLOOKUP(A79,Liste!$F$3:$Q$1586,2,FALSE)</f>
        <v>0</v>
      </c>
      <c r="H79" s="21">
        <f>VLOOKUP(A79,Liste!$F$3:$Q$1586,3,FALSE)</f>
        <v>0</v>
      </c>
      <c r="I79" s="21">
        <f>VLOOKUP(A79,Liste!$F$3:$Q$1586,4,FALSE)</f>
        <v>0</v>
      </c>
      <c r="J79" s="21">
        <f>VLOOKUP(A79,Liste!$F$3:$Q$1586,5,FALSE)</f>
        <v>0</v>
      </c>
      <c r="K79" s="21">
        <f>VLOOKUP(A79,Liste!$F$3:$Q$1586,9,FALSE)</f>
        <v>0</v>
      </c>
      <c r="X79" s="229"/>
      <c r="Y79" s="230"/>
      <c r="AA79" s="226">
        <f t="shared" si="8"/>
        <v>0</v>
      </c>
      <c r="AC79" s="267" t="str">
        <f t="shared" si="9"/>
        <v>0</v>
      </c>
      <c r="AD79" s="221" t="e">
        <f>VLOOKUP(AC79,FSGT5_Class!$AL$8:$AM$107,2,FALSE)</f>
        <v>#N/A</v>
      </c>
      <c r="AE79" s="221" t="e">
        <f>VLOOKUP(AC79,FSGT6_Class!$AL$8:$AM$107,2,FALSE)</f>
        <v>#N/A</v>
      </c>
    </row>
    <row r="80" spans="1:31" ht="14.1" customHeight="1" x14ac:dyDescent="0.3">
      <c r="A80" s="56" t="str">
        <f t="shared" si="10"/>
        <v/>
      </c>
      <c r="B80" s="124"/>
      <c r="C80" s="119" t="str">
        <f t="shared" si="11"/>
        <v/>
      </c>
      <c r="D80" s="119"/>
      <c r="E80" s="61" t="str">
        <f t="shared" si="12"/>
        <v/>
      </c>
      <c r="F80" s="22"/>
      <c r="G80" s="21">
        <f>VLOOKUP(A80,Liste!$F$3:$Q$1586,2,FALSE)</f>
        <v>0</v>
      </c>
      <c r="H80" s="21">
        <f>VLOOKUP(A80,Liste!$F$3:$Q$1586,3,FALSE)</f>
        <v>0</v>
      </c>
      <c r="I80" s="21">
        <f>VLOOKUP(A80,Liste!$F$3:$Q$1586,4,FALSE)</f>
        <v>0</v>
      </c>
      <c r="J80" s="21">
        <f>VLOOKUP(A80,Liste!$F$3:$Q$1586,5,FALSE)</f>
        <v>0</v>
      </c>
      <c r="K80" s="21">
        <f>VLOOKUP(A80,Liste!$F$3:$Q$1586,9,FALSE)</f>
        <v>0</v>
      </c>
      <c r="X80" s="229"/>
      <c r="Y80" s="230"/>
      <c r="AA80" s="226">
        <f t="shared" si="8"/>
        <v>0</v>
      </c>
      <c r="AC80" s="267" t="str">
        <f t="shared" si="9"/>
        <v>0</v>
      </c>
      <c r="AD80" s="221" t="e">
        <f>VLOOKUP(AC80,FSGT5_Class!$AL$8:$AM$107,2,FALSE)</f>
        <v>#N/A</v>
      </c>
      <c r="AE80" s="221" t="e">
        <f>VLOOKUP(AC80,FSGT6_Class!$AL$8:$AM$107,2,FALSE)</f>
        <v>#N/A</v>
      </c>
    </row>
    <row r="81" spans="1:31" ht="14.1" customHeight="1" x14ac:dyDescent="0.3">
      <c r="A81" s="56" t="str">
        <f t="shared" si="10"/>
        <v/>
      </c>
      <c r="B81" s="124"/>
      <c r="C81" s="119" t="str">
        <f t="shared" si="11"/>
        <v/>
      </c>
      <c r="D81" s="119"/>
      <c r="E81" s="61" t="str">
        <f t="shared" si="12"/>
        <v/>
      </c>
      <c r="F81" s="22"/>
      <c r="G81" s="21">
        <f>VLOOKUP(A81,Liste!$F$3:$Q$1586,2,FALSE)</f>
        <v>0</v>
      </c>
      <c r="H81" s="21">
        <f>VLOOKUP(A81,Liste!$F$3:$Q$1586,3,FALSE)</f>
        <v>0</v>
      </c>
      <c r="I81" s="21">
        <f>VLOOKUP(A81,Liste!$F$3:$Q$1586,4,FALSE)</f>
        <v>0</v>
      </c>
      <c r="J81" s="21">
        <f>VLOOKUP(A81,Liste!$F$3:$Q$1586,5,FALSE)</f>
        <v>0</v>
      </c>
      <c r="K81" s="21">
        <f>VLOOKUP(A81,Liste!$F$3:$Q$1586,9,FALSE)</f>
        <v>0</v>
      </c>
      <c r="X81" s="229"/>
      <c r="Y81" s="230"/>
      <c r="AA81" s="226">
        <f t="shared" si="8"/>
        <v>0</v>
      </c>
      <c r="AC81" s="267" t="str">
        <f t="shared" si="9"/>
        <v>0</v>
      </c>
      <c r="AD81" s="221" t="e">
        <f>VLOOKUP(AC81,FSGT5_Class!$AL$8:$AM$107,2,FALSE)</f>
        <v>#N/A</v>
      </c>
      <c r="AE81" s="221" t="e">
        <f>VLOOKUP(AC81,FSGT6_Class!$AL$8:$AM$107,2,FALSE)</f>
        <v>#N/A</v>
      </c>
    </row>
    <row r="82" spans="1:31" ht="14.1" customHeight="1" x14ac:dyDescent="0.3">
      <c r="A82" s="56" t="str">
        <f t="shared" si="10"/>
        <v/>
      </c>
      <c r="B82" s="124"/>
      <c r="C82" s="119" t="str">
        <f t="shared" si="11"/>
        <v/>
      </c>
      <c r="D82" s="119"/>
      <c r="E82" s="61" t="str">
        <f t="shared" si="12"/>
        <v/>
      </c>
      <c r="F82" s="22"/>
      <c r="G82" s="21">
        <f>VLOOKUP(A82,Liste!$F$3:$Q$1586,2,FALSE)</f>
        <v>0</v>
      </c>
      <c r="H82" s="21">
        <f>VLOOKUP(A82,Liste!$F$3:$Q$1586,3,FALSE)</f>
        <v>0</v>
      </c>
      <c r="I82" s="21">
        <f>VLOOKUP(A82,Liste!$F$3:$Q$1586,4,FALSE)</f>
        <v>0</v>
      </c>
      <c r="J82" s="21">
        <f>VLOOKUP(A82,Liste!$F$3:$Q$1586,5,FALSE)</f>
        <v>0</v>
      </c>
      <c r="K82" s="21">
        <f>VLOOKUP(A82,Liste!$F$3:$Q$1586,9,FALSE)</f>
        <v>0</v>
      </c>
      <c r="X82" s="229"/>
      <c r="Y82" s="230"/>
      <c r="AA82" s="226">
        <f t="shared" si="8"/>
        <v>0</v>
      </c>
      <c r="AC82" s="267" t="str">
        <f t="shared" si="9"/>
        <v>0</v>
      </c>
      <c r="AD82" s="221" t="e">
        <f>VLOOKUP(AC82,FSGT5_Class!$AL$8:$AM$107,2,FALSE)</f>
        <v>#N/A</v>
      </c>
      <c r="AE82" s="221" t="e">
        <f>VLOOKUP(AC82,FSGT6_Class!$AL$8:$AM$107,2,FALSE)</f>
        <v>#N/A</v>
      </c>
    </row>
    <row r="83" spans="1:31" ht="14.1" customHeight="1" x14ac:dyDescent="0.3">
      <c r="A83" s="56" t="str">
        <f t="shared" si="10"/>
        <v/>
      </c>
      <c r="B83" s="124"/>
      <c r="C83" s="119" t="str">
        <f t="shared" si="11"/>
        <v/>
      </c>
      <c r="D83" s="119"/>
      <c r="E83" s="61" t="str">
        <f t="shared" si="12"/>
        <v/>
      </c>
      <c r="F83" s="22"/>
      <c r="G83" s="21">
        <f>VLOOKUP(A83,Liste!$F$3:$Q$1586,2,FALSE)</f>
        <v>0</v>
      </c>
      <c r="H83" s="21">
        <f>VLOOKUP(A83,Liste!$F$3:$Q$1586,3,FALSE)</f>
        <v>0</v>
      </c>
      <c r="I83" s="21">
        <f>VLOOKUP(A83,Liste!$F$3:$Q$1586,4,FALSE)</f>
        <v>0</v>
      </c>
      <c r="J83" s="21">
        <f>VLOOKUP(A83,Liste!$F$3:$Q$1586,5,FALSE)</f>
        <v>0</v>
      </c>
      <c r="K83" s="21">
        <f>VLOOKUP(A83,Liste!$F$3:$Q$1586,9,FALSE)</f>
        <v>0</v>
      </c>
      <c r="X83" s="229"/>
      <c r="Y83" s="230"/>
      <c r="AA83" s="226">
        <f t="shared" si="8"/>
        <v>0</v>
      </c>
      <c r="AC83" s="267" t="str">
        <f t="shared" si="9"/>
        <v>0</v>
      </c>
      <c r="AD83" s="221" t="e">
        <f>VLOOKUP(AC83,FSGT5_Class!$AL$8:$AM$107,2,FALSE)</f>
        <v>#N/A</v>
      </c>
      <c r="AE83" s="221" t="e">
        <f>VLOOKUP(AC83,FSGT6_Class!$AL$8:$AM$107,2,FALSE)</f>
        <v>#N/A</v>
      </c>
    </row>
    <row r="84" spans="1:31" ht="14.1" customHeight="1" x14ac:dyDescent="0.3">
      <c r="A84" s="56" t="str">
        <f t="shared" si="10"/>
        <v/>
      </c>
      <c r="B84" s="124"/>
      <c r="C84" s="119" t="str">
        <f t="shared" si="11"/>
        <v/>
      </c>
      <c r="D84" s="119"/>
      <c r="E84" s="61" t="str">
        <f t="shared" si="12"/>
        <v/>
      </c>
      <c r="F84" s="22"/>
      <c r="G84" s="21">
        <f>VLOOKUP(A84,Liste!$F$3:$Q$1586,2,FALSE)</f>
        <v>0</v>
      </c>
      <c r="H84" s="21">
        <f>VLOOKUP(A84,Liste!$F$3:$Q$1586,3,FALSE)</f>
        <v>0</v>
      </c>
      <c r="I84" s="21">
        <f>VLOOKUP(A84,Liste!$F$3:$Q$1586,4,FALSE)</f>
        <v>0</v>
      </c>
      <c r="J84" s="21">
        <f>VLOOKUP(A84,Liste!$F$3:$Q$1586,5,FALSE)</f>
        <v>0</v>
      </c>
      <c r="K84" s="21">
        <f>VLOOKUP(A84,Liste!$F$3:$Q$1586,9,FALSE)</f>
        <v>0</v>
      </c>
      <c r="X84" s="229"/>
      <c r="Y84" s="230"/>
      <c r="AA84" s="226">
        <f t="shared" si="8"/>
        <v>0</v>
      </c>
      <c r="AC84" s="267" t="str">
        <f t="shared" si="9"/>
        <v>0</v>
      </c>
      <c r="AD84" s="221" t="e">
        <f>VLOOKUP(AC84,FSGT5_Class!$AL$8:$AM$107,2,FALSE)</f>
        <v>#N/A</v>
      </c>
      <c r="AE84" s="221" t="e">
        <f>VLOOKUP(AC84,FSGT6_Class!$AL$8:$AM$107,2,FALSE)</f>
        <v>#N/A</v>
      </c>
    </row>
    <row r="85" spans="1:31" ht="14.1" customHeight="1" x14ac:dyDescent="0.3">
      <c r="A85" s="56" t="str">
        <f t="shared" si="10"/>
        <v/>
      </c>
      <c r="B85" s="124"/>
      <c r="C85" s="119" t="str">
        <f t="shared" si="11"/>
        <v/>
      </c>
      <c r="D85" s="119"/>
      <c r="E85" s="61" t="str">
        <f t="shared" si="12"/>
        <v/>
      </c>
      <c r="F85" s="22"/>
      <c r="G85" s="21">
        <f>VLOOKUP(A85,Liste!$F$3:$Q$1586,2,FALSE)</f>
        <v>0</v>
      </c>
      <c r="H85" s="21">
        <f>VLOOKUP(A85,Liste!$F$3:$Q$1586,3,FALSE)</f>
        <v>0</v>
      </c>
      <c r="I85" s="21">
        <f>VLOOKUP(A85,Liste!$F$3:$Q$1586,4,FALSE)</f>
        <v>0</v>
      </c>
      <c r="J85" s="21">
        <f>VLOOKUP(A85,Liste!$F$3:$Q$1586,5,FALSE)</f>
        <v>0</v>
      </c>
      <c r="K85" s="21">
        <f>VLOOKUP(A85,Liste!$F$3:$Q$1586,9,FALSE)</f>
        <v>0</v>
      </c>
      <c r="X85" s="229"/>
      <c r="Y85" s="230"/>
      <c r="AA85" s="226">
        <f t="shared" si="8"/>
        <v>0</v>
      </c>
      <c r="AC85" s="267" t="str">
        <f t="shared" si="9"/>
        <v>0</v>
      </c>
      <c r="AD85" s="221" t="e">
        <f>VLOOKUP(AC85,FSGT5_Class!$AL$8:$AM$107,2,FALSE)</f>
        <v>#N/A</v>
      </c>
      <c r="AE85" s="221" t="e">
        <f>VLOOKUP(AC85,FSGT6_Class!$AL$8:$AM$107,2,FALSE)</f>
        <v>#N/A</v>
      </c>
    </row>
    <row r="86" spans="1:31" ht="14.1" customHeight="1" x14ac:dyDescent="0.3">
      <c r="A86" s="56" t="str">
        <f t="shared" si="10"/>
        <v/>
      </c>
      <c r="B86" s="124"/>
      <c r="C86" s="119" t="str">
        <f t="shared" si="11"/>
        <v/>
      </c>
      <c r="D86" s="119"/>
      <c r="E86" s="61" t="str">
        <f t="shared" si="12"/>
        <v/>
      </c>
      <c r="F86" s="22"/>
      <c r="G86" s="21">
        <f>VLOOKUP(A86,Liste!$F$3:$Q$1586,2,FALSE)</f>
        <v>0</v>
      </c>
      <c r="H86" s="21">
        <f>VLOOKUP(A86,Liste!$F$3:$Q$1586,3,FALSE)</f>
        <v>0</v>
      </c>
      <c r="I86" s="21">
        <f>VLOOKUP(A86,Liste!$F$3:$Q$1586,4,FALSE)</f>
        <v>0</v>
      </c>
      <c r="J86" s="21">
        <f>VLOOKUP(A86,Liste!$F$3:$Q$1586,5,FALSE)</f>
        <v>0</v>
      </c>
      <c r="K86" s="21">
        <f>VLOOKUP(A86,Liste!$F$3:$Q$1586,9,FALSE)</f>
        <v>0</v>
      </c>
      <c r="X86" s="229"/>
      <c r="Y86" s="230"/>
      <c r="AA86" s="226">
        <f t="shared" si="8"/>
        <v>0</v>
      </c>
      <c r="AC86" s="267" t="str">
        <f t="shared" si="9"/>
        <v>0</v>
      </c>
      <c r="AD86" s="221" t="e">
        <f>VLOOKUP(AC86,FSGT5_Class!$AL$8:$AM$107,2,FALSE)</f>
        <v>#N/A</v>
      </c>
      <c r="AE86" s="221" t="e">
        <f>VLOOKUP(AC86,FSGT6_Class!$AL$8:$AM$107,2,FALSE)</f>
        <v>#N/A</v>
      </c>
    </row>
    <row r="87" spans="1:31" ht="14.1" customHeight="1" x14ac:dyDescent="0.3">
      <c r="A87" s="56" t="str">
        <f t="shared" si="10"/>
        <v/>
      </c>
      <c r="B87" s="124"/>
      <c r="C87" s="119" t="str">
        <f t="shared" si="11"/>
        <v/>
      </c>
      <c r="D87" s="119"/>
      <c r="E87" s="61" t="str">
        <f t="shared" si="12"/>
        <v/>
      </c>
      <c r="F87" s="22"/>
      <c r="G87" s="21">
        <f>VLOOKUP(A87,Liste!$F$3:$Q$1586,2,FALSE)</f>
        <v>0</v>
      </c>
      <c r="H87" s="21">
        <f>VLOOKUP(A87,Liste!$F$3:$Q$1586,3,FALSE)</f>
        <v>0</v>
      </c>
      <c r="I87" s="21">
        <f>VLOOKUP(A87,Liste!$F$3:$Q$1586,4,FALSE)</f>
        <v>0</v>
      </c>
      <c r="J87" s="21">
        <f>VLOOKUP(A87,Liste!$F$3:$Q$1586,5,FALSE)</f>
        <v>0</v>
      </c>
      <c r="K87" s="21">
        <f>VLOOKUP(A87,Liste!$F$3:$Q$1586,9,FALSE)</f>
        <v>0</v>
      </c>
      <c r="X87" s="229"/>
      <c r="Y87" s="230"/>
      <c r="AA87" s="226">
        <f t="shared" si="8"/>
        <v>0</v>
      </c>
      <c r="AC87" s="267" t="str">
        <f t="shared" si="9"/>
        <v>0</v>
      </c>
      <c r="AD87" s="221" t="e">
        <f>VLOOKUP(AC87,FSGT5_Class!$AL$8:$AM$107,2,FALSE)</f>
        <v>#N/A</v>
      </c>
      <c r="AE87" s="221" t="e">
        <f>VLOOKUP(AC87,FSGT6_Class!$AL$8:$AM$107,2,FALSE)</f>
        <v>#N/A</v>
      </c>
    </row>
    <row r="88" spans="1:31" ht="14.1" customHeight="1" x14ac:dyDescent="0.3">
      <c r="A88" s="56" t="str">
        <f t="shared" si="10"/>
        <v/>
      </c>
      <c r="B88" s="124"/>
      <c r="C88" s="119" t="str">
        <f t="shared" si="11"/>
        <v/>
      </c>
      <c r="D88" s="119"/>
      <c r="E88" s="61" t="str">
        <f t="shared" si="12"/>
        <v/>
      </c>
      <c r="F88" s="22"/>
      <c r="G88" s="21">
        <f>VLOOKUP(A88,Liste!$F$3:$Q$1586,2,FALSE)</f>
        <v>0</v>
      </c>
      <c r="H88" s="21">
        <f>VLOOKUP(A88,Liste!$F$3:$Q$1586,3,FALSE)</f>
        <v>0</v>
      </c>
      <c r="I88" s="21">
        <f>VLOOKUP(A88,Liste!$F$3:$Q$1586,4,FALSE)</f>
        <v>0</v>
      </c>
      <c r="J88" s="21">
        <f>VLOOKUP(A88,Liste!$F$3:$Q$1586,5,FALSE)</f>
        <v>0</v>
      </c>
      <c r="K88" s="21">
        <f>VLOOKUP(A88,Liste!$F$3:$Q$1586,9,FALSE)</f>
        <v>0</v>
      </c>
      <c r="X88" s="229"/>
      <c r="Y88" s="230"/>
      <c r="AA88" s="226">
        <f t="shared" si="8"/>
        <v>0</v>
      </c>
      <c r="AC88" s="267" t="str">
        <f t="shared" si="9"/>
        <v>0</v>
      </c>
      <c r="AD88" s="221" t="e">
        <f>VLOOKUP(AC88,FSGT5_Class!$AL$8:$AM$107,2,FALSE)</f>
        <v>#N/A</v>
      </c>
      <c r="AE88" s="221" t="e">
        <f>VLOOKUP(AC88,FSGT6_Class!$AL$8:$AM$107,2,FALSE)</f>
        <v>#N/A</v>
      </c>
    </row>
    <row r="89" spans="1:31" ht="14.1" customHeight="1" x14ac:dyDescent="0.3">
      <c r="A89" s="56" t="str">
        <f t="shared" si="10"/>
        <v/>
      </c>
      <c r="B89" s="124"/>
      <c r="C89" s="119" t="str">
        <f t="shared" si="11"/>
        <v/>
      </c>
      <c r="D89" s="119"/>
      <c r="E89" s="61" t="str">
        <f t="shared" si="12"/>
        <v/>
      </c>
      <c r="F89" s="22"/>
      <c r="G89" s="21">
        <f>VLOOKUP(A89,Liste!$F$3:$Q$1586,2,FALSE)</f>
        <v>0</v>
      </c>
      <c r="H89" s="21">
        <f>VLOOKUP(A89,Liste!$F$3:$Q$1586,3,FALSE)</f>
        <v>0</v>
      </c>
      <c r="I89" s="21">
        <f>VLOOKUP(A89,Liste!$F$3:$Q$1586,4,FALSE)</f>
        <v>0</v>
      </c>
      <c r="J89" s="21">
        <f>VLOOKUP(A89,Liste!$F$3:$Q$1586,5,FALSE)</f>
        <v>0</v>
      </c>
      <c r="K89" s="21">
        <f>VLOOKUP(A89,Liste!$F$3:$Q$1586,9,FALSE)</f>
        <v>0</v>
      </c>
      <c r="X89" s="229"/>
      <c r="Y89" s="230"/>
      <c r="AA89" s="226">
        <f t="shared" si="8"/>
        <v>0</v>
      </c>
      <c r="AC89" s="267" t="str">
        <f t="shared" si="9"/>
        <v>0</v>
      </c>
      <c r="AD89" s="221" t="e">
        <f>VLOOKUP(AC89,FSGT5_Class!$AL$8:$AM$107,2,FALSE)</f>
        <v>#N/A</v>
      </c>
      <c r="AE89" s="221" t="e">
        <f>VLOOKUP(AC89,FSGT6_Class!$AL$8:$AM$107,2,FALSE)</f>
        <v>#N/A</v>
      </c>
    </row>
    <row r="90" spans="1:31" ht="14.1" customHeight="1" x14ac:dyDescent="0.3">
      <c r="A90" s="56" t="str">
        <f t="shared" si="10"/>
        <v/>
      </c>
      <c r="B90" s="124"/>
      <c r="C90" s="119" t="str">
        <f t="shared" si="11"/>
        <v/>
      </c>
      <c r="D90" s="119"/>
      <c r="E90" s="61" t="str">
        <f t="shared" si="12"/>
        <v/>
      </c>
      <c r="F90" s="22"/>
      <c r="G90" s="21">
        <f>VLOOKUP(A90,Liste!$F$3:$Q$1586,2,FALSE)</f>
        <v>0</v>
      </c>
      <c r="H90" s="21">
        <f>VLOOKUP(A90,Liste!$F$3:$Q$1586,3,FALSE)</f>
        <v>0</v>
      </c>
      <c r="I90" s="21">
        <f>VLOOKUP(A90,Liste!$F$3:$Q$1586,4,FALSE)</f>
        <v>0</v>
      </c>
      <c r="J90" s="21">
        <f>VLOOKUP(A90,Liste!$F$3:$Q$1586,5,FALSE)</f>
        <v>0</v>
      </c>
      <c r="K90" s="21">
        <f>VLOOKUP(A90,Liste!$F$3:$Q$1586,9,FALSE)</f>
        <v>0</v>
      </c>
      <c r="X90" s="229"/>
      <c r="Y90" s="230"/>
      <c r="AA90" s="226">
        <f t="shared" si="8"/>
        <v>0</v>
      </c>
      <c r="AC90" s="267" t="str">
        <f t="shared" si="9"/>
        <v>0</v>
      </c>
      <c r="AD90" s="221" t="e">
        <f>VLOOKUP(AC90,FSGT5_Class!$AL$8:$AM$107,2,FALSE)</f>
        <v>#N/A</v>
      </c>
      <c r="AE90" s="221" t="e">
        <f>VLOOKUP(AC90,FSGT6_Class!$AL$8:$AM$107,2,FALSE)</f>
        <v>#N/A</v>
      </c>
    </row>
    <row r="91" spans="1:31" ht="14.1" customHeight="1" x14ac:dyDescent="0.3">
      <c r="A91" s="56" t="str">
        <f t="shared" si="10"/>
        <v/>
      </c>
      <c r="B91" s="124"/>
      <c r="C91" s="119" t="str">
        <f t="shared" si="11"/>
        <v/>
      </c>
      <c r="D91" s="119"/>
      <c r="E91" s="61" t="str">
        <f t="shared" si="12"/>
        <v/>
      </c>
      <c r="F91" s="22"/>
      <c r="G91" s="21">
        <f>VLOOKUP(A91,Liste!$F$3:$Q$1586,2,FALSE)</f>
        <v>0</v>
      </c>
      <c r="H91" s="21">
        <f>VLOOKUP(A91,Liste!$F$3:$Q$1586,3,FALSE)</f>
        <v>0</v>
      </c>
      <c r="I91" s="21">
        <f>VLOOKUP(A91,Liste!$F$3:$Q$1586,4,FALSE)</f>
        <v>0</v>
      </c>
      <c r="J91" s="21">
        <f>VLOOKUP(A91,Liste!$F$3:$Q$1586,5,FALSE)</f>
        <v>0</v>
      </c>
      <c r="K91" s="21">
        <f>VLOOKUP(A91,Liste!$F$3:$Q$1586,9,FALSE)</f>
        <v>0</v>
      </c>
      <c r="X91" s="229"/>
      <c r="Y91" s="230"/>
      <c r="AA91" s="226">
        <f t="shared" si="8"/>
        <v>0</v>
      </c>
      <c r="AC91" s="267" t="str">
        <f t="shared" si="9"/>
        <v>0</v>
      </c>
      <c r="AD91" s="221" t="e">
        <f>VLOOKUP(AC91,FSGT5_Class!$AL$8:$AM$107,2,FALSE)</f>
        <v>#N/A</v>
      </c>
      <c r="AE91" s="221" t="e">
        <f>VLOOKUP(AC91,FSGT6_Class!$AL$8:$AM$107,2,FALSE)</f>
        <v>#N/A</v>
      </c>
    </row>
    <row r="92" spans="1:31" ht="14.1" customHeight="1" x14ac:dyDescent="0.3">
      <c r="A92" s="56" t="str">
        <f t="shared" si="10"/>
        <v/>
      </c>
      <c r="B92" s="124"/>
      <c r="C92" s="119" t="str">
        <f t="shared" si="11"/>
        <v/>
      </c>
      <c r="D92" s="119"/>
      <c r="E92" s="61" t="str">
        <f t="shared" si="12"/>
        <v/>
      </c>
      <c r="F92" s="22"/>
      <c r="G92" s="21">
        <f>VLOOKUP(A92,Liste!$F$3:$Q$1586,2,FALSE)</f>
        <v>0</v>
      </c>
      <c r="H92" s="21">
        <f>VLOOKUP(A92,Liste!$F$3:$Q$1586,3,FALSE)</f>
        <v>0</v>
      </c>
      <c r="I92" s="21">
        <f>VLOOKUP(A92,Liste!$F$3:$Q$1586,4,FALSE)</f>
        <v>0</v>
      </c>
      <c r="J92" s="21">
        <f>VLOOKUP(A92,Liste!$F$3:$Q$1586,5,FALSE)</f>
        <v>0</v>
      </c>
      <c r="K92" s="21">
        <f>VLOOKUP(A92,Liste!$F$3:$Q$1586,9,FALSE)</f>
        <v>0</v>
      </c>
      <c r="X92" s="229"/>
      <c r="Y92" s="230"/>
      <c r="AA92" s="226">
        <f t="shared" si="8"/>
        <v>0</v>
      </c>
      <c r="AC92" s="267" t="str">
        <f t="shared" si="9"/>
        <v>0</v>
      </c>
      <c r="AD92" s="221" t="e">
        <f>VLOOKUP(AC92,FSGT5_Class!$AL$8:$AM$107,2,FALSE)</f>
        <v>#N/A</v>
      </c>
      <c r="AE92" s="221" t="e">
        <f>VLOOKUP(AC92,FSGT6_Class!$AL$8:$AM$107,2,FALSE)</f>
        <v>#N/A</v>
      </c>
    </row>
    <row r="93" spans="1:31" ht="14.1" customHeight="1" x14ac:dyDescent="0.3">
      <c r="A93" s="56" t="str">
        <f t="shared" si="10"/>
        <v/>
      </c>
      <c r="B93" s="124"/>
      <c r="C93" s="119" t="str">
        <f t="shared" si="11"/>
        <v/>
      </c>
      <c r="D93" s="119"/>
      <c r="E93" s="61" t="str">
        <f t="shared" si="12"/>
        <v/>
      </c>
      <c r="F93" s="22"/>
      <c r="G93" s="21">
        <f>VLOOKUP(A93,Liste!$F$3:$Q$1586,2,FALSE)</f>
        <v>0</v>
      </c>
      <c r="H93" s="21">
        <f>VLOOKUP(A93,Liste!$F$3:$Q$1586,3,FALSE)</f>
        <v>0</v>
      </c>
      <c r="I93" s="21">
        <f>VLOOKUP(A93,Liste!$F$3:$Q$1586,4,FALSE)</f>
        <v>0</v>
      </c>
      <c r="J93" s="21">
        <f>VLOOKUP(A93,Liste!$F$3:$Q$1586,5,FALSE)</f>
        <v>0</v>
      </c>
      <c r="K93" s="21">
        <f>VLOOKUP(A93,Liste!$F$3:$Q$1586,9,FALSE)</f>
        <v>0</v>
      </c>
      <c r="X93" s="229"/>
      <c r="Y93" s="230"/>
      <c r="AA93" s="226">
        <f t="shared" si="8"/>
        <v>0</v>
      </c>
      <c r="AC93" s="267" t="str">
        <f t="shared" si="9"/>
        <v>0</v>
      </c>
      <c r="AD93" s="221" t="e">
        <f>VLOOKUP(AC93,FSGT5_Class!$AL$8:$AM$107,2,FALSE)</f>
        <v>#N/A</v>
      </c>
      <c r="AE93" s="221" t="e">
        <f>VLOOKUP(AC93,FSGT6_Class!$AL$8:$AM$107,2,FALSE)</f>
        <v>#N/A</v>
      </c>
    </row>
    <row r="94" spans="1:31" ht="14.1" customHeight="1" x14ac:dyDescent="0.3">
      <c r="A94" s="56" t="str">
        <f t="shared" si="10"/>
        <v/>
      </c>
      <c r="B94" s="124"/>
      <c r="C94" s="119" t="str">
        <f t="shared" si="11"/>
        <v/>
      </c>
      <c r="D94" s="119"/>
      <c r="E94" s="61" t="str">
        <f t="shared" si="12"/>
        <v/>
      </c>
      <c r="F94" s="22"/>
      <c r="G94" s="21">
        <f>VLOOKUP(A94,Liste!$F$3:$Q$1586,2,FALSE)</f>
        <v>0</v>
      </c>
      <c r="H94" s="21">
        <f>VLOOKUP(A94,Liste!$F$3:$Q$1586,3,FALSE)</f>
        <v>0</v>
      </c>
      <c r="I94" s="21">
        <f>VLOOKUP(A94,Liste!$F$3:$Q$1586,4,FALSE)</f>
        <v>0</v>
      </c>
      <c r="J94" s="21">
        <f>VLOOKUP(A94,Liste!$F$3:$Q$1586,5,FALSE)</f>
        <v>0</v>
      </c>
      <c r="K94" s="21">
        <f>VLOOKUP(A94,Liste!$F$3:$Q$1586,9,FALSE)</f>
        <v>0</v>
      </c>
      <c r="X94" s="229"/>
      <c r="Y94" s="230"/>
      <c r="AA94" s="226">
        <f t="shared" si="8"/>
        <v>0</v>
      </c>
      <c r="AC94" s="267" t="str">
        <f t="shared" si="9"/>
        <v>0</v>
      </c>
      <c r="AD94" s="221" t="e">
        <f>VLOOKUP(AC94,FSGT5_Class!$AL$8:$AM$107,2,FALSE)</f>
        <v>#N/A</v>
      </c>
      <c r="AE94" s="221" t="e">
        <f>VLOOKUP(AC94,FSGT6_Class!$AL$8:$AM$107,2,FALSE)</f>
        <v>#N/A</v>
      </c>
    </row>
    <row r="95" spans="1:31" ht="14.1" customHeight="1" x14ac:dyDescent="0.3">
      <c r="A95" s="56" t="str">
        <f t="shared" si="10"/>
        <v/>
      </c>
      <c r="B95" s="124"/>
      <c r="C95" s="119" t="str">
        <f t="shared" si="11"/>
        <v/>
      </c>
      <c r="D95" s="119"/>
      <c r="E95" s="61" t="str">
        <f t="shared" si="12"/>
        <v/>
      </c>
      <c r="F95" s="22"/>
      <c r="G95" s="21">
        <f>VLOOKUP(A95,Liste!$F$3:$Q$1586,2,FALSE)</f>
        <v>0</v>
      </c>
      <c r="H95" s="21">
        <f>VLOOKUP(A95,Liste!$F$3:$Q$1586,3,FALSE)</f>
        <v>0</v>
      </c>
      <c r="I95" s="21">
        <f>VLOOKUP(A95,Liste!$F$3:$Q$1586,4,FALSE)</f>
        <v>0</v>
      </c>
      <c r="J95" s="21">
        <f>VLOOKUP(A95,Liste!$F$3:$Q$1586,5,FALSE)</f>
        <v>0</v>
      </c>
      <c r="K95" s="21">
        <f>VLOOKUP(A95,Liste!$F$3:$Q$1586,9,FALSE)</f>
        <v>0</v>
      </c>
      <c r="X95" s="229"/>
      <c r="Y95" s="230"/>
      <c r="AA95" s="226">
        <f t="shared" si="8"/>
        <v>0</v>
      </c>
      <c r="AC95" s="267" t="str">
        <f t="shared" si="9"/>
        <v>0</v>
      </c>
      <c r="AD95" s="221" t="e">
        <f>VLOOKUP(AC95,FSGT5_Class!$AL$8:$AM$107,2,FALSE)</f>
        <v>#N/A</v>
      </c>
      <c r="AE95" s="221" t="e">
        <f>VLOOKUP(AC95,FSGT6_Class!$AL$8:$AM$107,2,FALSE)</f>
        <v>#N/A</v>
      </c>
    </row>
    <row r="96" spans="1:31" ht="14.1" customHeight="1" x14ac:dyDescent="0.3">
      <c r="A96" s="56" t="str">
        <f t="shared" si="10"/>
        <v/>
      </c>
      <c r="B96" s="124"/>
      <c r="C96" s="119" t="str">
        <f t="shared" si="11"/>
        <v/>
      </c>
      <c r="D96" s="119"/>
      <c r="E96" s="61" t="str">
        <f t="shared" si="12"/>
        <v/>
      </c>
      <c r="F96" s="22"/>
      <c r="G96" s="21">
        <f>VLOOKUP(A96,Liste!$F$3:$Q$1586,2,FALSE)</f>
        <v>0</v>
      </c>
      <c r="H96" s="21">
        <f>VLOOKUP(A96,Liste!$F$3:$Q$1586,3,FALSE)</f>
        <v>0</v>
      </c>
      <c r="I96" s="21">
        <f>VLOOKUP(A96,Liste!$F$3:$Q$1586,4,FALSE)</f>
        <v>0</v>
      </c>
      <c r="J96" s="21">
        <f>VLOOKUP(A96,Liste!$F$3:$Q$1586,5,FALSE)</f>
        <v>0</v>
      </c>
      <c r="K96" s="21">
        <f>VLOOKUP(A96,Liste!$F$3:$Q$1586,9,FALSE)</f>
        <v>0</v>
      </c>
      <c r="X96" s="229"/>
      <c r="Y96" s="230"/>
      <c r="AA96" s="226">
        <f t="shared" si="8"/>
        <v>0</v>
      </c>
      <c r="AC96" s="267" t="str">
        <f t="shared" si="9"/>
        <v>0</v>
      </c>
      <c r="AD96" s="221" t="e">
        <f>VLOOKUP(AC96,FSGT5_Class!$AL$8:$AM$107,2,FALSE)</f>
        <v>#N/A</v>
      </c>
      <c r="AE96" s="221" t="e">
        <f>VLOOKUP(AC96,FSGT6_Class!$AL$8:$AM$107,2,FALSE)</f>
        <v>#N/A</v>
      </c>
    </row>
    <row r="97" spans="1:31" ht="14.1" customHeight="1" x14ac:dyDescent="0.3">
      <c r="A97" s="56" t="str">
        <f t="shared" si="10"/>
        <v/>
      </c>
      <c r="B97" s="124"/>
      <c r="C97" s="119" t="str">
        <f t="shared" si="11"/>
        <v/>
      </c>
      <c r="D97" s="119"/>
      <c r="E97" s="61" t="str">
        <f t="shared" si="12"/>
        <v/>
      </c>
      <c r="F97" s="22"/>
      <c r="G97" s="21">
        <f>VLOOKUP(A97,Liste!$F$3:$Q$1586,2,FALSE)</f>
        <v>0</v>
      </c>
      <c r="H97" s="21">
        <f>VLOOKUP(A97,Liste!$F$3:$Q$1586,3,FALSE)</f>
        <v>0</v>
      </c>
      <c r="I97" s="21">
        <f>VLOOKUP(A97,Liste!$F$3:$Q$1586,4,FALSE)</f>
        <v>0</v>
      </c>
      <c r="J97" s="21">
        <f>VLOOKUP(A97,Liste!$F$3:$Q$1586,5,FALSE)</f>
        <v>0</v>
      </c>
      <c r="K97" s="21">
        <f>VLOOKUP(A97,Liste!$F$3:$Q$1586,9,FALSE)</f>
        <v>0</v>
      </c>
      <c r="X97" s="229"/>
      <c r="Y97" s="230"/>
      <c r="AA97" s="226">
        <f t="shared" si="8"/>
        <v>0</v>
      </c>
      <c r="AC97" s="267" t="str">
        <f t="shared" si="9"/>
        <v>0</v>
      </c>
      <c r="AD97" s="221" t="e">
        <f>VLOOKUP(AC97,FSGT5_Class!$AL$8:$AM$107,2,FALSE)</f>
        <v>#N/A</v>
      </c>
      <c r="AE97" s="221" t="e">
        <f>VLOOKUP(AC97,FSGT6_Class!$AL$8:$AM$107,2,FALSE)</f>
        <v>#N/A</v>
      </c>
    </row>
    <row r="98" spans="1:31" ht="14.1" customHeight="1" x14ac:dyDescent="0.3">
      <c r="A98" s="56" t="str">
        <f t="shared" si="10"/>
        <v/>
      </c>
      <c r="B98" s="124"/>
      <c r="C98" s="119" t="str">
        <f t="shared" si="11"/>
        <v/>
      </c>
      <c r="D98" s="119"/>
      <c r="E98" s="61" t="str">
        <f t="shared" si="12"/>
        <v/>
      </c>
      <c r="F98" s="22"/>
      <c r="G98" s="21">
        <f>VLOOKUP(A98,Liste!$F$3:$Q$1586,2,FALSE)</f>
        <v>0</v>
      </c>
      <c r="H98" s="21">
        <f>VLOOKUP(A98,Liste!$F$3:$Q$1586,3,FALSE)</f>
        <v>0</v>
      </c>
      <c r="I98" s="21">
        <f>VLOOKUP(A98,Liste!$F$3:$Q$1586,4,FALSE)</f>
        <v>0</v>
      </c>
      <c r="J98" s="21">
        <f>VLOOKUP(A98,Liste!$F$3:$Q$1586,5,FALSE)</f>
        <v>0</v>
      </c>
      <c r="K98" s="21">
        <f>VLOOKUP(A98,Liste!$F$3:$Q$1586,9,FALSE)</f>
        <v>0</v>
      </c>
      <c r="X98" s="229"/>
      <c r="Y98" s="230"/>
      <c r="AA98" s="226">
        <f t="shared" si="8"/>
        <v>0</v>
      </c>
      <c r="AC98" s="267" t="str">
        <f t="shared" si="9"/>
        <v>0</v>
      </c>
      <c r="AD98" s="221" t="e">
        <f>VLOOKUP(AC98,FSGT5_Class!$AL$8:$AM$107,2,FALSE)</f>
        <v>#N/A</v>
      </c>
      <c r="AE98" s="221" t="e">
        <f>VLOOKUP(AC98,FSGT6_Class!$AL$8:$AM$107,2,FALSE)</f>
        <v>#N/A</v>
      </c>
    </row>
    <row r="99" spans="1:31" ht="14.1" customHeight="1" x14ac:dyDescent="0.3">
      <c r="A99" s="56" t="str">
        <f t="shared" si="10"/>
        <v/>
      </c>
      <c r="B99" s="124"/>
      <c r="C99" s="119" t="str">
        <f t="shared" si="11"/>
        <v/>
      </c>
      <c r="D99" s="119"/>
      <c r="E99" s="61" t="str">
        <f t="shared" si="12"/>
        <v/>
      </c>
      <c r="F99" s="22"/>
      <c r="G99" s="21">
        <f>VLOOKUP(A99,Liste!$F$3:$Q$1586,2,FALSE)</f>
        <v>0</v>
      </c>
      <c r="H99" s="21">
        <f>VLOOKUP(A99,Liste!$F$3:$Q$1586,3,FALSE)</f>
        <v>0</v>
      </c>
      <c r="I99" s="21">
        <f>VLOOKUP(A99,Liste!$F$3:$Q$1586,4,FALSE)</f>
        <v>0</v>
      </c>
      <c r="J99" s="21">
        <f>VLOOKUP(A99,Liste!$F$3:$Q$1586,5,FALSE)</f>
        <v>0</v>
      </c>
      <c r="K99" s="21">
        <f>VLOOKUP(A99,Liste!$F$3:$Q$1586,9,FALSE)</f>
        <v>0</v>
      </c>
      <c r="X99" s="229"/>
      <c r="Y99" s="230"/>
      <c r="AA99" s="226">
        <f t="shared" si="8"/>
        <v>0</v>
      </c>
      <c r="AC99" s="267" t="str">
        <f t="shared" si="9"/>
        <v>0</v>
      </c>
      <c r="AD99" s="221" t="e">
        <f>VLOOKUP(AC99,FSGT5_Class!$AL$8:$AM$107,2,FALSE)</f>
        <v>#N/A</v>
      </c>
      <c r="AE99" s="221" t="e">
        <f>VLOOKUP(AC99,FSGT6_Class!$AL$8:$AM$107,2,FALSE)</f>
        <v>#N/A</v>
      </c>
    </row>
    <row r="100" spans="1:31" ht="14.1" customHeight="1" x14ac:dyDescent="0.3">
      <c r="A100" s="56" t="str">
        <f t="shared" si="10"/>
        <v/>
      </c>
      <c r="B100" s="124"/>
      <c r="C100" s="119" t="str">
        <f t="shared" si="11"/>
        <v/>
      </c>
      <c r="D100" s="119"/>
      <c r="E100" s="61" t="str">
        <f t="shared" si="12"/>
        <v/>
      </c>
      <c r="F100" s="22"/>
      <c r="G100" s="21">
        <f>VLOOKUP(A100,Liste!$F$3:$Q$1586,2,FALSE)</f>
        <v>0</v>
      </c>
      <c r="H100" s="21">
        <f>VLOOKUP(A100,Liste!$F$3:$Q$1586,3,FALSE)</f>
        <v>0</v>
      </c>
      <c r="I100" s="21">
        <f>VLOOKUP(A100,Liste!$F$3:$Q$1586,4,FALSE)</f>
        <v>0</v>
      </c>
      <c r="J100" s="21">
        <f>VLOOKUP(A100,Liste!$F$3:$Q$1586,5,FALSE)</f>
        <v>0</v>
      </c>
      <c r="K100" s="21">
        <f>VLOOKUP(A100,Liste!$F$3:$Q$1586,9,FALSE)</f>
        <v>0</v>
      </c>
      <c r="X100" s="229"/>
      <c r="Y100" s="230"/>
      <c r="AA100" s="226">
        <f t="shared" si="8"/>
        <v>0</v>
      </c>
      <c r="AC100" s="267" t="str">
        <f t="shared" si="9"/>
        <v>0</v>
      </c>
      <c r="AD100" s="221" t="e">
        <f>VLOOKUP(AC100,FSGT5_Class!$AL$8:$AM$107,2,FALSE)</f>
        <v>#N/A</v>
      </c>
      <c r="AE100" s="221" t="e">
        <f>VLOOKUP(AC100,FSGT6_Class!$AL$8:$AM$107,2,FALSE)</f>
        <v>#N/A</v>
      </c>
    </row>
    <row r="101" spans="1:31" ht="14.1" customHeight="1" x14ac:dyDescent="0.3">
      <c r="A101" s="56" t="str">
        <f t="shared" si="10"/>
        <v/>
      </c>
      <c r="B101" s="124"/>
      <c r="C101" s="119" t="str">
        <f t="shared" si="11"/>
        <v/>
      </c>
      <c r="D101" s="119"/>
      <c r="E101" s="61" t="str">
        <f t="shared" si="12"/>
        <v/>
      </c>
      <c r="F101" s="22"/>
      <c r="G101" s="21">
        <f>VLOOKUP(A101,Liste!$F$3:$Q$1586,2,FALSE)</f>
        <v>0</v>
      </c>
      <c r="H101" s="21">
        <f>VLOOKUP(A101,Liste!$F$3:$Q$1586,3,FALSE)</f>
        <v>0</v>
      </c>
      <c r="I101" s="21">
        <f>VLOOKUP(A101,Liste!$F$3:$Q$1586,4,FALSE)</f>
        <v>0</v>
      </c>
      <c r="J101" s="21">
        <f>VLOOKUP(A101,Liste!$F$3:$Q$1586,5,FALSE)</f>
        <v>0</v>
      </c>
      <c r="K101" s="21">
        <f>VLOOKUP(A101,Liste!$F$3:$Q$1586,9,FALSE)</f>
        <v>0</v>
      </c>
      <c r="X101" s="229"/>
      <c r="Y101" s="230"/>
      <c r="AA101" s="226">
        <f t="shared" si="8"/>
        <v>0</v>
      </c>
      <c r="AC101" s="267" t="str">
        <f t="shared" si="9"/>
        <v>0</v>
      </c>
      <c r="AD101" s="221" t="e">
        <f>VLOOKUP(AC101,FSGT5_Class!$AL$8:$AM$107,2,FALSE)</f>
        <v>#N/A</v>
      </c>
      <c r="AE101" s="221" t="e">
        <f>VLOOKUP(AC101,FSGT6_Class!$AL$8:$AM$107,2,FALSE)</f>
        <v>#N/A</v>
      </c>
    </row>
    <row r="102" spans="1:31" ht="14.1" customHeight="1" x14ac:dyDescent="0.3">
      <c r="A102" s="56" t="str">
        <f t="shared" si="10"/>
        <v/>
      </c>
      <c r="B102" s="124"/>
      <c r="C102" s="119" t="str">
        <f t="shared" si="11"/>
        <v/>
      </c>
      <c r="D102" s="119"/>
      <c r="E102" s="61" t="str">
        <f t="shared" si="12"/>
        <v/>
      </c>
      <c r="F102" s="22"/>
      <c r="G102" s="21">
        <f>VLOOKUP(A102,Liste!$F$3:$Q$1586,2,FALSE)</f>
        <v>0</v>
      </c>
      <c r="H102" s="21">
        <f>VLOOKUP(A102,Liste!$F$3:$Q$1586,3,FALSE)</f>
        <v>0</v>
      </c>
      <c r="I102" s="21">
        <f>VLOOKUP(A102,Liste!$F$3:$Q$1586,4,FALSE)</f>
        <v>0</v>
      </c>
      <c r="J102" s="21">
        <f>VLOOKUP(A102,Liste!$F$3:$Q$1586,5,FALSE)</f>
        <v>0</v>
      </c>
      <c r="K102" s="21">
        <f>VLOOKUP(A102,Liste!$F$3:$Q$1586,9,FALSE)</f>
        <v>0</v>
      </c>
      <c r="X102" s="229"/>
      <c r="Y102" s="230"/>
      <c r="AA102" s="226">
        <f t="shared" si="8"/>
        <v>0</v>
      </c>
      <c r="AC102" s="267" t="str">
        <f t="shared" si="9"/>
        <v>0</v>
      </c>
      <c r="AD102" s="221" t="e">
        <f>VLOOKUP(AC102,FSGT5_Class!$AL$8:$AM$107,2,FALSE)</f>
        <v>#N/A</v>
      </c>
      <c r="AE102" s="221" t="e">
        <f>VLOOKUP(AC102,FSGT6_Class!$AL$8:$AM$107,2,FALSE)</f>
        <v>#N/A</v>
      </c>
    </row>
    <row r="103" spans="1:31" ht="14.1" customHeight="1" x14ac:dyDescent="0.3">
      <c r="A103" s="56" t="str">
        <f t="shared" si="10"/>
        <v/>
      </c>
      <c r="B103" s="124"/>
      <c r="C103" s="119" t="str">
        <f t="shared" si="11"/>
        <v/>
      </c>
      <c r="D103" s="119"/>
      <c r="E103" s="61" t="str">
        <f t="shared" si="12"/>
        <v/>
      </c>
      <c r="F103" s="22"/>
      <c r="G103" s="21">
        <f>VLOOKUP(A103,Liste!$F$3:$Q$1586,2,FALSE)</f>
        <v>0</v>
      </c>
      <c r="H103" s="21">
        <f>VLOOKUP(A103,Liste!$F$3:$Q$1586,3,FALSE)</f>
        <v>0</v>
      </c>
      <c r="I103" s="21">
        <f>VLOOKUP(A103,Liste!$F$3:$Q$1586,4,FALSE)</f>
        <v>0</v>
      </c>
      <c r="J103" s="21">
        <f>VLOOKUP(A103,Liste!$F$3:$Q$1586,5,FALSE)</f>
        <v>0</v>
      </c>
      <c r="K103" s="21">
        <f>VLOOKUP(A103,Liste!$F$3:$Q$1586,9,FALSE)</f>
        <v>0</v>
      </c>
      <c r="X103" s="229"/>
      <c r="Y103" s="230"/>
      <c r="AA103" s="226">
        <f t="shared" si="8"/>
        <v>0</v>
      </c>
      <c r="AC103" s="267" t="str">
        <f t="shared" si="9"/>
        <v>0</v>
      </c>
      <c r="AD103" s="221" t="e">
        <f>VLOOKUP(AC103,FSGT5_Class!$AL$8:$AM$107,2,FALSE)</f>
        <v>#N/A</v>
      </c>
      <c r="AE103" s="221" t="e">
        <f>VLOOKUP(AC103,FSGT6_Class!$AL$8:$AM$107,2,FALSE)</f>
        <v>#N/A</v>
      </c>
    </row>
    <row r="104" spans="1:31" ht="14.1" customHeight="1" x14ac:dyDescent="0.3">
      <c r="A104" s="56" t="str">
        <f t="shared" si="10"/>
        <v/>
      </c>
      <c r="B104" s="124"/>
      <c r="C104" s="119" t="str">
        <f t="shared" si="11"/>
        <v/>
      </c>
      <c r="D104" s="119"/>
      <c r="E104" s="61" t="str">
        <f t="shared" si="12"/>
        <v/>
      </c>
      <c r="F104" s="22"/>
      <c r="G104" s="21">
        <f>VLOOKUP(A104,Liste!$F$3:$Q$1586,2,FALSE)</f>
        <v>0</v>
      </c>
      <c r="H104" s="21">
        <f>VLOOKUP(A104,Liste!$F$3:$Q$1586,3,FALSE)</f>
        <v>0</v>
      </c>
      <c r="I104" s="21">
        <f>VLOOKUP(A104,Liste!$F$3:$Q$1586,4,FALSE)</f>
        <v>0</v>
      </c>
      <c r="J104" s="21">
        <f>VLOOKUP(A104,Liste!$F$3:$Q$1586,5,FALSE)</f>
        <v>0</v>
      </c>
      <c r="K104" s="21">
        <f>VLOOKUP(A104,Liste!$F$3:$Q$1586,9,FALSE)</f>
        <v>0</v>
      </c>
      <c r="X104" s="229"/>
      <c r="Y104" s="230"/>
      <c r="AA104" s="226">
        <f t="shared" si="8"/>
        <v>0</v>
      </c>
      <c r="AC104" s="267" t="str">
        <f t="shared" si="9"/>
        <v>0</v>
      </c>
      <c r="AD104" s="221" t="e">
        <f>VLOOKUP(AC104,FSGT5_Class!$AL$8:$AM$107,2,FALSE)</f>
        <v>#N/A</v>
      </c>
      <c r="AE104" s="221" t="e">
        <f>VLOOKUP(AC104,FSGT6_Class!$AL$8:$AM$107,2,FALSE)</f>
        <v>#N/A</v>
      </c>
    </row>
    <row r="105" spans="1:31" ht="14.1" customHeight="1" x14ac:dyDescent="0.3">
      <c r="A105" s="56" t="str">
        <f t="shared" si="10"/>
        <v/>
      </c>
      <c r="B105" s="124"/>
      <c r="C105" s="119" t="str">
        <f t="shared" si="11"/>
        <v/>
      </c>
      <c r="D105" s="119"/>
      <c r="E105" s="61" t="str">
        <f t="shared" si="12"/>
        <v/>
      </c>
      <c r="F105" s="22"/>
      <c r="G105" s="21">
        <f>VLOOKUP(A105,Liste!$F$3:$Q$1586,2,FALSE)</f>
        <v>0</v>
      </c>
      <c r="H105" s="21">
        <f>VLOOKUP(A105,Liste!$F$3:$Q$1586,3,FALSE)</f>
        <v>0</v>
      </c>
      <c r="I105" s="21">
        <f>VLOOKUP(A105,Liste!$F$3:$Q$1586,4,FALSE)</f>
        <v>0</v>
      </c>
      <c r="J105" s="21">
        <f>VLOOKUP(A105,Liste!$F$3:$Q$1586,5,FALSE)</f>
        <v>0</v>
      </c>
      <c r="K105" s="21">
        <f>VLOOKUP(A105,Liste!$F$3:$Q$1586,9,FALSE)</f>
        <v>0</v>
      </c>
      <c r="X105" s="229"/>
      <c r="Y105" s="230"/>
      <c r="AA105" s="226">
        <f t="shared" si="8"/>
        <v>0</v>
      </c>
      <c r="AC105" s="267" t="str">
        <f t="shared" si="9"/>
        <v>0</v>
      </c>
      <c r="AD105" s="221" t="e">
        <f>VLOOKUP(AC105,FSGT5_Class!$AL$8:$AM$107,2,FALSE)</f>
        <v>#N/A</v>
      </c>
      <c r="AE105" s="221" t="e">
        <f>VLOOKUP(AC105,FSGT6_Class!$AL$8:$AM$107,2,FALSE)</f>
        <v>#N/A</v>
      </c>
    </row>
    <row r="106" spans="1:31" ht="14.1" customHeight="1" x14ac:dyDescent="0.3">
      <c r="A106" s="56" t="str">
        <f t="shared" si="10"/>
        <v/>
      </c>
      <c r="B106" s="124"/>
      <c r="C106" s="119" t="str">
        <f t="shared" si="11"/>
        <v/>
      </c>
      <c r="D106" s="119"/>
      <c r="E106" s="61" t="str">
        <f t="shared" si="12"/>
        <v/>
      </c>
      <c r="F106" s="22"/>
      <c r="G106" s="21">
        <f>VLOOKUP(A106,Liste!$F$3:$Q$1586,2,FALSE)</f>
        <v>0</v>
      </c>
      <c r="H106" s="21">
        <f>VLOOKUP(A106,Liste!$F$3:$Q$1586,3,FALSE)</f>
        <v>0</v>
      </c>
      <c r="I106" s="21">
        <f>VLOOKUP(A106,Liste!$F$3:$Q$1586,4,FALSE)</f>
        <v>0</v>
      </c>
      <c r="J106" s="21">
        <f>VLOOKUP(A106,Liste!$F$3:$Q$1586,5,FALSE)</f>
        <v>0</v>
      </c>
      <c r="K106" s="21">
        <f>VLOOKUP(A106,Liste!$F$3:$Q$1586,9,FALSE)</f>
        <v>0</v>
      </c>
      <c r="X106" s="229"/>
      <c r="Y106" s="230"/>
      <c r="AA106" s="226">
        <f t="shared" si="8"/>
        <v>0</v>
      </c>
      <c r="AC106" s="267" t="str">
        <f t="shared" si="9"/>
        <v>0</v>
      </c>
      <c r="AD106" s="221" t="e">
        <f>VLOOKUP(AC106,FSGT5_Class!$AL$8:$AM$107,2,FALSE)</f>
        <v>#N/A</v>
      </c>
      <c r="AE106" s="221" t="e">
        <f>VLOOKUP(AC106,FSGT6_Class!$AL$8:$AM$107,2,FALSE)</f>
        <v>#N/A</v>
      </c>
    </row>
    <row r="107" spans="1:31" ht="14.1" customHeight="1" x14ac:dyDescent="0.3">
      <c r="A107" s="56" t="str">
        <f t="shared" si="10"/>
        <v/>
      </c>
      <c r="B107" s="278"/>
      <c r="C107" s="120" t="str">
        <f t="shared" si="11"/>
        <v/>
      </c>
      <c r="D107" s="120"/>
      <c r="E107" s="121" t="str">
        <f t="shared" si="12"/>
        <v/>
      </c>
      <c r="F107" s="122"/>
      <c r="G107" s="123">
        <f>VLOOKUP(A107,Liste!$F$3:$Q$1586,2,FALSE)</f>
        <v>0</v>
      </c>
      <c r="H107" s="123">
        <f>VLOOKUP(A107,Liste!$F$3:$Q$1586,3,FALSE)</f>
        <v>0</v>
      </c>
      <c r="I107" s="123">
        <f>VLOOKUP(A107,Liste!$F$3:$Q$1586,4,FALSE)</f>
        <v>0</v>
      </c>
      <c r="J107" s="123">
        <f>VLOOKUP(A107,Liste!$F$3:$Q$1586,5,FALSE)</f>
        <v>0</v>
      </c>
      <c r="K107" s="123">
        <f>VLOOKUP(A107,Liste!$F$3:$Q$1586,9,FALSE)</f>
        <v>0</v>
      </c>
    </row>
    <row r="108" spans="1:31" ht="13.8" x14ac:dyDescent="0.25">
      <c r="B108" s="91"/>
    </row>
    <row r="109" spans="1:31" ht="13.8" x14ac:dyDescent="0.25">
      <c r="B109" s="91"/>
    </row>
    <row r="110" spans="1:31" ht="13.8" hidden="1" x14ac:dyDescent="0.25">
      <c r="B110" s="91"/>
      <c r="F110" s="19">
        <v>0</v>
      </c>
    </row>
    <row r="111" spans="1:31" ht="13.8" x14ac:dyDescent="0.25">
      <c r="B111" s="91"/>
    </row>
    <row r="112" spans="1:31" ht="13.8" x14ac:dyDescent="0.25">
      <c r="B112" s="91"/>
    </row>
    <row r="113" spans="2:2" ht="13.8" x14ac:dyDescent="0.25">
      <c r="B113" s="91"/>
    </row>
    <row r="114" spans="2:2" ht="13.8" x14ac:dyDescent="0.25">
      <c r="B114" s="91"/>
    </row>
    <row r="115" spans="2:2" ht="13.8" x14ac:dyDescent="0.25">
      <c r="B115" s="91"/>
    </row>
    <row r="116" spans="2:2" ht="13.8" x14ac:dyDescent="0.25">
      <c r="B116" s="91"/>
    </row>
    <row r="117" spans="2:2" ht="13.8" x14ac:dyDescent="0.25">
      <c r="B117" s="91"/>
    </row>
    <row r="118" spans="2:2" ht="13.8" x14ac:dyDescent="0.25">
      <c r="B118" s="91"/>
    </row>
    <row r="119" spans="2:2" ht="13.8" x14ac:dyDescent="0.25">
      <c r="B119" s="91"/>
    </row>
    <row r="120" spans="2:2" ht="13.8" x14ac:dyDescent="0.25">
      <c r="B120" s="91"/>
    </row>
    <row r="121" spans="2:2" ht="13.8" x14ac:dyDescent="0.25">
      <c r="B121" s="91"/>
    </row>
    <row r="122" spans="2:2" ht="13.8" x14ac:dyDescent="0.25">
      <c r="B122" s="91"/>
    </row>
    <row r="123" spans="2:2" ht="13.8" x14ac:dyDescent="0.25">
      <c r="B123" s="91"/>
    </row>
    <row r="124" spans="2:2" ht="13.8" x14ac:dyDescent="0.25">
      <c r="B124" s="91"/>
    </row>
    <row r="125" spans="2:2" ht="13.8" x14ac:dyDescent="0.25">
      <c r="B125" s="91"/>
    </row>
    <row r="126" spans="2:2" ht="13.8" x14ac:dyDescent="0.25">
      <c r="B126" s="91"/>
    </row>
    <row r="127" spans="2:2" ht="13.8" x14ac:dyDescent="0.25">
      <c r="B127" s="91"/>
    </row>
    <row r="128" spans="2:2" ht="13.8" x14ac:dyDescent="0.25">
      <c r="B128" s="91"/>
    </row>
    <row r="129" spans="2:2" ht="13.8" x14ac:dyDescent="0.25">
      <c r="B129" s="91"/>
    </row>
    <row r="130" spans="2:2" ht="13.8" x14ac:dyDescent="0.25">
      <c r="B130" s="91"/>
    </row>
    <row r="131" spans="2:2" ht="13.8" x14ac:dyDescent="0.25">
      <c r="B131" s="91"/>
    </row>
    <row r="132" spans="2:2" ht="13.8" x14ac:dyDescent="0.25">
      <c r="B132" s="91"/>
    </row>
    <row r="133" spans="2:2" ht="13.8" x14ac:dyDescent="0.25">
      <c r="B133" s="91"/>
    </row>
    <row r="134" spans="2:2" ht="13.8" x14ac:dyDescent="0.25">
      <c r="B134" s="91"/>
    </row>
    <row r="135" spans="2:2" ht="13.8" x14ac:dyDescent="0.25">
      <c r="B135" s="91"/>
    </row>
    <row r="136" spans="2:2" ht="13.8" x14ac:dyDescent="0.25">
      <c r="B136" s="91"/>
    </row>
    <row r="137" spans="2:2" ht="13.8" x14ac:dyDescent="0.25">
      <c r="B137" s="91"/>
    </row>
    <row r="138" spans="2:2" ht="13.8" x14ac:dyDescent="0.25">
      <c r="B138" s="91"/>
    </row>
    <row r="139" spans="2:2" ht="13.8" x14ac:dyDescent="0.25">
      <c r="B139" s="91"/>
    </row>
    <row r="140" spans="2:2" ht="13.8" x14ac:dyDescent="0.25">
      <c r="B140" s="91"/>
    </row>
    <row r="141" spans="2:2" ht="13.8" x14ac:dyDescent="0.3">
      <c r="B141" s="92"/>
    </row>
    <row r="142" spans="2:2" ht="13.8" x14ac:dyDescent="0.3">
      <c r="B142" s="92"/>
    </row>
    <row r="143" spans="2:2" ht="13.8" x14ac:dyDescent="0.3">
      <c r="B143" s="92"/>
    </row>
    <row r="144" spans="2:2" ht="13.8" x14ac:dyDescent="0.3">
      <c r="B144" s="92"/>
    </row>
    <row r="145" spans="2:2" ht="13.8" x14ac:dyDescent="0.3">
      <c r="B145" s="92"/>
    </row>
    <row r="146" spans="2:2" ht="13.8" x14ac:dyDescent="0.3">
      <c r="B146" s="93"/>
    </row>
    <row r="147" spans="2:2" ht="13.8" x14ac:dyDescent="0.3">
      <c r="B147" s="92"/>
    </row>
    <row r="148" spans="2:2" ht="13.8" x14ac:dyDescent="0.3">
      <c r="B148" s="92"/>
    </row>
    <row r="149" spans="2:2" ht="13.8" x14ac:dyDescent="0.3">
      <c r="B149" s="92"/>
    </row>
    <row r="150" spans="2:2" ht="13.8" x14ac:dyDescent="0.3">
      <c r="B150" s="92"/>
    </row>
    <row r="151" spans="2:2" ht="13.8" x14ac:dyDescent="0.3">
      <c r="B151" s="92"/>
    </row>
    <row r="152" spans="2:2" ht="13.8" x14ac:dyDescent="0.3">
      <c r="B152" s="92"/>
    </row>
    <row r="153" spans="2:2" ht="13.8" x14ac:dyDescent="0.3">
      <c r="B153" s="92"/>
    </row>
    <row r="154" spans="2:2" ht="13.8" x14ac:dyDescent="0.3">
      <c r="B154" s="92"/>
    </row>
    <row r="155" spans="2:2" ht="13.8" x14ac:dyDescent="0.3">
      <c r="B155" s="92"/>
    </row>
    <row r="156" spans="2:2" ht="13.8" x14ac:dyDescent="0.3">
      <c r="B156" s="92"/>
    </row>
    <row r="157" spans="2:2" ht="13.8" x14ac:dyDescent="0.3">
      <c r="B157" s="92"/>
    </row>
    <row r="158" spans="2:2" ht="13.8" x14ac:dyDescent="0.3">
      <c r="B158" s="92"/>
    </row>
    <row r="159" spans="2:2" ht="13.8" x14ac:dyDescent="0.3">
      <c r="B159" s="92"/>
    </row>
    <row r="160" spans="2:2" ht="13.8" x14ac:dyDescent="0.3">
      <c r="B160" s="92"/>
    </row>
    <row r="161" spans="2:2" ht="13.8" x14ac:dyDescent="0.3">
      <c r="B161" s="92"/>
    </row>
    <row r="162" spans="2:2" ht="13.8" x14ac:dyDescent="0.3">
      <c r="B162" s="92"/>
    </row>
    <row r="163" spans="2:2" ht="13.8" x14ac:dyDescent="0.3">
      <c r="B163" s="92"/>
    </row>
    <row r="164" spans="2:2" ht="13.8" x14ac:dyDescent="0.3">
      <c r="B164" s="92"/>
    </row>
    <row r="165" spans="2:2" ht="13.8" x14ac:dyDescent="0.3">
      <c r="B165" s="92"/>
    </row>
    <row r="166" spans="2:2" ht="13.8" x14ac:dyDescent="0.3">
      <c r="B166" s="92"/>
    </row>
    <row r="167" spans="2:2" ht="13.8" x14ac:dyDescent="0.3">
      <c r="B167" s="92"/>
    </row>
    <row r="168" spans="2:2" ht="13.8" x14ac:dyDescent="0.3">
      <c r="B168" s="92"/>
    </row>
    <row r="169" spans="2:2" ht="13.8" x14ac:dyDescent="0.3">
      <c r="B169" s="92"/>
    </row>
    <row r="170" spans="2:2" ht="13.8" x14ac:dyDescent="0.3">
      <c r="B170" s="92"/>
    </row>
    <row r="171" spans="2:2" ht="13.8" x14ac:dyDescent="0.3">
      <c r="B171" s="92"/>
    </row>
    <row r="172" spans="2:2" ht="13.8" x14ac:dyDescent="0.3">
      <c r="B172" s="92"/>
    </row>
    <row r="173" spans="2:2" ht="13.8" x14ac:dyDescent="0.3">
      <c r="B173" s="92"/>
    </row>
    <row r="174" spans="2:2" ht="13.8" x14ac:dyDescent="0.3">
      <c r="B174" s="92"/>
    </row>
    <row r="175" spans="2:2" ht="13.8" x14ac:dyDescent="0.3">
      <c r="B175" s="92"/>
    </row>
    <row r="176" spans="2:2" ht="13.8" x14ac:dyDescent="0.3">
      <c r="B176" s="92"/>
    </row>
    <row r="177" spans="2:2" ht="13.8" x14ac:dyDescent="0.3">
      <c r="B177" s="92"/>
    </row>
    <row r="178" spans="2:2" ht="13.8" x14ac:dyDescent="0.3">
      <c r="B178" s="92"/>
    </row>
    <row r="179" spans="2:2" ht="13.8" x14ac:dyDescent="0.3">
      <c r="B179" s="92"/>
    </row>
    <row r="180" spans="2:2" ht="13.8" x14ac:dyDescent="0.3">
      <c r="B180" s="92"/>
    </row>
    <row r="181" spans="2:2" ht="13.8" x14ac:dyDescent="0.3">
      <c r="B181" s="92"/>
    </row>
    <row r="182" spans="2:2" ht="13.8" x14ac:dyDescent="0.3">
      <c r="B182" s="92"/>
    </row>
    <row r="183" spans="2:2" ht="13.8" x14ac:dyDescent="0.3">
      <c r="B183" s="92"/>
    </row>
  </sheetData>
  <mergeCells count="10">
    <mergeCell ref="F1:K1"/>
    <mergeCell ref="J2:K4"/>
    <mergeCell ref="F3:H3"/>
    <mergeCell ref="B5:E5"/>
    <mergeCell ref="F5:F6"/>
    <mergeCell ref="G5:G6"/>
    <mergeCell ref="H5:H6"/>
    <mergeCell ref="I5:I6"/>
    <mergeCell ref="J5:J6"/>
    <mergeCell ref="K5:K6"/>
  </mergeCells>
  <conditionalFormatting sqref="W7:W25">
    <cfRule type="cellIs" dxfId="37" priority="31" operator="notEqual">
      <formula>"X"</formula>
    </cfRule>
  </conditionalFormatting>
  <conditionalFormatting sqref="Z7:Z25 AB7:AB25 AF7:AG25">
    <cfRule type="cellIs" dxfId="36" priority="29" operator="equal">
      <formula>0</formula>
    </cfRule>
    <cfRule type="cellIs" dxfId="35" priority="30" operator="greaterThan">
      <formula>0</formula>
    </cfRule>
  </conditionalFormatting>
  <conditionalFormatting sqref="W7:W25 Z7:Z25 AB7:AB25 AF7:AU25">
    <cfRule type="containsErrors" dxfId="34" priority="28">
      <formula>ISERROR(W7)</formula>
    </cfRule>
  </conditionalFormatting>
  <conditionalFormatting sqref="AR7:AR25">
    <cfRule type="containsText" dxfId="33" priority="27" operator="containsText" text="NON">
      <formula>NOT(ISERROR(SEARCH("NON",AR7)))</formula>
    </cfRule>
  </conditionalFormatting>
  <conditionalFormatting sqref="G7:J107">
    <cfRule type="cellIs" dxfId="32" priority="16" operator="equal">
      <formula>0</formula>
    </cfRule>
  </conditionalFormatting>
  <conditionalFormatting sqref="B7:D107">
    <cfRule type="duplicateValues" dxfId="31" priority="8"/>
  </conditionalFormatting>
  <conditionalFormatting sqref="K7:K107">
    <cfRule type="cellIs" dxfId="30" priority="7" operator="equal">
      <formula>6</formula>
    </cfRule>
    <cfRule type="cellIs" dxfId="29" priority="6" operator="equal">
      <formula>0</formula>
    </cfRule>
  </conditionalFormatting>
  <conditionalFormatting sqref="B7:B107">
    <cfRule type="duplicateValues" dxfId="28" priority="5"/>
  </conditionalFormatting>
  <conditionalFormatting sqref="F7:F107 AD7:AE106">
    <cfRule type="uniqueValues" dxfId="27" priority="2"/>
  </conditionalFormatting>
  <printOptions horizontalCentered="1"/>
  <pageMargins left="0.19685039370078741" right="0.19685039370078741" top="0.19685039370078741" bottom="0.19685039370078741" header="0.31496062992125984" footer="0.31496062992125984"/>
  <pageSetup paperSize="9" orientation="landscape" horizontalDpi="360" verticalDpi="36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9933"/>
  </sheetPr>
  <dimension ref="A1:AM108"/>
  <sheetViews>
    <sheetView workbookViewId="0">
      <pane ySplit="7" topLeftCell="A8" activePane="bottomLeft" state="frozen"/>
      <selection pane="bottomLeft" activeCell="H19" sqref="H19"/>
    </sheetView>
  </sheetViews>
  <sheetFormatPr baseColWidth="10" defaultColWidth="11.44140625" defaultRowHeight="14.4" x14ac:dyDescent="0.3"/>
  <cols>
    <col min="1" max="1" width="5" style="66" customWidth="1"/>
    <col min="2" max="2" width="5" style="66" hidden="1" customWidth="1"/>
    <col min="3" max="3" width="9" style="66" customWidth="1"/>
    <col min="4" max="6" width="23.44140625" style="66" customWidth="1"/>
    <col min="7" max="8" width="9.5546875" style="66" customWidth="1"/>
    <col min="9" max="9" width="2.6640625" style="79" customWidth="1"/>
    <col min="10" max="14" width="7.6640625" style="1" hidden="1" customWidth="1"/>
    <col min="15" max="16" width="7.6640625" style="133" customWidth="1"/>
    <col min="17" max="37" width="11.44140625" style="66"/>
    <col min="38" max="38" width="14.44140625" style="66" hidden="1" customWidth="1"/>
    <col min="39" max="39" width="0" style="66" hidden="1" customWidth="1"/>
    <col min="40" max="16384" width="11.44140625" style="66"/>
  </cols>
  <sheetData>
    <row r="1" spans="1:39" ht="8.25" customHeight="1" x14ac:dyDescent="0.3"/>
    <row r="2" spans="1:39" s="19" customFormat="1" ht="25.2" thickBot="1" x14ac:dyDescent="0.35">
      <c r="A2" s="312" t="str">
        <f>Entete!B2</f>
        <v>vélo sport joncynois</v>
      </c>
      <c r="B2" s="312"/>
      <c r="C2" s="312"/>
      <c r="D2" s="312"/>
      <c r="E2" s="312"/>
      <c r="F2" s="312"/>
      <c r="G2" s="312"/>
      <c r="H2" s="312"/>
      <c r="I2" s="77"/>
      <c r="J2" s="84"/>
      <c r="K2" s="201">
        <f>FSGT6_Inscr!AA6</f>
        <v>9</v>
      </c>
      <c r="L2" s="202">
        <f>K2*4</f>
        <v>36</v>
      </c>
      <c r="M2" s="237">
        <f>MIN(L8:L107)</f>
        <v>8</v>
      </c>
      <c r="N2" s="84"/>
      <c r="O2" s="134"/>
      <c r="P2" s="134"/>
    </row>
    <row r="3" spans="1:39" s="19" customFormat="1" ht="15.75" customHeight="1" thickTop="1" x14ac:dyDescent="0.3">
      <c r="A3" s="73"/>
      <c r="B3" s="73"/>
      <c r="C3" s="73"/>
      <c r="D3" s="73"/>
      <c r="E3" s="73"/>
      <c r="F3" s="73"/>
      <c r="G3" s="308" t="s">
        <v>18</v>
      </c>
      <c r="H3" s="309"/>
      <c r="I3" s="85"/>
      <c r="J3" s="321" t="s">
        <v>65</v>
      </c>
      <c r="K3" s="322"/>
      <c r="L3" s="322"/>
      <c r="M3" s="322"/>
      <c r="N3" s="322"/>
      <c r="O3" s="322"/>
      <c r="P3" s="323"/>
    </row>
    <row r="4" spans="1:39" s="19" customFormat="1" ht="18.75" customHeight="1" x14ac:dyDescent="0.3">
      <c r="A4" s="313" t="str">
        <f>Entete!B4</f>
        <v>prix de Laives</v>
      </c>
      <c r="B4" s="313"/>
      <c r="C4" s="313"/>
      <c r="D4" s="313"/>
      <c r="E4" s="313"/>
      <c r="F4" s="50" t="str">
        <f>Entete!B6</f>
        <v>26/08/2018</v>
      </c>
      <c r="G4" s="310"/>
      <c r="H4" s="311"/>
      <c r="I4" s="86"/>
      <c r="J4" s="324"/>
      <c r="K4" s="325"/>
      <c r="L4" s="325"/>
      <c r="M4" s="325"/>
      <c r="N4" s="325"/>
      <c r="O4" s="325"/>
      <c r="P4" s="326"/>
    </row>
    <row r="5" spans="1:39" s="19" customFormat="1" ht="15.75" customHeight="1" thickBot="1" x14ac:dyDescent="0.35">
      <c r="G5" s="310"/>
      <c r="H5" s="311"/>
      <c r="I5" s="87"/>
      <c r="J5" s="327"/>
      <c r="K5" s="328"/>
      <c r="L5" s="328"/>
      <c r="M5" s="328"/>
      <c r="N5" s="328"/>
      <c r="O5" s="328"/>
      <c r="P5" s="329"/>
    </row>
    <row r="6" spans="1:39" s="81" customFormat="1" ht="13.5" customHeight="1" thickTop="1" x14ac:dyDescent="0.3">
      <c r="A6" s="378" t="s">
        <v>14</v>
      </c>
      <c r="B6" s="148"/>
      <c r="C6" s="383" t="s">
        <v>10</v>
      </c>
      <c r="D6" s="403" t="s">
        <v>9</v>
      </c>
      <c r="E6" s="404" t="s">
        <v>2</v>
      </c>
      <c r="F6" s="405" t="s">
        <v>0</v>
      </c>
      <c r="G6" s="406" t="s">
        <v>3</v>
      </c>
      <c r="H6" s="381">
        <v>6</v>
      </c>
      <c r="I6" s="49"/>
      <c r="J6" s="243"/>
      <c r="K6" s="238"/>
      <c r="L6" s="238"/>
      <c r="M6" s="238"/>
      <c r="N6" s="238"/>
      <c r="O6" s="330" t="s">
        <v>32</v>
      </c>
      <c r="P6" s="333" t="s">
        <v>27</v>
      </c>
    </row>
    <row r="7" spans="1:39" s="81" customFormat="1" ht="13.2" x14ac:dyDescent="0.3">
      <c r="A7" s="378"/>
      <c r="B7" s="148"/>
      <c r="C7" s="383"/>
      <c r="D7" s="403"/>
      <c r="E7" s="404"/>
      <c r="F7" s="405"/>
      <c r="G7" s="407"/>
      <c r="H7" s="382"/>
      <c r="I7" s="49"/>
      <c r="J7" s="239"/>
      <c r="K7" s="240"/>
      <c r="L7" s="240"/>
      <c r="M7" s="240"/>
      <c r="N7" s="240"/>
      <c r="O7" s="331"/>
      <c r="P7" s="334"/>
    </row>
    <row r="8" spans="1:39" ht="14.1" customHeight="1" x14ac:dyDescent="0.3">
      <c r="A8" s="195">
        <v>1</v>
      </c>
      <c r="B8" s="195">
        <f>IF(A8="A",0,IF(A8="NC",0,1))</f>
        <v>1</v>
      </c>
      <c r="C8" s="162">
        <v>658</v>
      </c>
      <c r="D8" s="195" t="str">
        <f>IF(C8="","",(VLOOKUP(C8,FSGT6_Inscr!$F$7:$K$107,2,TRUE)))</f>
        <v>GLONIN</v>
      </c>
      <c r="E8" s="195" t="str">
        <f>IF(C8="","",(VLOOKUP(C8,FSGT6_Inscr!$F$7:$K$107,3,TRUE)))</f>
        <v>Florian</v>
      </c>
      <c r="F8" s="195" t="str">
        <f>IF(C8="","",(VLOOKUP(C8,FSGT6_Inscr!$F$7:$K$107,4,TRUE)))</f>
        <v>Verdun</v>
      </c>
      <c r="G8" s="195">
        <f>IF(C8="","",(VLOOKUP(C8,FSGT6_Inscr!$F$7:$K$107,5,TRUE)))</f>
        <v>71</v>
      </c>
      <c r="H8" s="195">
        <f>IF(C8="","",(VLOOKUP(C8,FSGT6_Inscr!$F$7:$K$107,6,TRUE)))</f>
        <v>6</v>
      </c>
      <c r="I8" s="196"/>
      <c r="J8" s="198">
        <f>IF(H8=6,1,0)*B8</f>
        <v>1</v>
      </c>
      <c r="K8" s="203">
        <f>IF(J8=1,(SUM($J$8:J8)*J8),0)</f>
        <v>1</v>
      </c>
      <c r="L8" s="203">
        <f>IF(J8&gt;0,(J8*($L$2-(K8*4)+4))," ")</f>
        <v>36</v>
      </c>
      <c r="M8" s="203">
        <f>IF(AND(K8&gt;0,K8&lt;6),(L8*2),L8)</f>
        <v>72</v>
      </c>
      <c r="N8" s="248">
        <f>IF(K8=1,(M8+100),M8)</f>
        <v>172</v>
      </c>
      <c r="O8" s="251">
        <f>IF(K8&lt;&gt;0,K8," ")</f>
        <v>1</v>
      </c>
      <c r="P8" s="234">
        <f>IF(H8&lt;&gt;6,"",(IF(A8="NC",1,(IF(A8="A",($M$2-4),N8)))))</f>
        <v>172</v>
      </c>
      <c r="AL8" s="268" t="str">
        <f>CONCATENATE(C8,D8)</f>
        <v>658GLONIN</v>
      </c>
      <c r="AM8" s="270">
        <f>C8</f>
        <v>658</v>
      </c>
    </row>
    <row r="9" spans="1:39" ht="14.1" customHeight="1" x14ac:dyDescent="0.3">
      <c r="A9" s="131">
        <v>2</v>
      </c>
      <c r="B9" s="131">
        <f t="shared" ref="B9:B57" si="0">IF(A9="A",0,IF(A9="NC",0,1))</f>
        <v>1</v>
      </c>
      <c r="C9" s="132">
        <v>655</v>
      </c>
      <c r="D9" s="131" t="str">
        <f>IF(C9="","",(VLOOKUP(C9,FSGT6_Inscr!$F$7:$K$107,2,TRUE)))</f>
        <v>JARROUSSE</v>
      </c>
      <c r="E9" s="131" t="str">
        <f>IF(C9="","",(VLOOKUP(C9,FSGT6_Inscr!$F$7:$K$107,3,TRUE)))</f>
        <v>Jean</v>
      </c>
      <c r="F9" s="131" t="str">
        <f>IF(C9="","",(VLOOKUP(C9,FSGT6_Inscr!$F$7:$K$107,4,TRUE)))</f>
        <v>Chalon ASPTT</v>
      </c>
      <c r="G9" s="131">
        <f>IF(C9="","",(VLOOKUP(C9,FSGT6_Inscr!$F$7:$K$107,5,TRUE)))</f>
        <v>71</v>
      </c>
      <c r="H9" s="131">
        <f>IF(C9="","",(VLOOKUP(C9,FSGT6_Inscr!$F$7:$K$107,6,TRUE)))</f>
        <v>6</v>
      </c>
      <c r="I9" s="78"/>
      <c r="J9" s="241">
        <f t="shared" ref="J9:J72" si="1">IF(H9=6,1,0)*B9</f>
        <v>1</v>
      </c>
      <c r="K9" s="204">
        <f>IF(J9=1,(SUM($J$8:J9)*J9),0)</f>
        <v>2</v>
      </c>
      <c r="L9" s="204">
        <f t="shared" ref="L9:L72" si="2">IF(J9&gt;0,(J9*($L$2-(K9*4)+4))," ")</f>
        <v>32</v>
      </c>
      <c r="M9" s="204">
        <f t="shared" ref="M9:M72" si="3">IF(AND(K9&gt;0,K9&lt;6),(L9*2),L9)</f>
        <v>64</v>
      </c>
      <c r="N9" s="249">
        <f t="shared" ref="N9:N72" si="4">IF(K9=1,(M9+100),M9)</f>
        <v>64</v>
      </c>
      <c r="O9" s="252">
        <f t="shared" ref="O9:O72" si="5">IF(K9&lt;&gt;0,K9," ")</f>
        <v>2</v>
      </c>
      <c r="P9" s="233">
        <f t="shared" ref="P9:P72" si="6">IF(H9&lt;&gt;6,"",(IF(A9="NC",1,(IF(A9="A",($M$2-4),N9)))))</f>
        <v>64</v>
      </c>
      <c r="AL9" s="268" t="str">
        <f t="shared" ref="AL9:AL72" si="7">CONCATENATE(C9,D9)</f>
        <v>655JARROUSSE</v>
      </c>
      <c r="AM9" s="270">
        <f t="shared" ref="AM9:AM72" si="8">C9</f>
        <v>655</v>
      </c>
    </row>
    <row r="10" spans="1:39" ht="14.1" customHeight="1" x14ac:dyDescent="0.3">
      <c r="A10" s="197">
        <v>3</v>
      </c>
      <c r="B10" s="197">
        <f t="shared" si="0"/>
        <v>1</v>
      </c>
      <c r="C10" s="130">
        <v>651</v>
      </c>
      <c r="D10" s="197" t="str">
        <f>IF(C10="","",(VLOOKUP(C10,FSGT6_Inscr!$F$7:$K$107,2,TRUE)))</f>
        <v>PICHARD</v>
      </c>
      <c r="E10" s="197" t="str">
        <f>IF(C10="","",(VLOOKUP(C10,FSGT6_Inscr!$F$7:$K$107,3,TRUE)))</f>
        <v>Jean-Louis</v>
      </c>
      <c r="F10" s="197" t="str">
        <f>IF(C10="","",(VLOOKUP(C10,FSGT6_Inscr!$F$7:$K$107,4,TRUE)))</f>
        <v>Chalon ASPTT</v>
      </c>
      <c r="G10" s="197">
        <f>IF(C10="","",(VLOOKUP(C10,FSGT6_Inscr!$F$7:$K$107,5,TRUE)))</f>
        <v>71</v>
      </c>
      <c r="H10" s="197">
        <f>IF(C10="","",(VLOOKUP(C10,FSGT6_Inscr!$F$7:$K$107,6,TRUE)))</f>
        <v>6</v>
      </c>
      <c r="I10" s="196"/>
      <c r="J10" s="198">
        <f t="shared" si="1"/>
        <v>1</v>
      </c>
      <c r="K10" s="203">
        <f>IF(J10=1,(SUM($J$8:J10)*J10),0)</f>
        <v>3</v>
      </c>
      <c r="L10" s="203">
        <f t="shared" si="2"/>
        <v>28</v>
      </c>
      <c r="M10" s="203">
        <f t="shared" si="3"/>
        <v>56</v>
      </c>
      <c r="N10" s="248">
        <f t="shared" si="4"/>
        <v>56</v>
      </c>
      <c r="O10" s="253">
        <f t="shared" si="5"/>
        <v>3</v>
      </c>
      <c r="P10" s="234">
        <f t="shared" si="6"/>
        <v>56</v>
      </c>
      <c r="AL10" s="268" t="str">
        <f t="shared" si="7"/>
        <v>651PICHARD</v>
      </c>
      <c r="AM10" s="270">
        <f t="shared" si="8"/>
        <v>651</v>
      </c>
    </row>
    <row r="11" spans="1:39" ht="14.1" customHeight="1" x14ac:dyDescent="0.3">
      <c r="A11" s="131">
        <v>4</v>
      </c>
      <c r="B11" s="131">
        <f t="shared" si="0"/>
        <v>1</v>
      </c>
      <c r="C11" s="132">
        <v>654</v>
      </c>
      <c r="D11" s="131" t="str">
        <f>IF(C11="","",(VLOOKUP(C11,FSGT6_Inscr!$F$7:$K$107,2,TRUE)))</f>
        <v>MOISSON</v>
      </c>
      <c r="E11" s="131" t="str">
        <f>IF(C11="","",(VLOOKUP(C11,FSGT6_Inscr!$F$7:$K$107,3,TRUE)))</f>
        <v>Michel</v>
      </c>
      <c r="F11" s="131" t="str">
        <f>IF(C11="","",(VLOOKUP(C11,FSGT6_Inscr!$F$7:$K$107,4,TRUE)))</f>
        <v>Chalon ASPTT</v>
      </c>
      <c r="G11" s="131">
        <f>IF(C11="","",(VLOOKUP(C11,FSGT6_Inscr!$F$7:$K$107,5,TRUE)))</f>
        <v>71</v>
      </c>
      <c r="H11" s="131">
        <f>IF(C11="","",(VLOOKUP(C11,FSGT6_Inscr!$F$7:$K$107,6,TRUE)))</f>
        <v>6</v>
      </c>
      <c r="I11" s="78"/>
      <c r="J11" s="241">
        <f t="shared" si="1"/>
        <v>1</v>
      </c>
      <c r="K11" s="204">
        <f>IF(J11=1,(SUM($J$8:J11)*J11),0)</f>
        <v>4</v>
      </c>
      <c r="L11" s="204">
        <f t="shared" si="2"/>
        <v>24</v>
      </c>
      <c r="M11" s="204">
        <f t="shared" si="3"/>
        <v>48</v>
      </c>
      <c r="N11" s="249">
        <f t="shared" si="4"/>
        <v>48</v>
      </c>
      <c r="O11" s="252">
        <f t="shared" si="5"/>
        <v>4</v>
      </c>
      <c r="P11" s="233">
        <f t="shared" si="6"/>
        <v>48</v>
      </c>
      <c r="AL11" s="268" t="str">
        <f t="shared" si="7"/>
        <v>654MOISSON</v>
      </c>
      <c r="AM11" s="270">
        <f t="shared" si="8"/>
        <v>654</v>
      </c>
    </row>
    <row r="12" spans="1:39" ht="14.1" customHeight="1" x14ac:dyDescent="0.3">
      <c r="A12" s="197">
        <v>5</v>
      </c>
      <c r="B12" s="197">
        <f t="shared" si="0"/>
        <v>1</v>
      </c>
      <c r="C12" s="130">
        <v>653</v>
      </c>
      <c r="D12" s="197" t="str">
        <f>IF(C12="","",(VLOOKUP(C12,FSGT6_Inscr!$F$7:$K$107,2,TRUE)))</f>
        <v>TEUBEN</v>
      </c>
      <c r="E12" s="197" t="str">
        <f>IF(C12="","",(VLOOKUP(C12,FSGT6_Inscr!$F$7:$K$107,3,TRUE)))</f>
        <v>Ton</v>
      </c>
      <c r="F12" s="197" t="str">
        <f>IF(C12="","",(VLOOKUP(C12,FSGT6_Inscr!$F$7:$K$107,4,TRUE)))</f>
        <v>Creusot VS</v>
      </c>
      <c r="G12" s="197">
        <f>IF(C12="","",(VLOOKUP(C12,FSGT6_Inscr!$F$7:$K$107,5,TRUE)))</f>
        <v>71</v>
      </c>
      <c r="H12" s="197">
        <f>IF(C12="","",(VLOOKUP(C12,FSGT6_Inscr!$F$7:$K$107,6,TRUE)))</f>
        <v>6</v>
      </c>
      <c r="I12" s="196"/>
      <c r="J12" s="198">
        <f t="shared" si="1"/>
        <v>1</v>
      </c>
      <c r="K12" s="203">
        <f>IF(J12=1,(SUM($J$8:J12)*J12),0)</f>
        <v>5</v>
      </c>
      <c r="L12" s="203">
        <f t="shared" si="2"/>
        <v>20</v>
      </c>
      <c r="M12" s="203">
        <f t="shared" si="3"/>
        <v>40</v>
      </c>
      <c r="N12" s="248">
        <f t="shared" si="4"/>
        <v>40</v>
      </c>
      <c r="O12" s="253">
        <f t="shared" si="5"/>
        <v>5</v>
      </c>
      <c r="P12" s="234">
        <f t="shared" si="6"/>
        <v>40</v>
      </c>
      <c r="AL12" s="268" t="str">
        <f t="shared" si="7"/>
        <v>653TEUBEN</v>
      </c>
      <c r="AM12" s="270">
        <f t="shared" si="8"/>
        <v>653</v>
      </c>
    </row>
    <row r="13" spans="1:39" ht="14.1" customHeight="1" x14ac:dyDescent="0.3">
      <c r="A13" s="131">
        <v>6</v>
      </c>
      <c r="B13" s="131">
        <f t="shared" si="0"/>
        <v>1</v>
      </c>
      <c r="C13" s="132">
        <v>656</v>
      </c>
      <c r="D13" s="131" t="str">
        <f>IF(C13="","",(VLOOKUP(C13,FSGT6_Inscr!$F$7:$K$107,2,TRUE)))</f>
        <v>ZECCHINO-CASAGRANDE</v>
      </c>
      <c r="E13" s="131" t="str">
        <f>IF(C13="","",(VLOOKUP(C13,FSGT6_Inscr!$F$7:$K$107,3,TRUE)))</f>
        <v>Emma</v>
      </c>
      <c r="F13" s="131" t="str">
        <f>IF(C13="","",(VLOOKUP(C13,FSGT6_Inscr!$F$7:$K$107,4,TRUE)))</f>
        <v>Vél' haut Jura</v>
      </c>
      <c r="G13" s="131">
        <f>IF(C13="","",(VLOOKUP(C13,FSGT6_Inscr!$F$7:$K$107,5,TRUE)))</f>
        <v>71</v>
      </c>
      <c r="H13" s="131">
        <f>IF(C13="","",(VLOOKUP(C13,FSGT6_Inscr!$F$7:$K$107,6,TRUE)))</f>
        <v>6</v>
      </c>
      <c r="I13" s="78"/>
      <c r="J13" s="241">
        <f t="shared" si="1"/>
        <v>1</v>
      </c>
      <c r="K13" s="204">
        <f>IF(J13=1,(SUM($J$8:J13)*J13),0)</f>
        <v>6</v>
      </c>
      <c r="L13" s="204">
        <f t="shared" si="2"/>
        <v>16</v>
      </c>
      <c r="M13" s="204">
        <f t="shared" si="3"/>
        <v>16</v>
      </c>
      <c r="N13" s="249">
        <f t="shared" si="4"/>
        <v>16</v>
      </c>
      <c r="O13" s="252">
        <f t="shared" si="5"/>
        <v>6</v>
      </c>
      <c r="P13" s="233">
        <f t="shared" si="6"/>
        <v>16</v>
      </c>
      <c r="AL13" s="268" t="str">
        <f t="shared" si="7"/>
        <v>656ZECCHINO-CASAGRANDE</v>
      </c>
      <c r="AM13" s="270">
        <f t="shared" si="8"/>
        <v>656</v>
      </c>
    </row>
    <row r="14" spans="1:39" ht="14.1" customHeight="1" x14ac:dyDescent="0.3">
      <c r="A14" s="197">
        <v>7</v>
      </c>
      <c r="B14" s="197">
        <f t="shared" si="0"/>
        <v>1</v>
      </c>
      <c r="C14" s="130">
        <v>657</v>
      </c>
      <c r="D14" s="197" t="str">
        <f>IF(C14="","",(VLOOKUP(C14,FSGT6_Inscr!$F$7:$K$107,2,TRUE)))</f>
        <v>ZOCCOLANTE</v>
      </c>
      <c r="E14" s="197" t="str">
        <f>IF(C14="","",(VLOOKUP(C14,FSGT6_Inscr!$F$7:$K$107,3,TRUE)))</f>
        <v>Bruno</v>
      </c>
      <c r="F14" s="197" t="str">
        <f>IF(C14="","",(VLOOKUP(C14,FSGT6_Inscr!$F$7:$K$107,4,TRUE)))</f>
        <v>Granges</v>
      </c>
      <c r="G14" s="197">
        <f>IF(C14="","",(VLOOKUP(C14,FSGT6_Inscr!$F$7:$K$107,5,TRUE)))</f>
        <v>71</v>
      </c>
      <c r="H14" s="197">
        <f>IF(C14="","",(VLOOKUP(C14,FSGT6_Inscr!$F$7:$K$107,6,TRUE)))</f>
        <v>6</v>
      </c>
      <c r="I14" s="196"/>
      <c r="J14" s="198">
        <f t="shared" si="1"/>
        <v>1</v>
      </c>
      <c r="K14" s="203">
        <f>IF(J14=1,(SUM($J$8:J14)*J14),0)</f>
        <v>7</v>
      </c>
      <c r="L14" s="203">
        <f t="shared" si="2"/>
        <v>12</v>
      </c>
      <c r="M14" s="203">
        <f t="shared" si="3"/>
        <v>12</v>
      </c>
      <c r="N14" s="248">
        <f t="shared" si="4"/>
        <v>12</v>
      </c>
      <c r="O14" s="253">
        <f t="shared" si="5"/>
        <v>7</v>
      </c>
      <c r="P14" s="234">
        <f t="shared" si="6"/>
        <v>12</v>
      </c>
      <c r="AL14" s="268" t="str">
        <f t="shared" si="7"/>
        <v>657ZOCCOLANTE</v>
      </c>
      <c r="AM14" s="270">
        <f t="shared" si="8"/>
        <v>657</v>
      </c>
    </row>
    <row r="15" spans="1:39" ht="14.1" customHeight="1" x14ac:dyDescent="0.3">
      <c r="A15" s="131">
        <v>8</v>
      </c>
      <c r="B15" s="131">
        <f t="shared" si="0"/>
        <v>1</v>
      </c>
      <c r="C15" s="132">
        <v>659</v>
      </c>
      <c r="D15" s="131" t="str">
        <f>IF(C15="","",(VLOOKUP(C15,FSGT6_Inscr!$F$7:$K$107,2,TRUE)))</f>
        <v>DEVERCHERE</v>
      </c>
      <c r="E15" s="131" t="str">
        <f>IF(C15="","",(VLOOKUP(C15,FSGT6_Inscr!$F$7:$K$107,3,TRUE)))</f>
        <v>Loic</v>
      </c>
      <c r="F15" s="131" t="str">
        <f>IF(C15="","",(VLOOKUP(C15,FSGT6_Inscr!$F$7:$K$107,4,TRUE)))</f>
        <v>Charolles</v>
      </c>
      <c r="G15" s="131">
        <f>IF(C15="","",(VLOOKUP(C15,FSGT6_Inscr!$F$7:$K$107,5,TRUE)))</f>
        <v>71</v>
      </c>
      <c r="H15" s="131">
        <f>IF(C15="","",(VLOOKUP(C15,FSGT6_Inscr!$F$7:$K$107,6,TRUE)))</f>
        <v>6</v>
      </c>
      <c r="I15" s="78"/>
      <c r="J15" s="241">
        <f t="shared" si="1"/>
        <v>1</v>
      </c>
      <c r="K15" s="204">
        <f>IF(J15=1,(SUM($J$8:J15)*J15),0)</f>
        <v>8</v>
      </c>
      <c r="L15" s="204">
        <f t="shared" si="2"/>
        <v>8</v>
      </c>
      <c r="M15" s="204">
        <f t="shared" si="3"/>
        <v>8</v>
      </c>
      <c r="N15" s="249">
        <f t="shared" si="4"/>
        <v>8</v>
      </c>
      <c r="O15" s="252">
        <f t="shared" si="5"/>
        <v>8</v>
      </c>
      <c r="P15" s="233">
        <f t="shared" si="6"/>
        <v>8</v>
      </c>
      <c r="AL15" s="268" t="str">
        <f t="shared" si="7"/>
        <v>659DEVERCHERE</v>
      </c>
      <c r="AM15" s="270">
        <f t="shared" si="8"/>
        <v>659</v>
      </c>
    </row>
    <row r="16" spans="1:39" ht="14.1" customHeight="1" x14ac:dyDescent="0.3">
      <c r="A16" s="197">
        <v>9</v>
      </c>
      <c r="B16" s="197">
        <f t="shared" si="0"/>
        <v>1</v>
      </c>
      <c r="C16" s="130">
        <v>652</v>
      </c>
      <c r="D16" s="197" t="str">
        <f>IF(C16="","",(VLOOKUP(C16,FSGT6_Inscr!$F$7:$K$107,2,TRUE)))</f>
        <v>COGNARD</v>
      </c>
      <c r="E16" s="197" t="str">
        <f>IF(C16="","",(VLOOKUP(C16,FSGT6_Inscr!$F$7:$K$107,3,TRUE)))</f>
        <v>Serge</v>
      </c>
      <c r="F16" s="197" t="str">
        <f>IF(C16="","",(VLOOKUP(C16,FSGT6_Inscr!$F$7:$K$107,4,TRUE)))</f>
        <v>Creusot VS</v>
      </c>
      <c r="G16" s="197">
        <f>IF(C16="","",(VLOOKUP(C16,FSGT6_Inscr!$F$7:$K$107,5,TRUE)))</f>
        <v>71</v>
      </c>
      <c r="H16" s="197" t="s">
        <v>1766</v>
      </c>
      <c r="I16" s="196"/>
      <c r="J16" s="198">
        <f t="shared" si="1"/>
        <v>0</v>
      </c>
      <c r="K16" s="203">
        <f>IF(J16=1,(SUM($J$8:J16)*J16),0)</f>
        <v>0</v>
      </c>
      <c r="L16" s="203" t="str">
        <f t="shared" si="2"/>
        <v xml:space="preserve"> </v>
      </c>
      <c r="M16" s="203" t="str">
        <f t="shared" si="3"/>
        <v xml:space="preserve"> </v>
      </c>
      <c r="N16" s="248" t="str">
        <f t="shared" si="4"/>
        <v xml:space="preserve"> </v>
      </c>
      <c r="O16" s="253">
        <v>9</v>
      </c>
      <c r="P16" s="234" t="str">
        <f t="shared" si="6"/>
        <v/>
      </c>
      <c r="AL16" s="268" t="str">
        <f t="shared" si="7"/>
        <v>652COGNARD</v>
      </c>
      <c r="AM16" s="270">
        <f t="shared" si="8"/>
        <v>652</v>
      </c>
    </row>
    <row r="17" spans="1:39" ht="14.1" customHeight="1" x14ac:dyDescent="0.3">
      <c r="A17" s="131">
        <v>10</v>
      </c>
      <c r="B17" s="131">
        <f t="shared" si="0"/>
        <v>1</v>
      </c>
      <c r="C17" s="132"/>
      <c r="D17" s="131" t="str">
        <f>IF(C17="","",(VLOOKUP(C17,FSGT6_Inscr!$F$7:$K$107,2,TRUE)))</f>
        <v/>
      </c>
      <c r="E17" s="131" t="str">
        <f>IF(C17="","",(VLOOKUP(C17,FSGT6_Inscr!$F$7:$K$107,3,TRUE)))</f>
        <v/>
      </c>
      <c r="F17" s="131" t="str">
        <f>IF(C17="","",(VLOOKUP(C17,FSGT6_Inscr!$F$7:$K$107,4,TRUE)))</f>
        <v/>
      </c>
      <c r="G17" s="131" t="str">
        <f>IF(C17="","",(VLOOKUP(C17,FSGT6_Inscr!$F$7:$K$107,5,TRUE)))</f>
        <v/>
      </c>
      <c r="H17" s="131" t="str">
        <f>IF(C17="","",(VLOOKUP(C17,FSGT6_Inscr!$F$7:$K$107,6,TRUE)))</f>
        <v/>
      </c>
      <c r="I17" s="78"/>
      <c r="J17" s="241">
        <f t="shared" si="1"/>
        <v>0</v>
      </c>
      <c r="K17" s="204">
        <f>IF(J17=1,(SUM($J$8:J17)*J17),0)</f>
        <v>0</v>
      </c>
      <c r="L17" s="204" t="str">
        <f t="shared" si="2"/>
        <v xml:space="preserve"> </v>
      </c>
      <c r="M17" s="204" t="str">
        <f t="shared" si="3"/>
        <v xml:space="preserve"> </v>
      </c>
      <c r="N17" s="249" t="str">
        <f t="shared" si="4"/>
        <v xml:space="preserve"> </v>
      </c>
      <c r="O17" s="252" t="str">
        <f t="shared" si="5"/>
        <v xml:space="preserve"> </v>
      </c>
      <c r="P17" s="233" t="str">
        <f t="shared" si="6"/>
        <v/>
      </c>
      <c r="AL17" s="268" t="str">
        <f t="shared" si="7"/>
        <v/>
      </c>
      <c r="AM17" s="270">
        <f t="shared" si="8"/>
        <v>0</v>
      </c>
    </row>
    <row r="18" spans="1:39" ht="14.1" customHeight="1" x14ac:dyDescent="0.3">
      <c r="A18" s="197">
        <v>11</v>
      </c>
      <c r="B18" s="197">
        <f t="shared" si="0"/>
        <v>1</v>
      </c>
      <c r="C18" s="130"/>
      <c r="D18" s="197" t="str">
        <f>IF(C18="","",(VLOOKUP(C18,FSGT6_Inscr!$F$7:$K$107,2,TRUE)))</f>
        <v/>
      </c>
      <c r="E18" s="197" t="str">
        <f>IF(C18="","",(VLOOKUP(C18,FSGT6_Inscr!$F$7:$K$107,3,TRUE)))</f>
        <v/>
      </c>
      <c r="F18" s="197" t="str">
        <f>IF(C18="","",(VLOOKUP(C18,FSGT6_Inscr!$F$7:$K$107,4,TRUE)))</f>
        <v/>
      </c>
      <c r="G18" s="197" t="str">
        <f>IF(C18="","",(VLOOKUP(C18,FSGT6_Inscr!$F$7:$K$107,5,TRUE)))</f>
        <v/>
      </c>
      <c r="H18" s="197" t="str">
        <f>IF(C18="","",(VLOOKUP(C18,FSGT6_Inscr!$F$7:$K$107,6,TRUE)))</f>
        <v/>
      </c>
      <c r="I18" s="196"/>
      <c r="J18" s="198">
        <f t="shared" si="1"/>
        <v>0</v>
      </c>
      <c r="K18" s="203">
        <f>IF(J18=1,(SUM($J$8:J18)*J18),0)</f>
        <v>0</v>
      </c>
      <c r="L18" s="203" t="str">
        <f t="shared" si="2"/>
        <v xml:space="preserve"> </v>
      </c>
      <c r="M18" s="203" t="str">
        <f t="shared" si="3"/>
        <v xml:space="preserve"> </v>
      </c>
      <c r="N18" s="248" t="str">
        <f t="shared" si="4"/>
        <v xml:space="preserve"> </v>
      </c>
      <c r="O18" s="253" t="str">
        <f t="shared" si="5"/>
        <v xml:space="preserve"> </v>
      </c>
      <c r="P18" s="234" t="str">
        <f t="shared" si="6"/>
        <v/>
      </c>
      <c r="AL18" s="268" t="str">
        <f t="shared" si="7"/>
        <v/>
      </c>
      <c r="AM18" s="270">
        <f t="shared" si="8"/>
        <v>0</v>
      </c>
    </row>
    <row r="19" spans="1:39" ht="14.1" customHeight="1" x14ac:dyDescent="0.3">
      <c r="A19" s="131">
        <v>12</v>
      </c>
      <c r="B19" s="131">
        <f t="shared" si="0"/>
        <v>1</v>
      </c>
      <c r="C19" s="132"/>
      <c r="D19" s="131" t="str">
        <f>IF(C19="","",(VLOOKUP(C19,FSGT6_Inscr!$F$7:$K$107,2,TRUE)))</f>
        <v/>
      </c>
      <c r="E19" s="131" t="str">
        <f>IF(C19="","",(VLOOKUP(C19,FSGT6_Inscr!$F$7:$K$107,3,TRUE)))</f>
        <v/>
      </c>
      <c r="F19" s="131" t="str">
        <f>IF(C19="","",(VLOOKUP(C19,FSGT6_Inscr!$F$7:$K$107,4,TRUE)))</f>
        <v/>
      </c>
      <c r="G19" s="131" t="str">
        <f>IF(C19="","",(VLOOKUP(C19,FSGT6_Inscr!$F$7:$K$107,5,TRUE)))</f>
        <v/>
      </c>
      <c r="H19" s="131" t="str">
        <f>IF(C19="","",(VLOOKUP(C19,FSGT6_Inscr!$F$7:$K$107,6,TRUE)))</f>
        <v/>
      </c>
      <c r="I19" s="78"/>
      <c r="J19" s="241">
        <f t="shared" si="1"/>
        <v>0</v>
      </c>
      <c r="K19" s="204">
        <f>IF(J19=1,(SUM($J$8:J19)*J19),0)</f>
        <v>0</v>
      </c>
      <c r="L19" s="204" t="str">
        <f t="shared" si="2"/>
        <v xml:space="preserve"> </v>
      </c>
      <c r="M19" s="204" t="str">
        <f t="shared" si="3"/>
        <v xml:space="preserve"> </v>
      </c>
      <c r="N19" s="249" t="str">
        <f t="shared" si="4"/>
        <v xml:space="preserve"> </v>
      </c>
      <c r="O19" s="252" t="str">
        <f t="shared" si="5"/>
        <v xml:space="preserve"> </v>
      </c>
      <c r="P19" s="233" t="str">
        <f t="shared" si="6"/>
        <v/>
      </c>
      <c r="AL19" s="268" t="str">
        <f t="shared" si="7"/>
        <v/>
      </c>
      <c r="AM19" s="270">
        <f t="shared" si="8"/>
        <v>0</v>
      </c>
    </row>
    <row r="20" spans="1:39" ht="14.1" customHeight="1" x14ac:dyDescent="0.3">
      <c r="A20" s="197">
        <v>13</v>
      </c>
      <c r="B20" s="197">
        <f t="shared" si="0"/>
        <v>1</v>
      </c>
      <c r="C20" s="130"/>
      <c r="D20" s="197" t="str">
        <f>IF(C20="","",(VLOOKUP(C20,FSGT6_Inscr!$F$7:$K$107,2,TRUE)))</f>
        <v/>
      </c>
      <c r="E20" s="197" t="str">
        <f>IF(C20="","",(VLOOKUP(C20,FSGT6_Inscr!$F$7:$K$107,3,TRUE)))</f>
        <v/>
      </c>
      <c r="F20" s="197" t="str">
        <f>IF(C20="","",(VLOOKUP(C20,FSGT6_Inscr!$F$7:$K$107,4,TRUE)))</f>
        <v/>
      </c>
      <c r="G20" s="197" t="str">
        <f>IF(C20="","",(VLOOKUP(C20,FSGT6_Inscr!$F$7:$K$107,5,TRUE)))</f>
        <v/>
      </c>
      <c r="H20" s="197" t="str">
        <f>IF(C20="","",(VLOOKUP(C20,FSGT6_Inscr!$F$7:$K$107,6,TRUE)))</f>
        <v/>
      </c>
      <c r="I20" s="196"/>
      <c r="J20" s="198">
        <f t="shared" si="1"/>
        <v>0</v>
      </c>
      <c r="K20" s="203">
        <f>IF(J20=1,(SUM($J$8:J20)*J20),0)</f>
        <v>0</v>
      </c>
      <c r="L20" s="203" t="str">
        <f t="shared" si="2"/>
        <v xml:space="preserve"> </v>
      </c>
      <c r="M20" s="203" t="str">
        <f t="shared" si="3"/>
        <v xml:space="preserve"> </v>
      </c>
      <c r="N20" s="248" t="str">
        <f t="shared" si="4"/>
        <v xml:space="preserve"> </v>
      </c>
      <c r="O20" s="253" t="str">
        <f t="shared" si="5"/>
        <v xml:space="preserve"> </v>
      </c>
      <c r="P20" s="234" t="str">
        <f t="shared" si="6"/>
        <v/>
      </c>
      <c r="AL20" s="268" t="str">
        <f t="shared" si="7"/>
        <v/>
      </c>
      <c r="AM20" s="270">
        <f t="shared" si="8"/>
        <v>0</v>
      </c>
    </row>
    <row r="21" spans="1:39" ht="14.1" customHeight="1" x14ac:dyDescent="0.3">
      <c r="A21" s="131">
        <v>14</v>
      </c>
      <c r="B21" s="131">
        <f t="shared" si="0"/>
        <v>1</v>
      </c>
      <c r="C21" s="132"/>
      <c r="D21" s="131" t="str">
        <f>IF(C21="","",(VLOOKUP(C21,FSGT6_Inscr!$F$7:$K$107,2,TRUE)))</f>
        <v/>
      </c>
      <c r="E21" s="131" t="str">
        <f>IF(C21="","",(VLOOKUP(C21,FSGT6_Inscr!$F$7:$K$107,3,TRUE)))</f>
        <v/>
      </c>
      <c r="F21" s="131" t="str">
        <f>IF(C21="","",(VLOOKUP(C21,FSGT6_Inscr!$F$7:$K$107,4,TRUE)))</f>
        <v/>
      </c>
      <c r="G21" s="131" t="str">
        <f>IF(C21="","",(VLOOKUP(C21,FSGT6_Inscr!$F$7:$K$107,5,TRUE)))</f>
        <v/>
      </c>
      <c r="H21" s="131" t="str">
        <f>IF(C21="","",(VLOOKUP(C21,FSGT6_Inscr!$F$7:$K$107,6,TRUE)))</f>
        <v/>
      </c>
      <c r="I21" s="78"/>
      <c r="J21" s="241">
        <f t="shared" si="1"/>
        <v>0</v>
      </c>
      <c r="K21" s="204">
        <f>IF(J21=1,(SUM($J$8:J21)*J21),0)</f>
        <v>0</v>
      </c>
      <c r="L21" s="204" t="str">
        <f t="shared" si="2"/>
        <v xml:space="preserve"> </v>
      </c>
      <c r="M21" s="204" t="str">
        <f t="shared" si="3"/>
        <v xml:space="preserve"> </v>
      </c>
      <c r="N21" s="249" t="str">
        <f t="shared" si="4"/>
        <v xml:space="preserve"> </v>
      </c>
      <c r="O21" s="252" t="str">
        <f t="shared" si="5"/>
        <v xml:space="preserve"> </v>
      </c>
      <c r="P21" s="233" t="str">
        <f t="shared" si="6"/>
        <v/>
      </c>
      <c r="AL21" s="268" t="str">
        <f t="shared" si="7"/>
        <v/>
      </c>
      <c r="AM21" s="270">
        <f t="shared" si="8"/>
        <v>0</v>
      </c>
    </row>
    <row r="22" spans="1:39" ht="14.1" customHeight="1" x14ac:dyDescent="0.3">
      <c r="A22" s="197">
        <v>15</v>
      </c>
      <c r="B22" s="197">
        <f t="shared" si="0"/>
        <v>1</v>
      </c>
      <c r="C22" s="130"/>
      <c r="D22" s="197" t="str">
        <f>IF(C22="","",(VLOOKUP(C22,FSGT6_Inscr!$F$7:$K$107,2,TRUE)))</f>
        <v/>
      </c>
      <c r="E22" s="197" t="str">
        <f>IF(C22="","",(VLOOKUP(C22,FSGT6_Inscr!$F$7:$K$107,3,TRUE)))</f>
        <v/>
      </c>
      <c r="F22" s="197" t="str">
        <f>IF(C22="","",(VLOOKUP(C22,FSGT6_Inscr!$F$7:$K$107,4,TRUE)))</f>
        <v/>
      </c>
      <c r="G22" s="197" t="str">
        <f>IF(C22="","",(VLOOKUP(C22,FSGT6_Inscr!$F$7:$K$107,5,TRUE)))</f>
        <v/>
      </c>
      <c r="H22" s="197" t="str">
        <f>IF(C22="","",(VLOOKUP(C22,FSGT6_Inscr!$F$7:$K$107,6,TRUE)))</f>
        <v/>
      </c>
      <c r="I22" s="196"/>
      <c r="J22" s="198">
        <f t="shared" si="1"/>
        <v>0</v>
      </c>
      <c r="K22" s="203">
        <f>IF(J22=1,(SUM($J$8:J22)*J22),0)</f>
        <v>0</v>
      </c>
      <c r="L22" s="203" t="str">
        <f t="shared" si="2"/>
        <v xml:space="preserve"> </v>
      </c>
      <c r="M22" s="203" t="str">
        <f t="shared" si="3"/>
        <v xml:space="preserve"> </v>
      </c>
      <c r="N22" s="248" t="str">
        <f t="shared" si="4"/>
        <v xml:space="preserve"> </v>
      </c>
      <c r="O22" s="253" t="str">
        <f t="shared" si="5"/>
        <v xml:space="preserve"> </v>
      </c>
      <c r="P22" s="234" t="str">
        <f t="shared" si="6"/>
        <v/>
      </c>
      <c r="AL22" s="268" t="str">
        <f t="shared" si="7"/>
        <v/>
      </c>
      <c r="AM22" s="270">
        <f t="shared" si="8"/>
        <v>0</v>
      </c>
    </row>
    <row r="23" spans="1:39" ht="14.1" customHeight="1" x14ac:dyDescent="0.3">
      <c r="A23" s="131">
        <v>16</v>
      </c>
      <c r="B23" s="131">
        <f t="shared" si="0"/>
        <v>1</v>
      </c>
      <c r="C23" s="132"/>
      <c r="D23" s="131" t="str">
        <f>IF(C23="","",(VLOOKUP(C23,FSGT6_Inscr!$F$7:$K$107,2,TRUE)))</f>
        <v/>
      </c>
      <c r="E23" s="131" t="str">
        <f>IF(C23="","",(VLOOKUP(C23,FSGT6_Inscr!$F$7:$K$107,3,TRUE)))</f>
        <v/>
      </c>
      <c r="F23" s="131" t="str">
        <f>IF(C23="","",(VLOOKUP(C23,FSGT6_Inscr!$F$7:$K$107,4,TRUE)))</f>
        <v/>
      </c>
      <c r="G23" s="131" t="str">
        <f>IF(C23="","",(VLOOKUP(C23,FSGT6_Inscr!$F$7:$K$107,5,TRUE)))</f>
        <v/>
      </c>
      <c r="H23" s="131" t="str">
        <f>IF(C23="","",(VLOOKUP(C23,FSGT6_Inscr!$F$7:$K$107,6,TRUE)))</f>
        <v/>
      </c>
      <c r="I23" s="78"/>
      <c r="J23" s="241">
        <f t="shared" si="1"/>
        <v>0</v>
      </c>
      <c r="K23" s="204">
        <f>IF(J23=1,(SUM($J$8:J23)*J23),0)</f>
        <v>0</v>
      </c>
      <c r="L23" s="204" t="str">
        <f t="shared" si="2"/>
        <v xml:space="preserve"> </v>
      </c>
      <c r="M23" s="204" t="str">
        <f t="shared" si="3"/>
        <v xml:space="preserve"> </v>
      </c>
      <c r="N23" s="249" t="str">
        <f t="shared" si="4"/>
        <v xml:space="preserve"> </v>
      </c>
      <c r="O23" s="252" t="str">
        <f t="shared" si="5"/>
        <v xml:space="preserve"> </v>
      </c>
      <c r="P23" s="233" t="str">
        <f t="shared" si="6"/>
        <v/>
      </c>
      <c r="AL23" s="268" t="str">
        <f t="shared" si="7"/>
        <v/>
      </c>
      <c r="AM23" s="270">
        <f t="shared" si="8"/>
        <v>0</v>
      </c>
    </row>
    <row r="24" spans="1:39" ht="14.1" customHeight="1" x14ac:dyDescent="0.3">
      <c r="A24" s="197">
        <v>17</v>
      </c>
      <c r="B24" s="197">
        <f t="shared" si="0"/>
        <v>1</v>
      </c>
      <c r="C24" s="130"/>
      <c r="D24" s="197" t="str">
        <f>IF(C24="","",(VLOOKUP(C24,FSGT6_Inscr!$F$7:$K$107,2,TRUE)))</f>
        <v/>
      </c>
      <c r="E24" s="197" t="str">
        <f>IF(C24="","",(VLOOKUP(C24,FSGT6_Inscr!$F$7:$K$107,3,TRUE)))</f>
        <v/>
      </c>
      <c r="F24" s="197" t="str">
        <f>IF(C24="","",(VLOOKUP(C24,FSGT6_Inscr!$F$7:$K$107,4,TRUE)))</f>
        <v/>
      </c>
      <c r="G24" s="197" t="str">
        <f>IF(C24="","",(VLOOKUP(C24,FSGT6_Inscr!$F$7:$K$107,5,TRUE)))</f>
        <v/>
      </c>
      <c r="H24" s="197" t="str">
        <f>IF(C24="","",(VLOOKUP(C24,FSGT6_Inscr!$F$7:$K$107,6,TRUE)))</f>
        <v/>
      </c>
      <c r="I24" s="196"/>
      <c r="J24" s="198">
        <f t="shared" si="1"/>
        <v>0</v>
      </c>
      <c r="K24" s="203">
        <f>IF(J24=1,(SUM($J$8:J24)*J24),0)</f>
        <v>0</v>
      </c>
      <c r="L24" s="203" t="str">
        <f t="shared" si="2"/>
        <v xml:space="preserve"> </v>
      </c>
      <c r="M24" s="203" t="str">
        <f t="shared" si="3"/>
        <v xml:space="preserve"> </v>
      </c>
      <c r="N24" s="248" t="str">
        <f t="shared" si="4"/>
        <v xml:space="preserve"> </v>
      </c>
      <c r="O24" s="253" t="str">
        <f t="shared" si="5"/>
        <v xml:space="preserve"> </v>
      </c>
      <c r="P24" s="234" t="str">
        <f t="shared" si="6"/>
        <v/>
      </c>
      <c r="AL24" s="268" t="str">
        <f t="shared" si="7"/>
        <v/>
      </c>
      <c r="AM24" s="270">
        <f t="shared" si="8"/>
        <v>0</v>
      </c>
    </row>
    <row r="25" spans="1:39" ht="14.1" customHeight="1" x14ac:dyDescent="0.3">
      <c r="A25" s="131">
        <v>18</v>
      </c>
      <c r="B25" s="131">
        <f t="shared" si="0"/>
        <v>1</v>
      </c>
      <c r="C25" s="132"/>
      <c r="D25" s="131" t="str">
        <f>IF(C25="","",(VLOOKUP(C25,FSGT6_Inscr!$F$7:$K$107,2,TRUE)))</f>
        <v/>
      </c>
      <c r="E25" s="131" t="str">
        <f>IF(C25="","",(VLOOKUP(C25,FSGT6_Inscr!$F$7:$K$107,3,TRUE)))</f>
        <v/>
      </c>
      <c r="F25" s="131" t="str">
        <f>IF(C25="","",(VLOOKUP(C25,FSGT6_Inscr!$F$7:$K$107,4,TRUE)))</f>
        <v/>
      </c>
      <c r="G25" s="131" t="str">
        <f>IF(C25="","",(VLOOKUP(C25,FSGT6_Inscr!$F$7:$K$107,5,TRUE)))</f>
        <v/>
      </c>
      <c r="H25" s="131" t="str">
        <f>IF(C25="","",(VLOOKUP(C25,FSGT6_Inscr!$F$7:$K$107,6,TRUE)))</f>
        <v/>
      </c>
      <c r="I25" s="78"/>
      <c r="J25" s="241">
        <f t="shared" si="1"/>
        <v>0</v>
      </c>
      <c r="K25" s="204">
        <f>IF(J25=1,(SUM($J$8:J25)*J25),0)</f>
        <v>0</v>
      </c>
      <c r="L25" s="204" t="str">
        <f t="shared" si="2"/>
        <v xml:space="preserve"> </v>
      </c>
      <c r="M25" s="204" t="str">
        <f t="shared" si="3"/>
        <v xml:space="preserve"> </v>
      </c>
      <c r="N25" s="249" t="str">
        <f t="shared" si="4"/>
        <v xml:space="preserve"> </v>
      </c>
      <c r="O25" s="252" t="str">
        <f t="shared" si="5"/>
        <v xml:space="preserve"> </v>
      </c>
      <c r="P25" s="233" t="str">
        <f t="shared" si="6"/>
        <v/>
      </c>
      <c r="AL25" s="268" t="str">
        <f t="shared" si="7"/>
        <v/>
      </c>
      <c r="AM25" s="270">
        <f t="shared" si="8"/>
        <v>0</v>
      </c>
    </row>
    <row r="26" spans="1:39" ht="14.1" customHeight="1" x14ac:dyDescent="0.3">
      <c r="A26" s="197">
        <v>19</v>
      </c>
      <c r="B26" s="197">
        <f t="shared" si="0"/>
        <v>1</v>
      </c>
      <c r="C26" s="130"/>
      <c r="D26" s="197" t="str">
        <f>IF(C26="","",(VLOOKUP(C26,FSGT6_Inscr!$F$7:$K$107,2,TRUE)))</f>
        <v/>
      </c>
      <c r="E26" s="197" t="str">
        <f>IF(C26="","",(VLOOKUP(C26,FSGT6_Inscr!$F$7:$K$107,3,TRUE)))</f>
        <v/>
      </c>
      <c r="F26" s="197" t="str">
        <f>IF(C26="","",(VLOOKUP(C26,FSGT6_Inscr!$F$7:$K$107,4,TRUE)))</f>
        <v/>
      </c>
      <c r="G26" s="197" t="str">
        <f>IF(C26="","",(VLOOKUP(C26,FSGT6_Inscr!$F$7:$K$107,5,TRUE)))</f>
        <v/>
      </c>
      <c r="H26" s="197" t="str">
        <f>IF(C26="","",(VLOOKUP(C26,FSGT6_Inscr!$F$7:$K$107,6,TRUE)))</f>
        <v/>
      </c>
      <c r="I26" s="196"/>
      <c r="J26" s="198">
        <f t="shared" si="1"/>
        <v>0</v>
      </c>
      <c r="K26" s="203">
        <f>IF(J26=1,(SUM($J$8:J26)*J26),0)</f>
        <v>0</v>
      </c>
      <c r="L26" s="203" t="str">
        <f t="shared" si="2"/>
        <v xml:space="preserve"> </v>
      </c>
      <c r="M26" s="203" t="str">
        <f t="shared" si="3"/>
        <v xml:space="preserve"> </v>
      </c>
      <c r="N26" s="248" t="str">
        <f t="shared" si="4"/>
        <v xml:space="preserve"> </v>
      </c>
      <c r="O26" s="253" t="str">
        <f t="shared" si="5"/>
        <v xml:space="preserve"> </v>
      </c>
      <c r="P26" s="234" t="str">
        <f t="shared" si="6"/>
        <v/>
      </c>
      <c r="AL26" s="268" t="str">
        <f t="shared" si="7"/>
        <v/>
      </c>
      <c r="AM26" s="270">
        <f t="shared" si="8"/>
        <v>0</v>
      </c>
    </row>
    <row r="27" spans="1:39" ht="14.1" customHeight="1" x14ac:dyDescent="0.3">
      <c r="A27" s="131">
        <v>20</v>
      </c>
      <c r="B27" s="131">
        <f t="shared" si="0"/>
        <v>1</v>
      </c>
      <c r="C27" s="132"/>
      <c r="D27" s="131" t="str">
        <f>IF(C27="","",(VLOOKUP(C27,FSGT6_Inscr!$F$7:$K$107,2,TRUE)))</f>
        <v/>
      </c>
      <c r="E27" s="131" t="str">
        <f>IF(C27="","",(VLOOKUP(C27,FSGT6_Inscr!$F$7:$K$107,3,TRUE)))</f>
        <v/>
      </c>
      <c r="F27" s="131" t="str">
        <f>IF(C27="","",(VLOOKUP(C27,FSGT6_Inscr!$F$7:$K$107,4,TRUE)))</f>
        <v/>
      </c>
      <c r="G27" s="131" t="str">
        <f>IF(C27="","",(VLOOKUP(C27,FSGT6_Inscr!$F$7:$K$107,5,TRUE)))</f>
        <v/>
      </c>
      <c r="H27" s="131" t="str">
        <f>IF(C27="","",(VLOOKUP(C27,FSGT6_Inscr!$F$7:$K$107,6,TRUE)))</f>
        <v/>
      </c>
      <c r="I27" s="78"/>
      <c r="J27" s="241">
        <f t="shared" si="1"/>
        <v>0</v>
      </c>
      <c r="K27" s="204">
        <f>IF(J27=1,(SUM($J$8:J27)*J27),0)</f>
        <v>0</v>
      </c>
      <c r="L27" s="204" t="str">
        <f t="shared" si="2"/>
        <v xml:space="preserve"> </v>
      </c>
      <c r="M27" s="204" t="str">
        <f t="shared" si="3"/>
        <v xml:space="preserve"> </v>
      </c>
      <c r="N27" s="249" t="str">
        <f t="shared" si="4"/>
        <v xml:space="preserve"> </v>
      </c>
      <c r="O27" s="252" t="str">
        <f t="shared" si="5"/>
        <v xml:space="preserve"> </v>
      </c>
      <c r="P27" s="233" t="str">
        <f t="shared" si="6"/>
        <v/>
      </c>
      <c r="AL27" s="268" t="str">
        <f t="shared" si="7"/>
        <v/>
      </c>
      <c r="AM27" s="270">
        <f t="shared" si="8"/>
        <v>0</v>
      </c>
    </row>
    <row r="28" spans="1:39" ht="14.1" customHeight="1" x14ac:dyDescent="0.3">
      <c r="A28" s="197">
        <v>21</v>
      </c>
      <c r="B28" s="197">
        <f t="shared" si="0"/>
        <v>1</v>
      </c>
      <c r="C28" s="130"/>
      <c r="D28" s="197" t="str">
        <f>IF(C28="","",(VLOOKUP(C28,FSGT6_Inscr!$F$7:$K$107,2,TRUE)))</f>
        <v/>
      </c>
      <c r="E28" s="197" t="str">
        <f>IF(C28="","",(VLOOKUP(C28,FSGT6_Inscr!$F$7:$K$107,3,TRUE)))</f>
        <v/>
      </c>
      <c r="F28" s="197" t="str">
        <f>IF(C28="","",(VLOOKUP(C28,FSGT6_Inscr!$F$7:$K$107,4,TRUE)))</f>
        <v/>
      </c>
      <c r="G28" s="197" t="str">
        <f>IF(C28="","",(VLOOKUP(C28,FSGT6_Inscr!$F$7:$K$107,5,TRUE)))</f>
        <v/>
      </c>
      <c r="H28" s="197" t="str">
        <f>IF(C28="","",(VLOOKUP(C28,FSGT6_Inscr!$F$7:$K$107,6,TRUE)))</f>
        <v/>
      </c>
      <c r="I28" s="196"/>
      <c r="J28" s="198">
        <f t="shared" si="1"/>
        <v>0</v>
      </c>
      <c r="K28" s="203">
        <f>IF(J28=1,(SUM($J$8:J28)*J28),0)</f>
        <v>0</v>
      </c>
      <c r="L28" s="203" t="str">
        <f t="shared" si="2"/>
        <v xml:space="preserve"> </v>
      </c>
      <c r="M28" s="203" t="str">
        <f t="shared" si="3"/>
        <v xml:space="preserve"> </v>
      </c>
      <c r="N28" s="248" t="str">
        <f t="shared" si="4"/>
        <v xml:space="preserve"> </v>
      </c>
      <c r="O28" s="253" t="str">
        <f t="shared" si="5"/>
        <v xml:space="preserve"> </v>
      </c>
      <c r="P28" s="234" t="str">
        <f t="shared" si="6"/>
        <v/>
      </c>
      <c r="AL28" s="268" t="str">
        <f t="shared" si="7"/>
        <v/>
      </c>
      <c r="AM28" s="270">
        <f t="shared" si="8"/>
        <v>0</v>
      </c>
    </row>
    <row r="29" spans="1:39" ht="14.1" customHeight="1" x14ac:dyDescent="0.3">
      <c r="A29" s="131">
        <v>22</v>
      </c>
      <c r="B29" s="131">
        <f t="shared" si="0"/>
        <v>1</v>
      </c>
      <c r="C29" s="132"/>
      <c r="D29" s="131" t="str">
        <f>IF(C29="","",(VLOOKUP(C29,FSGT6_Inscr!$F$7:$K$107,2,TRUE)))</f>
        <v/>
      </c>
      <c r="E29" s="131" t="str">
        <f>IF(C29="","",(VLOOKUP(C29,FSGT6_Inscr!$F$7:$K$107,3,TRUE)))</f>
        <v/>
      </c>
      <c r="F29" s="131" t="str">
        <f>IF(C29="","",(VLOOKUP(C29,FSGT6_Inscr!$F$7:$K$107,4,TRUE)))</f>
        <v/>
      </c>
      <c r="G29" s="131" t="str">
        <f>IF(C29="","",(VLOOKUP(C29,FSGT6_Inscr!$F$7:$K$107,5,TRUE)))</f>
        <v/>
      </c>
      <c r="H29" s="131" t="str">
        <f>IF(C29="","",(VLOOKUP(C29,FSGT6_Inscr!$F$7:$K$107,6,TRUE)))</f>
        <v/>
      </c>
      <c r="I29" s="78"/>
      <c r="J29" s="241">
        <f t="shared" si="1"/>
        <v>0</v>
      </c>
      <c r="K29" s="204">
        <f>IF(J29=1,(SUM($J$8:J29)*J29),0)</f>
        <v>0</v>
      </c>
      <c r="L29" s="204" t="str">
        <f t="shared" si="2"/>
        <v xml:space="preserve"> </v>
      </c>
      <c r="M29" s="204" t="str">
        <f t="shared" si="3"/>
        <v xml:space="preserve"> </v>
      </c>
      <c r="N29" s="249" t="str">
        <f t="shared" si="4"/>
        <v xml:space="preserve"> </v>
      </c>
      <c r="O29" s="252" t="str">
        <f t="shared" si="5"/>
        <v xml:space="preserve"> </v>
      </c>
      <c r="P29" s="233" t="str">
        <f t="shared" si="6"/>
        <v/>
      </c>
      <c r="AL29" s="268" t="str">
        <f t="shared" si="7"/>
        <v/>
      </c>
      <c r="AM29" s="270">
        <f t="shared" si="8"/>
        <v>0</v>
      </c>
    </row>
    <row r="30" spans="1:39" ht="14.1" customHeight="1" x14ac:dyDescent="0.3">
      <c r="A30" s="197">
        <v>23</v>
      </c>
      <c r="B30" s="197">
        <f t="shared" si="0"/>
        <v>1</v>
      </c>
      <c r="C30" s="130"/>
      <c r="D30" s="197" t="str">
        <f>IF(C30="","",(VLOOKUP(C30,FSGT6_Inscr!$F$7:$K$107,2,TRUE)))</f>
        <v/>
      </c>
      <c r="E30" s="197" t="str">
        <f>IF(C30="","",(VLOOKUP(C30,FSGT6_Inscr!$F$7:$K$107,3,TRUE)))</f>
        <v/>
      </c>
      <c r="F30" s="197" t="str">
        <f>IF(C30="","",(VLOOKUP(C30,FSGT6_Inscr!$F$7:$K$107,4,TRUE)))</f>
        <v/>
      </c>
      <c r="G30" s="197" t="str">
        <f>IF(C30="","",(VLOOKUP(C30,FSGT6_Inscr!$F$7:$K$107,5,TRUE)))</f>
        <v/>
      </c>
      <c r="H30" s="197" t="str">
        <f>IF(C30="","",(VLOOKUP(C30,FSGT6_Inscr!$F$7:$K$107,6,TRUE)))</f>
        <v/>
      </c>
      <c r="I30" s="196"/>
      <c r="J30" s="198">
        <f t="shared" si="1"/>
        <v>0</v>
      </c>
      <c r="K30" s="203">
        <f>IF(J30=1,(SUM($J$8:J30)*J30),0)</f>
        <v>0</v>
      </c>
      <c r="L30" s="203" t="str">
        <f t="shared" si="2"/>
        <v xml:space="preserve"> </v>
      </c>
      <c r="M30" s="203" t="str">
        <f t="shared" si="3"/>
        <v xml:space="preserve"> </v>
      </c>
      <c r="N30" s="248" t="str">
        <f t="shared" si="4"/>
        <v xml:space="preserve"> </v>
      </c>
      <c r="O30" s="253" t="str">
        <f t="shared" si="5"/>
        <v xml:space="preserve"> </v>
      </c>
      <c r="P30" s="234" t="str">
        <f t="shared" si="6"/>
        <v/>
      </c>
      <c r="AL30" s="268" t="str">
        <f t="shared" si="7"/>
        <v/>
      </c>
      <c r="AM30" s="270">
        <f t="shared" si="8"/>
        <v>0</v>
      </c>
    </row>
    <row r="31" spans="1:39" ht="14.1" customHeight="1" x14ac:dyDescent="0.3">
      <c r="A31" s="131">
        <v>24</v>
      </c>
      <c r="B31" s="131">
        <f t="shared" si="0"/>
        <v>1</v>
      </c>
      <c r="C31" s="132"/>
      <c r="D31" s="131" t="str">
        <f>IF(C31="","",(VLOOKUP(C31,FSGT6_Inscr!$F$7:$K$107,2,TRUE)))</f>
        <v/>
      </c>
      <c r="E31" s="131" t="str">
        <f>IF(C31="","",(VLOOKUP(C31,FSGT6_Inscr!$F$7:$K$107,3,TRUE)))</f>
        <v/>
      </c>
      <c r="F31" s="131" t="str">
        <f>IF(C31="","",(VLOOKUP(C31,FSGT6_Inscr!$F$7:$K$107,4,TRUE)))</f>
        <v/>
      </c>
      <c r="G31" s="131" t="str">
        <f>IF(C31="","",(VLOOKUP(C31,FSGT6_Inscr!$F$7:$K$107,5,TRUE)))</f>
        <v/>
      </c>
      <c r="H31" s="131" t="str">
        <f>IF(C31="","",(VLOOKUP(C31,FSGT6_Inscr!$F$7:$K$107,6,TRUE)))</f>
        <v/>
      </c>
      <c r="I31" s="78"/>
      <c r="J31" s="241">
        <f t="shared" si="1"/>
        <v>0</v>
      </c>
      <c r="K31" s="204">
        <f>IF(J31=1,(SUM($J$8:J31)*J31),0)</f>
        <v>0</v>
      </c>
      <c r="L31" s="204" t="str">
        <f t="shared" si="2"/>
        <v xml:space="preserve"> </v>
      </c>
      <c r="M31" s="204" t="str">
        <f t="shared" si="3"/>
        <v xml:space="preserve"> </v>
      </c>
      <c r="N31" s="249" t="str">
        <f t="shared" si="4"/>
        <v xml:space="preserve"> </v>
      </c>
      <c r="O31" s="252" t="str">
        <f t="shared" si="5"/>
        <v xml:space="preserve"> </v>
      </c>
      <c r="P31" s="233" t="str">
        <f t="shared" si="6"/>
        <v/>
      </c>
      <c r="AL31" s="268" t="str">
        <f t="shared" si="7"/>
        <v/>
      </c>
      <c r="AM31" s="270">
        <f t="shared" si="8"/>
        <v>0</v>
      </c>
    </row>
    <row r="32" spans="1:39" ht="14.1" customHeight="1" x14ac:dyDescent="0.3">
      <c r="A32" s="197">
        <v>25</v>
      </c>
      <c r="B32" s="197">
        <f t="shared" si="0"/>
        <v>1</v>
      </c>
      <c r="C32" s="130"/>
      <c r="D32" s="197" t="str">
        <f>IF(C32="","",(VLOOKUP(C32,FSGT6_Inscr!$F$7:$K$107,2,TRUE)))</f>
        <v/>
      </c>
      <c r="E32" s="197" t="str">
        <f>IF(C32="","",(VLOOKUP(C32,FSGT6_Inscr!$F$7:$K$107,3,TRUE)))</f>
        <v/>
      </c>
      <c r="F32" s="197" t="str">
        <f>IF(C32="","",(VLOOKUP(C32,FSGT6_Inscr!$F$7:$K$107,4,TRUE)))</f>
        <v/>
      </c>
      <c r="G32" s="197" t="str">
        <f>IF(C32="","",(VLOOKUP(C32,FSGT6_Inscr!$F$7:$K$107,5,TRUE)))</f>
        <v/>
      </c>
      <c r="H32" s="197" t="str">
        <f>IF(C32="","",(VLOOKUP(C32,FSGT6_Inscr!$F$7:$K$107,6,TRUE)))</f>
        <v/>
      </c>
      <c r="I32" s="196"/>
      <c r="J32" s="198">
        <f t="shared" si="1"/>
        <v>0</v>
      </c>
      <c r="K32" s="203">
        <f>IF(J32=1,(SUM($J$8:J32)*J32),0)</f>
        <v>0</v>
      </c>
      <c r="L32" s="203" t="str">
        <f t="shared" si="2"/>
        <v xml:space="preserve"> </v>
      </c>
      <c r="M32" s="203" t="str">
        <f t="shared" si="3"/>
        <v xml:space="preserve"> </v>
      </c>
      <c r="N32" s="248" t="str">
        <f t="shared" si="4"/>
        <v xml:space="preserve"> </v>
      </c>
      <c r="O32" s="253" t="str">
        <f t="shared" si="5"/>
        <v xml:space="preserve"> </v>
      </c>
      <c r="P32" s="234" t="str">
        <f t="shared" si="6"/>
        <v/>
      </c>
      <c r="AL32" s="268" t="str">
        <f t="shared" si="7"/>
        <v/>
      </c>
      <c r="AM32" s="270">
        <f t="shared" si="8"/>
        <v>0</v>
      </c>
    </row>
    <row r="33" spans="1:39" ht="14.1" customHeight="1" x14ac:dyDescent="0.3">
      <c r="A33" s="131">
        <v>26</v>
      </c>
      <c r="B33" s="131">
        <f t="shared" si="0"/>
        <v>1</v>
      </c>
      <c r="C33" s="132"/>
      <c r="D33" s="131" t="str">
        <f>IF(C33="","",(VLOOKUP(C33,FSGT6_Inscr!$F$7:$K$107,2,TRUE)))</f>
        <v/>
      </c>
      <c r="E33" s="131" t="str">
        <f>IF(C33="","",(VLOOKUP(C33,FSGT6_Inscr!$F$7:$K$107,3,TRUE)))</f>
        <v/>
      </c>
      <c r="F33" s="131" t="str">
        <f>IF(C33="","",(VLOOKUP(C33,FSGT6_Inscr!$F$7:$K$107,4,TRUE)))</f>
        <v/>
      </c>
      <c r="G33" s="131" t="str">
        <f>IF(C33="","",(VLOOKUP(C33,FSGT6_Inscr!$F$7:$K$107,5,TRUE)))</f>
        <v/>
      </c>
      <c r="H33" s="131" t="str">
        <f>IF(C33="","",(VLOOKUP(C33,FSGT6_Inscr!$F$7:$K$107,6,TRUE)))</f>
        <v/>
      </c>
      <c r="I33" s="78"/>
      <c r="J33" s="241">
        <f t="shared" si="1"/>
        <v>0</v>
      </c>
      <c r="K33" s="204">
        <f>IF(J33=1,(SUM($J$8:J33)*J33),0)</f>
        <v>0</v>
      </c>
      <c r="L33" s="204" t="str">
        <f t="shared" si="2"/>
        <v xml:space="preserve"> </v>
      </c>
      <c r="M33" s="204" t="str">
        <f t="shared" si="3"/>
        <v xml:space="preserve"> </v>
      </c>
      <c r="N33" s="249" t="str">
        <f t="shared" si="4"/>
        <v xml:space="preserve"> </v>
      </c>
      <c r="O33" s="252" t="str">
        <f t="shared" si="5"/>
        <v xml:space="preserve"> </v>
      </c>
      <c r="P33" s="233" t="str">
        <f t="shared" si="6"/>
        <v/>
      </c>
      <c r="AL33" s="268" t="str">
        <f t="shared" si="7"/>
        <v/>
      </c>
      <c r="AM33" s="270">
        <f t="shared" si="8"/>
        <v>0</v>
      </c>
    </row>
    <row r="34" spans="1:39" ht="14.1" customHeight="1" x14ac:dyDescent="0.3">
      <c r="A34" s="197">
        <v>27</v>
      </c>
      <c r="B34" s="197">
        <f t="shared" si="0"/>
        <v>1</v>
      </c>
      <c r="C34" s="130"/>
      <c r="D34" s="197" t="str">
        <f>IF(C34="","",(VLOOKUP(C34,FSGT6_Inscr!$F$7:$K$107,2,TRUE)))</f>
        <v/>
      </c>
      <c r="E34" s="197" t="str">
        <f>IF(C34="","",(VLOOKUP(C34,FSGT6_Inscr!$F$7:$K$107,3,TRUE)))</f>
        <v/>
      </c>
      <c r="F34" s="197" t="str">
        <f>IF(C34="","",(VLOOKUP(C34,FSGT6_Inscr!$F$7:$K$107,4,TRUE)))</f>
        <v/>
      </c>
      <c r="G34" s="197" t="str">
        <f>IF(C34="","",(VLOOKUP(C34,FSGT6_Inscr!$F$7:$K$107,5,TRUE)))</f>
        <v/>
      </c>
      <c r="H34" s="197" t="str">
        <f>IF(C34="","",(VLOOKUP(C34,FSGT6_Inscr!$F$7:$K$107,6,TRUE)))</f>
        <v/>
      </c>
      <c r="I34" s="196"/>
      <c r="J34" s="198">
        <f t="shared" si="1"/>
        <v>0</v>
      </c>
      <c r="K34" s="203">
        <f>IF(J34=1,(SUM($J$8:J34)*J34),0)</f>
        <v>0</v>
      </c>
      <c r="L34" s="203" t="str">
        <f t="shared" si="2"/>
        <v xml:space="preserve"> </v>
      </c>
      <c r="M34" s="203" t="str">
        <f t="shared" si="3"/>
        <v xml:space="preserve"> </v>
      </c>
      <c r="N34" s="248" t="str">
        <f t="shared" si="4"/>
        <v xml:space="preserve"> </v>
      </c>
      <c r="O34" s="253" t="str">
        <f t="shared" si="5"/>
        <v xml:space="preserve"> </v>
      </c>
      <c r="P34" s="234" t="str">
        <f t="shared" si="6"/>
        <v/>
      </c>
      <c r="AL34" s="268" t="str">
        <f t="shared" si="7"/>
        <v/>
      </c>
      <c r="AM34" s="270">
        <f t="shared" si="8"/>
        <v>0</v>
      </c>
    </row>
    <row r="35" spans="1:39" ht="14.1" customHeight="1" x14ac:dyDescent="0.3">
      <c r="A35" s="131">
        <v>28</v>
      </c>
      <c r="B35" s="131">
        <f t="shared" si="0"/>
        <v>1</v>
      </c>
      <c r="C35" s="132"/>
      <c r="D35" s="131" t="str">
        <f>IF(C35="","",(VLOOKUP(C35,FSGT6_Inscr!$F$7:$K$107,2,TRUE)))</f>
        <v/>
      </c>
      <c r="E35" s="131" t="str">
        <f>IF(C35="","",(VLOOKUP(C35,FSGT6_Inscr!$F$7:$K$107,3,TRUE)))</f>
        <v/>
      </c>
      <c r="F35" s="131" t="str">
        <f>IF(C35="","",(VLOOKUP(C35,FSGT6_Inscr!$F$7:$K$107,4,TRUE)))</f>
        <v/>
      </c>
      <c r="G35" s="131" t="str">
        <f>IF(C35="","",(VLOOKUP(C35,FSGT6_Inscr!$F$7:$K$107,5,TRUE)))</f>
        <v/>
      </c>
      <c r="H35" s="131" t="str">
        <f>IF(C35="","",(VLOOKUP(C35,FSGT6_Inscr!$F$7:$K$107,6,TRUE)))</f>
        <v/>
      </c>
      <c r="I35" s="78"/>
      <c r="J35" s="241">
        <f t="shared" si="1"/>
        <v>0</v>
      </c>
      <c r="K35" s="204">
        <f>IF(J35=1,(SUM($J$8:J35)*J35),0)</f>
        <v>0</v>
      </c>
      <c r="L35" s="204" t="str">
        <f t="shared" si="2"/>
        <v xml:space="preserve"> </v>
      </c>
      <c r="M35" s="204" t="str">
        <f t="shared" si="3"/>
        <v xml:space="preserve"> </v>
      </c>
      <c r="N35" s="249" t="str">
        <f t="shared" si="4"/>
        <v xml:space="preserve"> </v>
      </c>
      <c r="O35" s="252" t="str">
        <f t="shared" si="5"/>
        <v xml:space="preserve"> </v>
      </c>
      <c r="P35" s="233" t="str">
        <f t="shared" si="6"/>
        <v/>
      </c>
      <c r="AL35" s="268" t="str">
        <f t="shared" si="7"/>
        <v/>
      </c>
      <c r="AM35" s="270">
        <f t="shared" si="8"/>
        <v>0</v>
      </c>
    </row>
    <row r="36" spans="1:39" ht="14.1" customHeight="1" x14ac:dyDescent="0.3">
      <c r="A36" s="197">
        <v>29</v>
      </c>
      <c r="B36" s="197">
        <f t="shared" si="0"/>
        <v>1</v>
      </c>
      <c r="C36" s="130"/>
      <c r="D36" s="197" t="str">
        <f>IF(C36="","",(VLOOKUP(C36,FSGT6_Inscr!$F$7:$K$107,2,TRUE)))</f>
        <v/>
      </c>
      <c r="E36" s="197" t="str">
        <f>IF(C36="","",(VLOOKUP(C36,FSGT6_Inscr!$F$7:$K$107,3,TRUE)))</f>
        <v/>
      </c>
      <c r="F36" s="197" t="str">
        <f>IF(C36="","",(VLOOKUP(C36,FSGT6_Inscr!$F$7:$K$107,4,TRUE)))</f>
        <v/>
      </c>
      <c r="G36" s="197" t="str">
        <f>IF(C36="","",(VLOOKUP(C36,FSGT6_Inscr!$F$7:$K$107,5,TRUE)))</f>
        <v/>
      </c>
      <c r="H36" s="197" t="str">
        <f>IF(C36="","",(VLOOKUP(C36,FSGT6_Inscr!$F$7:$K$107,6,TRUE)))</f>
        <v/>
      </c>
      <c r="I36" s="196"/>
      <c r="J36" s="198">
        <f t="shared" si="1"/>
        <v>0</v>
      </c>
      <c r="K36" s="203">
        <f>IF(J36=1,(SUM($J$8:J36)*J36),0)</f>
        <v>0</v>
      </c>
      <c r="L36" s="203" t="str">
        <f t="shared" si="2"/>
        <v xml:space="preserve"> </v>
      </c>
      <c r="M36" s="203" t="str">
        <f t="shared" si="3"/>
        <v xml:space="preserve"> </v>
      </c>
      <c r="N36" s="248" t="str">
        <f t="shared" si="4"/>
        <v xml:space="preserve"> </v>
      </c>
      <c r="O36" s="253" t="str">
        <f t="shared" si="5"/>
        <v xml:space="preserve"> </v>
      </c>
      <c r="P36" s="234" t="str">
        <f t="shared" si="6"/>
        <v/>
      </c>
      <c r="AL36" s="268" t="str">
        <f t="shared" si="7"/>
        <v/>
      </c>
      <c r="AM36" s="270">
        <f t="shared" si="8"/>
        <v>0</v>
      </c>
    </row>
    <row r="37" spans="1:39" ht="14.1" customHeight="1" x14ac:dyDescent="0.3">
      <c r="A37" s="131">
        <v>30</v>
      </c>
      <c r="B37" s="131">
        <f t="shared" si="0"/>
        <v>1</v>
      </c>
      <c r="C37" s="132"/>
      <c r="D37" s="131" t="str">
        <f>IF(C37="","",(VLOOKUP(C37,FSGT6_Inscr!$F$7:$K$107,2,TRUE)))</f>
        <v/>
      </c>
      <c r="E37" s="131" t="str">
        <f>IF(C37="","",(VLOOKUP(C37,FSGT6_Inscr!$F$7:$K$107,3,TRUE)))</f>
        <v/>
      </c>
      <c r="F37" s="131" t="str">
        <f>IF(C37="","",(VLOOKUP(C37,FSGT6_Inscr!$F$7:$K$107,4,TRUE)))</f>
        <v/>
      </c>
      <c r="G37" s="131" t="str">
        <f>IF(C37="","",(VLOOKUP(C37,FSGT6_Inscr!$F$7:$K$107,5,TRUE)))</f>
        <v/>
      </c>
      <c r="H37" s="131" t="str">
        <f>IF(C37="","",(VLOOKUP(C37,FSGT6_Inscr!$F$7:$K$107,6,TRUE)))</f>
        <v/>
      </c>
      <c r="I37" s="78"/>
      <c r="J37" s="241">
        <f t="shared" si="1"/>
        <v>0</v>
      </c>
      <c r="K37" s="204">
        <f>IF(J37=1,(SUM($J$8:J37)*J37),0)</f>
        <v>0</v>
      </c>
      <c r="L37" s="204" t="str">
        <f t="shared" si="2"/>
        <v xml:space="preserve"> </v>
      </c>
      <c r="M37" s="204" t="str">
        <f t="shared" si="3"/>
        <v xml:space="preserve"> </v>
      </c>
      <c r="N37" s="249" t="str">
        <f t="shared" si="4"/>
        <v xml:space="preserve"> </v>
      </c>
      <c r="O37" s="252" t="str">
        <f t="shared" si="5"/>
        <v xml:space="preserve"> </v>
      </c>
      <c r="P37" s="233" t="str">
        <f t="shared" si="6"/>
        <v/>
      </c>
      <c r="AL37" s="268" t="str">
        <f t="shared" si="7"/>
        <v/>
      </c>
      <c r="AM37" s="270">
        <f t="shared" si="8"/>
        <v>0</v>
      </c>
    </row>
    <row r="38" spans="1:39" ht="14.1" customHeight="1" x14ac:dyDescent="0.3">
      <c r="A38" s="197">
        <v>31</v>
      </c>
      <c r="B38" s="197">
        <f t="shared" si="0"/>
        <v>1</v>
      </c>
      <c r="C38" s="130"/>
      <c r="D38" s="197" t="str">
        <f>IF(C38="","",(VLOOKUP(C38,FSGT6_Inscr!$F$7:$K$107,2,TRUE)))</f>
        <v/>
      </c>
      <c r="E38" s="197" t="str">
        <f>IF(C38="","",(VLOOKUP(C38,FSGT6_Inscr!$F$7:$K$107,3,TRUE)))</f>
        <v/>
      </c>
      <c r="F38" s="197" t="str">
        <f>IF(C38="","",(VLOOKUP(C38,FSGT6_Inscr!$F$7:$K$107,4,TRUE)))</f>
        <v/>
      </c>
      <c r="G38" s="197" t="str">
        <f>IF(C38="","",(VLOOKUP(C38,FSGT6_Inscr!$F$7:$K$107,5,TRUE)))</f>
        <v/>
      </c>
      <c r="H38" s="197" t="str">
        <f>IF(C38="","",(VLOOKUP(C38,FSGT6_Inscr!$F$7:$K$107,6,TRUE)))</f>
        <v/>
      </c>
      <c r="I38" s="196"/>
      <c r="J38" s="198">
        <f t="shared" si="1"/>
        <v>0</v>
      </c>
      <c r="K38" s="203">
        <f>IF(J38=1,(SUM($J$8:J38)*J38),0)</f>
        <v>0</v>
      </c>
      <c r="L38" s="203" t="str">
        <f t="shared" si="2"/>
        <v xml:space="preserve"> </v>
      </c>
      <c r="M38" s="203" t="str">
        <f t="shared" si="3"/>
        <v xml:space="preserve"> </v>
      </c>
      <c r="N38" s="248" t="str">
        <f t="shared" si="4"/>
        <v xml:space="preserve"> </v>
      </c>
      <c r="O38" s="253" t="str">
        <f t="shared" si="5"/>
        <v xml:space="preserve"> </v>
      </c>
      <c r="P38" s="234" t="str">
        <f t="shared" si="6"/>
        <v/>
      </c>
      <c r="AL38" s="268" t="str">
        <f t="shared" si="7"/>
        <v/>
      </c>
      <c r="AM38" s="270">
        <f t="shared" si="8"/>
        <v>0</v>
      </c>
    </row>
    <row r="39" spans="1:39" ht="14.1" customHeight="1" x14ac:dyDescent="0.3">
      <c r="A39" s="131">
        <v>32</v>
      </c>
      <c r="B39" s="131">
        <f t="shared" si="0"/>
        <v>1</v>
      </c>
      <c r="C39" s="132"/>
      <c r="D39" s="131" t="str">
        <f>IF(C39="","",(VLOOKUP(C39,FSGT6_Inscr!$F$7:$K$107,2,TRUE)))</f>
        <v/>
      </c>
      <c r="E39" s="131" t="str">
        <f>IF(C39="","",(VLOOKUP(C39,FSGT6_Inscr!$F$7:$K$107,3,TRUE)))</f>
        <v/>
      </c>
      <c r="F39" s="131" t="str">
        <f>IF(C39="","",(VLOOKUP(C39,FSGT6_Inscr!$F$7:$K$107,4,TRUE)))</f>
        <v/>
      </c>
      <c r="G39" s="131" t="str">
        <f>IF(C39="","",(VLOOKUP(C39,FSGT6_Inscr!$F$7:$K$107,5,TRUE)))</f>
        <v/>
      </c>
      <c r="H39" s="131" t="str">
        <f>IF(C39="","",(VLOOKUP(C39,FSGT6_Inscr!$F$7:$K$107,6,TRUE)))</f>
        <v/>
      </c>
      <c r="I39" s="78"/>
      <c r="J39" s="241">
        <f t="shared" si="1"/>
        <v>0</v>
      </c>
      <c r="K39" s="204">
        <f>IF(J39=1,(SUM($J$8:J39)*J39),0)</f>
        <v>0</v>
      </c>
      <c r="L39" s="204" t="str">
        <f t="shared" si="2"/>
        <v xml:space="preserve"> </v>
      </c>
      <c r="M39" s="204" t="str">
        <f t="shared" si="3"/>
        <v xml:space="preserve"> </v>
      </c>
      <c r="N39" s="249" t="str">
        <f t="shared" si="4"/>
        <v xml:space="preserve"> </v>
      </c>
      <c r="O39" s="252" t="str">
        <f t="shared" si="5"/>
        <v xml:space="preserve"> </v>
      </c>
      <c r="P39" s="233" t="str">
        <f t="shared" si="6"/>
        <v/>
      </c>
      <c r="AL39" s="268" t="str">
        <f t="shared" si="7"/>
        <v/>
      </c>
      <c r="AM39" s="270">
        <f t="shared" si="8"/>
        <v>0</v>
      </c>
    </row>
    <row r="40" spans="1:39" ht="14.1" customHeight="1" x14ac:dyDescent="0.3">
      <c r="A40" s="197">
        <v>33</v>
      </c>
      <c r="B40" s="197">
        <f t="shared" si="0"/>
        <v>1</v>
      </c>
      <c r="C40" s="130"/>
      <c r="D40" s="197" t="str">
        <f>IF(C40="","",(VLOOKUP(C40,FSGT6_Inscr!$F$7:$K$107,2,TRUE)))</f>
        <v/>
      </c>
      <c r="E40" s="197" t="str">
        <f>IF(C40="","",(VLOOKUP(C40,FSGT6_Inscr!$F$7:$K$107,3,TRUE)))</f>
        <v/>
      </c>
      <c r="F40" s="197" t="str">
        <f>IF(C40="","",(VLOOKUP(C40,FSGT6_Inscr!$F$7:$K$107,4,TRUE)))</f>
        <v/>
      </c>
      <c r="G40" s="197" t="str">
        <f>IF(C40="","",(VLOOKUP(C40,FSGT6_Inscr!$F$7:$K$107,5,TRUE)))</f>
        <v/>
      </c>
      <c r="H40" s="197" t="str">
        <f>IF(C40="","",(VLOOKUP(C40,FSGT6_Inscr!$F$7:$K$107,6,TRUE)))</f>
        <v/>
      </c>
      <c r="I40" s="196"/>
      <c r="J40" s="198">
        <f t="shared" si="1"/>
        <v>0</v>
      </c>
      <c r="K40" s="203">
        <f>IF(J40=1,(SUM($J$8:J40)*J40),0)</f>
        <v>0</v>
      </c>
      <c r="L40" s="203" t="str">
        <f t="shared" si="2"/>
        <v xml:space="preserve"> </v>
      </c>
      <c r="M40" s="203" t="str">
        <f t="shared" si="3"/>
        <v xml:space="preserve"> </v>
      </c>
      <c r="N40" s="248" t="str">
        <f t="shared" si="4"/>
        <v xml:space="preserve"> </v>
      </c>
      <c r="O40" s="253" t="str">
        <f t="shared" si="5"/>
        <v xml:space="preserve"> </v>
      </c>
      <c r="P40" s="234" t="str">
        <f t="shared" si="6"/>
        <v/>
      </c>
      <c r="AL40" s="268" t="str">
        <f t="shared" si="7"/>
        <v/>
      </c>
      <c r="AM40" s="270">
        <f t="shared" si="8"/>
        <v>0</v>
      </c>
    </row>
    <row r="41" spans="1:39" ht="14.1" customHeight="1" x14ac:dyDescent="0.3">
      <c r="A41" s="131">
        <v>34</v>
      </c>
      <c r="B41" s="131">
        <f t="shared" si="0"/>
        <v>1</v>
      </c>
      <c r="C41" s="132"/>
      <c r="D41" s="131" t="str">
        <f>IF(C41="","",(VLOOKUP(C41,FSGT6_Inscr!$F$7:$K$107,2,TRUE)))</f>
        <v/>
      </c>
      <c r="E41" s="131" t="str">
        <f>IF(C41="","",(VLOOKUP(C41,FSGT6_Inscr!$F$7:$K$107,3,TRUE)))</f>
        <v/>
      </c>
      <c r="F41" s="131" t="str">
        <f>IF(C41="","",(VLOOKUP(C41,FSGT6_Inscr!$F$7:$K$107,4,TRUE)))</f>
        <v/>
      </c>
      <c r="G41" s="131" t="str">
        <f>IF(C41="","",(VLOOKUP(C41,FSGT6_Inscr!$F$7:$K$107,5,TRUE)))</f>
        <v/>
      </c>
      <c r="H41" s="131" t="str">
        <f>IF(C41="","",(VLOOKUP(C41,FSGT6_Inscr!$F$7:$K$107,6,TRUE)))</f>
        <v/>
      </c>
      <c r="I41" s="78"/>
      <c r="J41" s="241">
        <f t="shared" si="1"/>
        <v>0</v>
      </c>
      <c r="K41" s="204">
        <f>IF(J41=1,(SUM($J$8:J41)*J41),0)</f>
        <v>0</v>
      </c>
      <c r="L41" s="204" t="str">
        <f t="shared" si="2"/>
        <v xml:space="preserve"> </v>
      </c>
      <c r="M41" s="204" t="str">
        <f t="shared" si="3"/>
        <v xml:space="preserve"> </v>
      </c>
      <c r="N41" s="249" t="str">
        <f t="shared" si="4"/>
        <v xml:space="preserve"> </v>
      </c>
      <c r="O41" s="252" t="str">
        <f t="shared" si="5"/>
        <v xml:space="preserve"> </v>
      </c>
      <c r="P41" s="233" t="str">
        <f t="shared" si="6"/>
        <v/>
      </c>
      <c r="AL41" s="268" t="str">
        <f t="shared" si="7"/>
        <v/>
      </c>
      <c r="AM41" s="270">
        <f t="shared" si="8"/>
        <v>0</v>
      </c>
    </row>
    <row r="42" spans="1:39" ht="14.1" customHeight="1" x14ac:dyDescent="0.3">
      <c r="A42" s="197">
        <v>35</v>
      </c>
      <c r="B42" s="197">
        <f t="shared" si="0"/>
        <v>1</v>
      </c>
      <c r="C42" s="130"/>
      <c r="D42" s="197" t="str">
        <f>IF(C42="","",(VLOOKUP(C42,FSGT6_Inscr!$F$7:$K$107,2,TRUE)))</f>
        <v/>
      </c>
      <c r="E42" s="197" t="str">
        <f>IF(C42="","",(VLOOKUP(C42,FSGT6_Inscr!$F$7:$K$107,3,TRUE)))</f>
        <v/>
      </c>
      <c r="F42" s="197" t="str">
        <f>IF(C42="","",(VLOOKUP(C42,FSGT6_Inscr!$F$7:$K$107,4,TRUE)))</f>
        <v/>
      </c>
      <c r="G42" s="197" t="str">
        <f>IF(C42="","",(VLOOKUP(C42,FSGT6_Inscr!$F$7:$K$107,5,TRUE)))</f>
        <v/>
      </c>
      <c r="H42" s="197" t="str">
        <f>IF(C42="","",(VLOOKUP(C42,FSGT6_Inscr!$F$7:$K$107,6,TRUE)))</f>
        <v/>
      </c>
      <c r="I42" s="196"/>
      <c r="J42" s="198">
        <f t="shared" si="1"/>
        <v>0</v>
      </c>
      <c r="K42" s="203">
        <f>IF(J42=1,(SUM($J$8:J42)*J42),0)</f>
        <v>0</v>
      </c>
      <c r="L42" s="203" t="str">
        <f t="shared" si="2"/>
        <v xml:space="preserve"> </v>
      </c>
      <c r="M42" s="203" t="str">
        <f t="shared" si="3"/>
        <v xml:space="preserve"> </v>
      </c>
      <c r="N42" s="248" t="str">
        <f t="shared" si="4"/>
        <v xml:space="preserve"> </v>
      </c>
      <c r="O42" s="253" t="str">
        <f t="shared" si="5"/>
        <v xml:space="preserve"> </v>
      </c>
      <c r="P42" s="234" t="str">
        <f t="shared" si="6"/>
        <v/>
      </c>
      <c r="AL42" s="268" t="str">
        <f t="shared" si="7"/>
        <v/>
      </c>
      <c r="AM42" s="270">
        <f t="shared" si="8"/>
        <v>0</v>
      </c>
    </row>
    <row r="43" spans="1:39" ht="14.1" customHeight="1" x14ac:dyDescent="0.3">
      <c r="A43" s="131">
        <v>36</v>
      </c>
      <c r="B43" s="131">
        <f t="shared" si="0"/>
        <v>1</v>
      </c>
      <c r="C43" s="132"/>
      <c r="D43" s="131" t="str">
        <f>IF(C43="","",(VLOOKUP(C43,FSGT6_Inscr!$F$7:$K$107,2,TRUE)))</f>
        <v/>
      </c>
      <c r="E43" s="131" t="str">
        <f>IF(C43="","",(VLOOKUP(C43,FSGT6_Inscr!$F$7:$K$107,3,TRUE)))</f>
        <v/>
      </c>
      <c r="F43" s="131" t="str">
        <f>IF(C43="","",(VLOOKUP(C43,FSGT6_Inscr!$F$7:$K$107,4,TRUE)))</f>
        <v/>
      </c>
      <c r="G43" s="131" t="str">
        <f>IF(C43="","",(VLOOKUP(C43,FSGT6_Inscr!$F$7:$K$107,5,TRUE)))</f>
        <v/>
      </c>
      <c r="H43" s="131" t="str">
        <f>IF(C43="","",(VLOOKUP(C43,FSGT6_Inscr!$F$7:$K$107,6,TRUE)))</f>
        <v/>
      </c>
      <c r="I43" s="78"/>
      <c r="J43" s="241">
        <f t="shared" si="1"/>
        <v>0</v>
      </c>
      <c r="K43" s="204">
        <f>IF(J43=1,(SUM($J$8:J43)*J43),0)</f>
        <v>0</v>
      </c>
      <c r="L43" s="204" t="str">
        <f t="shared" si="2"/>
        <v xml:space="preserve"> </v>
      </c>
      <c r="M43" s="204" t="str">
        <f t="shared" si="3"/>
        <v xml:space="preserve"> </v>
      </c>
      <c r="N43" s="249" t="str">
        <f t="shared" si="4"/>
        <v xml:space="preserve"> </v>
      </c>
      <c r="O43" s="252" t="str">
        <f t="shared" si="5"/>
        <v xml:space="preserve"> </v>
      </c>
      <c r="P43" s="233" t="str">
        <f t="shared" si="6"/>
        <v/>
      </c>
      <c r="AL43" s="268" t="str">
        <f t="shared" si="7"/>
        <v/>
      </c>
      <c r="AM43" s="270">
        <f t="shared" si="8"/>
        <v>0</v>
      </c>
    </row>
    <row r="44" spans="1:39" ht="14.1" customHeight="1" x14ac:dyDescent="0.3">
      <c r="A44" s="197">
        <v>37</v>
      </c>
      <c r="B44" s="197">
        <f t="shared" si="0"/>
        <v>1</v>
      </c>
      <c r="C44" s="130"/>
      <c r="D44" s="197" t="str">
        <f>IF(C44="","",(VLOOKUP(C44,FSGT6_Inscr!$F$7:$K$107,2,TRUE)))</f>
        <v/>
      </c>
      <c r="E44" s="197" t="str">
        <f>IF(C44="","",(VLOOKUP(C44,FSGT6_Inscr!$F$7:$K$107,3,TRUE)))</f>
        <v/>
      </c>
      <c r="F44" s="197" t="str">
        <f>IF(C44="","",(VLOOKUP(C44,FSGT6_Inscr!$F$7:$K$107,4,TRUE)))</f>
        <v/>
      </c>
      <c r="G44" s="197" t="str">
        <f>IF(C44="","",(VLOOKUP(C44,FSGT6_Inscr!$F$7:$K$107,5,TRUE)))</f>
        <v/>
      </c>
      <c r="H44" s="197" t="str">
        <f>IF(C44="","",(VLOOKUP(C44,FSGT6_Inscr!$F$7:$K$107,6,TRUE)))</f>
        <v/>
      </c>
      <c r="I44" s="196"/>
      <c r="J44" s="198">
        <f t="shared" si="1"/>
        <v>0</v>
      </c>
      <c r="K44" s="203">
        <f>IF(J44=1,(SUM($J$8:J44)*J44),0)</f>
        <v>0</v>
      </c>
      <c r="L44" s="203" t="str">
        <f t="shared" si="2"/>
        <v xml:space="preserve"> </v>
      </c>
      <c r="M44" s="203" t="str">
        <f t="shared" si="3"/>
        <v xml:space="preserve"> </v>
      </c>
      <c r="N44" s="248" t="str">
        <f t="shared" si="4"/>
        <v xml:space="preserve"> </v>
      </c>
      <c r="O44" s="253" t="str">
        <f t="shared" si="5"/>
        <v xml:space="preserve"> </v>
      </c>
      <c r="P44" s="234" t="str">
        <f t="shared" si="6"/>
        <v/>
      </c>
      <c r="AL44" s="268" t="str">
        <f t="shared" si="7"/>
        <v/>
      </c>
      <c r="AM44" s="270">
        <f t="shared" si="8"/>
        <v>0</v>
      </c>
    </row>
    <row r="45" spans="1:39" ht="14.1" customHeight="1" x14ac:dyDescent="0.3">
      <c r="A45" s="131">
        <v>38</v>
      </c>
      <c r="B45" s="131">
        <f t="shared" si="0"/>
        <v>1</v>
      </c>
      <c r="C45" s="132"/>
      <c r="D45" s="131" t="str">
        <f>IF(C45="","",(VLOOKUP(C45,FSGT6_Inscr!$F$7:$K$107,2,TRUE)))</f>
        <v/>
      </c>
      <c r="E45" s="131" t="str">
        <f>IF(C45="","",(VLOOKUP(C45,FSGT6_Inscr!$F$7:$K$107,3,TRUE)))</f>
        <v/>
      </c>
      <c r="F45" s="131" t="str">
        <f>IF(C45="","",(VLOOKUP(C45,FSGT6_Inscr!$F$7:$K$107,4,TRUE)))</f>
        <v/>
      </c>
      <c r="G45" s="131" t="str">
        <f>IF(C45="","",(VLOOKUP(C45,FSGT6_Inscr!$F$7:$K$107,5,TRUE)))</f>
        <v/>
      </c>
      <c r="H45" s="131" t="str">
        <f>IF(C45="","",(VLOOKUP(C45,FSGT6_Inscr!$F$7:$K$107,6,TRUE)))</f>
        <v/>
      </c>
      <c r="I45" s="78"/>
      <c r="J45" s="241">
        <f t="shared" si="1"/>
        <v>0</v>
      </c>
      <c r="K45" s="204">
        <f>IF(J45=1,(SUM($J$8:J45)*J45),0)</f>
        <v>0</v>
      </c>
      <c r="L45" s="204" t="str">
        <f t="shared" si="2"/>
        <v xml:space="preserve"> </v>
      </c>
      <c r="M45" s="204" t="str">
        <f t="shared" si="3"/>
        <v xml:space="preserve"> </v>
      </c>
      <c r="N45" s="249" t="str">
        <f t="shared" si="4"/>
        <v xml:space="preserve"> </v>
      </c>
      <c r="O45" s="252" t="str">
        <f t="shared" si="5"/>
        <v xml:space="preserve"> </v>
      </c>
      <c r="P45" s="233" t="str">
        <f t="shared" si="6"/>
        <v/>
      </c>
      <c r="AL45" s="268" t="str">
        <f t="shared" si="7"/>
        <v/>
      </c>
      <c r="AM45" s="270">
        <f t="shared" si="8"/>
        <v>0</v>
      </c>
    </row>
    <row r="46" spans="1:39" ht="14.1" customHeight="1" x14ac:dyDescent="0.3">
      <c r="A46" s="197">
        <v>39</v>
      </c>
      <c r="B46" s="197">
        <f t="shared" si="0"/>
        <v>1</v>
      </c>
      <c r="C46" s="130"/>
      <c r="D46" s="197" t="str">
        <f>IF(C46="","",(VLOOKUP(C46,FSGT6_Inscr!$F$7:$K$107,2,TRUE)))</f>
        <v/>
      </c>
      <c r="E46" s="197" t="str">
        <f>IF(C46="","",(VLOOKUP(C46,FSGT6_Inscr!$F$7:$K$107,3,TRUE)))</f>
        <v/>
      </c>
      <c r="F46" s="197" t="str">
        <f>IF(C46="","",(VLOOKUP(C46,FSGT6_Inscr!$F$7:$K$107,4,TRUE)))</f>
        <v/>
      </c>
      <c r="G46" s="197" t="str">
        <f>IF(C46="","",(VLOOKUP(C46,FSGT6_Inscr!$F$7:$K$107,5,TRUE)))</f>
        <v/>
      </c>
      <c r="H46" s="197" t="str">
        <f>IF(C46="","",(VLOOKUP(C46,FSGT6_Inscr!$F$7:$K$107,6,TRUE)))</f>
        <v/>
      </c>
      <c r="I46" s="196"/>
      <c r="J46" s="198">
        <f t="shared" si="1"/>
        <v>0</v>
      </c>
      <c r="K46" s="203">
        <f>IF(J46=1,(SUM($J$8:J46)*J46),0)</f>
        <v>0</v>
      </c>
      <c r="L46" s="203" t="str">
        <f t="shared" si="2"/>
        <v xml:space="preserve"> </v>
      </c>
      <c r="M46" s="203" t="str">
        <f t="shared" si="3"/>
        <v xml:space="preserve"> </v>
      </c>
      <c r="N46" s="248" t="str">
        <f t="shared" si="4"/>
        <v xml:space="preserve"> </v>
      </c>
      <c r="O46" s="253" t="str">
        <f t="shared" si="5"/>
        <v xml:space="preserve"> </v>
      </c>
      <c r="P46" s="234" t="str">
        <f t="shared" si="6"/>
        <v/>
      </c>
      <c r="AL46" s="268" t="str">
        <f t="shared" si="7"/>
        <v/>
      </c>
      <c r="AM46" s="270">
        <f t="shared" si="8"/>
        <v>0</v>
      </c>
    </row>
    <row r="47" spans="1:39" ht="14.1" customHeight="1" x14ac:dyDescent="0.3">
      <c r="A47" s="131">
        <v>40</v>
      </c>
      <c r="B47" s="131">
        <f t="shared" si="0"/>
        <v>1</v>
      </c>
      <c r="C47" s="132"/>
      <c r="D47" s="131" t="str">
        <f>IF(C47="","",(VLOOKUP(C47,FSGT6_Inscr!$F$7:$K$107,2,TRUE)))</f>
        <v/>
      </c>
      <c r="E47" s="131" t="str">
        <f>IF(C47="","",(VLOOKUP(C47,FSGT6_Inscr!$F$7:$K$107,3,TRUE)))</f>
        <v/>
      </c>
      <c r="F47" s="131" t="str">
        <f>IF(C47="","",(VLOOKUP(C47,FSGT6_Inscr!$F$7:$K$107,4,TRUE)))</f>
        <v/>
      </c>
      <c r="G47" s="131" t="str">
        <f>IF(C47="","",(VLOOKUP(C47,FSGT6_Inscr!$F$7:$K$107,5,TRUE)))</f>
        <v/>
      </c>
      <c r="H47" s="131" t="str">
        <f>IF(C47="","",(VLOOKUP(C47,FSGT6_Inscr!$F$7:$K$107,6,TRUE)))</f>
        <v/>
      </c>
      <c r="I47" s="78"/>
      <c r="J47" s="241">
        <f t="shared" si="1"/>
        <v>0</v>
      </c>
      <c r="K47" s="204">
        <f>IF(J47=1,(SUM($J$8:J47)*J47),0)</f>
        <v>0</v>
      </c>
      <c r="L47" s="204" t="str">
        <f t="shared" si="2"/>
        <v xml:space="preserve"> </v>
      </c>
      <c r="M47" s="204" t="str">
        <f t="shared" si="3"/>
        <v xml:space="preserve"> </v>
      </c>
      <c r="N47" s="249" t="str">
        <f t="shared" si="4"/>
        <v xml:space="preserve"> </v>
      </c>
      <c r="O47" s="252" t="str">
        <f t="shared" si="5"/>
        <v xml:space="preserve"> </v>
      </c>
      <c r="P47" s="233" t="str">
        <f t="shared" si="6"/>
        <v/>
      </c>
      <c r="AL47" s="268" t="str">
        <f t="shared" si="7"/>
        <v/>
      </c>
      <c r="AM47" s="270">
        <f t="shared" si="8"/>
        <v>0</v>
      </c>
    </row>
    <row r="48" spans="1:39" ht="14.1" customHeight="1" x14ac:dyDescent="0.3">
      <c r="A48" s="197">
        <v>41</v>
      </c>
      <c r="B48" s="197">
        <f t="shared" si="0"/>
        <v>1</v>
      </c>
      <c r="C48" s="130"/>
      <c r="D48" s="197" t="str">
        <f>IF(C48="","",(VLOOKUP(C48,FSGT6_Inscr!$F$7:$K$107,2,TRUE)))</f>
        <v/>
      </c>
      <c r="E48" s="197" t="str">
        <f>IF(C48="","",(VLOOKUP(C48,FSGT6_Inscr!$F$7:$K$107,3,TRUE)))</f>
        <v/>
      </c>
      <c r="F48" s="197" t="str">
        <f>IF(C48="","",(VLOOKUP(C48,FSGT6_Inscr!$F$7:$K$107,4,TRUE)))</f>
        <v/>
      </c>
      <c r="G48" s="197" t="str">
        <f>IF(C48="","",(VLOOKUP(C48,FSGT6_Inscr!$F$7:$K$107,5,TRUE)))</f>
        <v/>
      </c>
      <c r="H48" s="197" t="str">
        <f>IF(C48="","",(VLOOKUP(C48,FSGT6_Inscr!$F$7:$K$107,6,TRUE)))</f>
        <v/>
      </c>
      <c r="I48" s="196"/>
      <c r="J48" s="198">
        <f t="shared" si="1"/>
        <v>0</v>
      </c>
      <c r="K48" s="203">
        <f>IF(J48=1,(SUM($J$8:J48)*J48),0)</f>
        <v>0</v>
      </c>
      <c r="L48" s="203" t="str">
        <f t="shared" si="2"/>
        <v xml:space="preserve"> </v>
      </c>
      <c r="M48" s="203" t="str">
        <f t="shared" si="3"/>
        <v xml:space="preserve"> </v>
      </c>
      <c r="N48" s="248" t="str">
        <f t="shared" si="4"/>
        <v xml:space="preserve"> </v>
      </c>
      <c r="O48" s="253" t="str">
        <f t="shared" si="5"/>
        <v xml:space="preserve"> </v>
      </c>
      <c r="P48" s="234" t="str">
        <f t="shared" si="6"/>
        <v/>
      </c>
      <c r="AL48" s="268" t="str">
        <f t="shared" si="7"/>
        <v/>
      </c>
      <c r="AM48" s="270">
        <f t="shared" si="8"/>
        <v>0</v>
      </c>
    </row>
    <row r="49" spans="1:39" ht="14.1" customHeight="1" x14ac:dyDescent="0.3">
      <c r="A49" s="131">
        <v>42</v>
      </c>
      <c r="B49" s="131">
        <f t="shared" si="0"/>
        <v>1</v>
      </c>
      <c r="C49" s="132"/>
      <c r="D49" s="131" t="str">
        <f>IF(C49="","",(VLOOKUP(C49,FSGT6_Inscr!$F$7:$K$107,2,TRUE)))</f>
        <v/>
      </c>
      <c r="E49" s="131" t="str">
        <f>IF(C49="","",(VLOOKUP(C49,FSGT6_Inscr!$F$7:$K$107,3,TRUE)))</f>
        <v/>
      </c>
      <c r="F49" s="131" t="str">
        <f>IF(C49="","",(VLOOKUP(C49,FSGT6_Inscr!$F$7:$K$107,4,TRUE)))</f>
        <v/>
      </c>
      <c r="G49" s="131" t="str">
        <f>IF(C49="","",(VLOOKUP(C49,FSGT6_Inscr!$F$7:$K$107,5,TRUE)))</f>
        <v/>
      </c>
      <c r="H49" s="131" t="str">
        <f>IF(C49="","",(VLOOKUP(C49,FSGT6_Inscr!$F$7:$K$107,6,TRUE)))</f>
        <v/>
      </c>
      <c r="I49" s="78"/>
      <c r="J49" s="241">
        <f t="shared" si="1"/>
        <v>0</v>
      </c>
      <c r="K49" s="204">
        <f>IF(J49=1,(SUM($J$8:J49)*J49),0)</f>
        <v>0</v>
      </c>
      <c r="L49" s="204" t="str">
        <f t="shared" si="2"/>
        <v xml:space="preserve"> </v>
      </c>
      <c r="M49" s="204" t="str">
        <f t="shared" si="3"/>
        <v xml:space="preserve"> </v>
      </c>
      <c r="N49" s="249" t="str">
        <f t="shared" si="4"/>
        <v xml:space="preserve"> </v>
      </c>
      <c r="O49" s="252" t="str">
        <f t="shared" si="5"/>
        <v xml:space="preserve"> </v>
      </c>
      <c r="P49" s="233" t="str">
        <f t="shared" si="6"/>
        <v/>
      </c>
      <c r="AL49" s="268" t="str">
        <f t="shared" si="7"/>
        <v/>
      </c>
      <c r="AM49" s="270">
        <f t="shared" si="8"/>
        <v>0</v>
      </c>
    </row>
    <row r="50" spans="1:39" ht="14.1" customHeight="1" x14ac:dyDescent="0.3">
      <c r="A50" s="197">
        <v>43</v>
      </c>
      <c r="B50" s="197">
        <f t="shared" si="0"/>
        <v>1</v>
      </c>
      <c r="C50" s="130"/>
      <c r="D50" s="197" t="str">
        <f>IF(C50="","",(VLOOKUP(C50,FSGT6_Inscr!$F$7:$K$107,2,TRUE)))</f>
        <v/>
      </c>
      <c r="E50" s="197" t="str">
        <f>IF(C50="","",(VLOOKUP(C50,FSGT6_Inscr!$F$7:$K$107,3,TRUE)))</f>
        <v/>
      </c>
      <c r="F50" s="197" t="str">
        <f>IF(C50="","",(VLOOKUP(C50,FSGT6_Inscr!$F$7:$K$107,4,TRUE)))</f>
        <v/>
      </c>
      <c r="G50" s="197" t="str">
        <f>IF(C50="","",(VLOOKUP(C50,FSGT6_Inscr!$F$7:$K$107,5,TRUE)))</f>
        <v/>
      </c>
      <c r="H50" s="197" t="str">
        <f>IF(C50="","",(VLOOKUP(C50,FSGT6_Inscr!$F$7:$K$107,6,TRUE)))</f>
        <v/>
      </c>
      <c r="I50" s="196"/>
      <c r="J50" s="198">
        <f t="shared" si="1"/>
        <v>0</v>
      </c>
      <c r="K50" s="203">
        <f>IF(J50=1,(SUM($J$8:J50)*J50),0)</f>
        <v>0</v>
      </c>
      <c r="L50" s="203" t="str">
        <f t="shared" si="2"/>
        <v xml:space="preserve"> </v>
      </c>
      <c r="M50" s="203" t="str">
        <f t="shared" si="3"/>
        <v xml:space="preserve"> </v>
      </c>
      <c r="N50" s="248" t="str">
        <f t="shared" si="4"/>
        <v xml:space="preserve"> </v>
      </c>
      <c r="O50" s="253" t="str">
        <f t="shared" si="5"/>
        <v xml:space="preserve"> </v>
      </c>
      <c r="P50" s="234" t="str">
        <f t="shared" si="6"/>
        <v/>
      </c>
      <c r="AL50" s="268" t="str">
        <f t="shared" si="7"/>
        <v/>
      </c>
      <c r="AM50" s="270">
        <f t="shared" si="8"/>
        <v>0</v>
      </c>
    </row>
    <row r="51" spans="1:39" ht="14.1" customHeight="1" x14ac:dyDescent="0.3">
      <c r="A51" s="131">
        <v>44</v>
      </c>
      <c r="B51" s="131">
        <f t="shared" si="0"/>
        <v>1</v>
      </c>
      <c r="C51" s="132"/>
      <c r="D51" s="131" t="str">
        <f>IF(C51="","",(VLOOKUP(C51,FSGT6_Inscr!$F$7:$K$107,2,TRUE)))</f>
        <v/>
      </c>
      <c r="E51" s="131" t="str">
        <f>IF(C51="","",(VLOOKUP(C51,FSGT6_Inscr!$F$7:$K$107,3,TRUE)))</f>
        <v/>
      </c>
      <c r="F51" s="131" t="str">
        <f>IF(C51="","",(VLOOKUP(C51,FSGT6_Inscr!$F$7:$K$107,4,TRUE)))</f>
        <v/>
      </c>
      <c r="G51" s="131" t="str">
        <f>IF(C51="","",(VLOOKUP(C51,FSGT6_Inscr!$F$7:$K$107,5,TRUE)))</f>
        <v/>
      </c>
      <c r="H51" s="131" t="str">
        <f>IF(C51="","",(VLOOKUP(C51,FSGT6_Inscr!$F$7:$K$107,6,TRUE)))</f>
        <v/>
      </c>
      <c r="I51" s="78"/>
      <c r="J51" s="241">
        <f t="shared" si="1"/>
        <v>0</v>
      </c>
      <c r="K51" s="204">
        <f>IF(J51=1,(SUM($J$8:J51)*J51),0)</f>
        <v>0</v>
      </c>
      <c r="L51" s="204" t="str">
        <f t="shared" si="2"/>
        <v xml:space="preserve"> </v>
      </c>
      <c r="M51" s="204" t="str">
        <f t="shared" si="3"/>
        <v xml:space="preserve"> </v>
      </c>
      <c r="N51" s="249" t="str">
        <f t="shared" si="4"/>
        <v xml:space="preserve"> </v>
      </c>
      <c r="O51" s="252" t="str">
        <f t="shared" si="5"/>
        <v xml:space="preserve"> </v>
      </c>
      <c r="P51" s="233" t="str">
        <f t="shared" si="6"/>
        <v/>
      </c>
      <c r="AL51" s="268" t="str">
        <f t="shared" si="7"/>
        <v/>
      </c>
      <c r="AM51" s="270">
        <f t="shared" si="8"/>
        <v>0</v>
      </c>
    </row>
    <row r="52" spans="1:39" ht="14.1" customHeight="1" x14ac:dyDescent="0.3">
      <c r="A52" s="197">
        <v>45</v>
      </c>
      <c r="B52" s="197">
        <f t="shared" si="0"/>
        <v>1</v>
      </c>
      <c r="C52" s="130"/>
      <c r="D52" s="197" t="str">
        <f>IF(C52="","",(VLOOKUP(C52,FSGT6_Inscr!$F$7:$K$107,2,TRUE)))</f>
        <v/>
      </c>
      <c r="E52" s="197" t="str">
        <f>IF(C52="","",(VLOOKUP(C52,FSGT6_Inscr!$F$7:$K$107,3,TRUE)))</f>
        <v/>
      </c>
      <c r="F52" s="197" t="str">
        <f>IF(C52="","",(VLOOKUP(C52,FSGT6_Inscr!$F$7:$K$107,4,TRUE)))</f>
        <v/>
      </c>
      <c r="G52" s="197" t="str">
        <f>IF(C52="","",(VLOOKUP(C52,FSGT6_Inscr!$F$7:$K$107,5,TRUE)))</f>
        <v/>
      </c>
      <c r="H52" s="197" t="str">
        <f>IF(C52="","",(VLOOKUP(C52,FSGT6_Inscr!$F$7:$K$107,6,TRUE)))</f>
        <v/>
      </c>
      <c r="I52" s="196"/>
      <c r="J52" s="198">
        <f t="shared" si="1"/>
        <v>0</v>
      </c>
      <c r="K52" s="203">
        <f>IF(J52=1,(SUM($J$8:J52)*J52),0)</f>
        <v>0</v>
      </c>
      <c r="L52" s="203" t="str">
        <f t="shared" si="2"/>
        <v xml:space="preserve"> </v>
      </c>
      <c r="M52" s="203" t="str">
        <f t="shared" si="3"/>
        <v xml:space="preserve"> </v>
      </c>
      <c r="N52" s="248" t="str">
        <f t="shared" si="4"/>
        <v xml:space="preserve"> </v>
      </c>
      <c r="O52" s="253" t="str">
        <f t="shared" si="5"/>
        <v xml:space="preserve"> </v>
      </c>
      <c r="P52" s="234" t="str">
        <f t="shared" si="6"/>
        <v/>
      </c>
      <c r="AL52" s="268" t="str">
        <f t="shared" si="7"/>
        <v/>
      </c>
      <c r="AM52" s="270">
        <f t="shared" si="8"/>
        <v>0</v>
      </c>
    </row>
    <row r="53" spans="1:39" ht="14.1" customHeight="1" x14ac:dyDescent="0.3">
      <c r="A53" s="131">
        <v>46</v>
      </c>
      <c r="B53" s="131">
        <f t="shared" si="0"/>
        <v>1</v>
      </c>
      <c r="C53" s="132"/>
      <c r="D53" s="131" t="str">
        <f>IF(C53="","",(VLOOKUP(C53,FSGT6_Inscr!$F$7:$K$107,2,TRUE)))</f>
        <v/>
      </c>
      <c r="E53" s="131" t="str">
        <f>IF(C53="","",(VLOOKUP(C53,FSGT6_Inscr!$F$7:$K$107,3,TRUE)))</f>
        <v/>
      </c>
      <c r="F53" s="131" t="str">
        <f>IF(C53="","",(VLOOKUP(C53,FSGT6_Inscr!$F$7:$K$107,4,TRUE)))</f>
        <v/>
      </c>
      <c r="G53" s="131" t="str">
        <f>IF(C53="","",(VLOOKUP(C53,FSGT6_Inscr!$F$7:$K$107,5,TRUE)))</f>
        <v/>
      </c>
      <c r="H53" s="131" t="str">
        <f>IF(C53="","",(VLOOKUP(C53,FSGT6_Inscr!$F$7:$K$107,6,TRUE)))</f>
        <v/>
      </c>
      <c r="I53" s="78"/>
      <c r="J53" s="241">
        <f t="shared" si="1"/>
        <v>0</v>
      </c>
      <c r="K53" s="204">
        <f>IF(J53=1,(SUM($J$8:J53)*J53),0)</f>
        <v>0</v>
      </c>
      <c r="L53" s="204" t="str">
        <f t="shared" si="2"/>
        <v xml:space="preserve"> </v>
      </c>
      <c r="M53" s="204" t="str">
        <f t="shared" si="3"/>
        <v xml:space="preserve"> </v>
      </c>
      <c r="N53" s="249" t="str">
        <f t="shared" si="4"/>
        <v xml:space="preserve"> </v>
      </c>
      <c r="O53" s="252" t="str">
        <f t="shared" si="5"/>
        <v xml:space="preserve"> </v>
      </c>
      <c r="P53" s="233" t="str">
        <f t="shared" si="6"/>
        <v/>
      </c>
      <c r="AL53" s="268" t="str">
        <f t="shared" si="7"/>
        <v/>
      </c>
      <c r="AM53" s="270">
        <f t="shared" si="8"/>
        <v>0</v>
      </c>
    </row>
    <row r="54" spans="1:39" ht="14.1" customHeight="1" x14ac:dyDescent="0.3">
      <c r="A54" s="197">
        <v>47</v>
      </c>
      <c r="B54" s="197">
        <f t="shared" si="0"/>
        <v>1</v>
      </c>
      <c r="C54" s="130"/>
      <c r="D54" s="197" t="str">
        <f>IF(C54="","",(VLOOKUP(C54,FSGT6_Inscr!$F$7:$K$107,2,TRUE)))</f>
        <v/>
      </c>
      <c r="E54" s="197" t="str">
        <f>IF(C54="","",(VLOOKUP(C54,FSGT6_Inscr!$F$7:$K$107,3,TRUE)))</f>
        <v/>
      </c>
      <c r="F54" s="197" t="str">
        <f>IF(C54="","",(VLOOKUP(C54,FSGT6_Inscr!$F$7:$K$107,4,TRUE)))</f>
        <v/>
      </c>
      <c r="G54" s="197" t="str">
        <f>IF(C54="","",(VLOOKUP(C54,FSGT6_Inscr!$F$7:$K$107,5,TRUE)))</f>
        <v/>
      </c>
      <c r="H54" s="197" t="str">
        <f>IF(C54="","",(VLOOKUP(C54,FSGT6_Inscr!$F$7:$K$107,6,TRUE)))</f>
        <v/>
      </c>
      <c r="I54" s="196"/>
      <c r="J54" s="198">
        <f t="shared" si="1"/>
        <v>0</v>
      </c>
      <c r="K54" s="203">
        <f>IF(J54=1,(SUM($J$8:J54)*J54),0)</f>
        <v>0</v>
      </c>
      <c r="L54" s="203" t="str">
        <f t="shared" si="2"/>
        <v xml:space="preserve"> </v>
      </c>
      <c r="M54" s="203" t="str">
        <f t="shared" si="3"/>
        <v xml:space="preserve"> </v>
      </c>
      <c r="N54" s="248" t="str">
        <f t="shared" si="4"/>
        <v xml:space="preserve"> </v>
      </c>
      <c r="O54" s="253" t="str">
        <f t="shared" si="5"/>
        <v xml:space="preserve"> </v>
      </c>
      <c r="P54" s="234" t="str">
        <f t="shared" si="6"/>
        <v/>
      </c>
      <c r="AL54" s="268" t="str">
        <f t="shared" si="7"/>
        <v/>
      </c>
      <c r="AM54" s="270">
        <f t="shared" si="8"/>
        <v>0</v>
      </c>
    </row>
    <row r="55" spans="1:39" ht="14.1" customHeight="1" x14ac:dyDescent="0.3">
      <c r="A55" s="131">
        <v>48</v>
      </c>
      <c r="B55" s="131">
        <f t="shared" si="0"/>
        <v>1</v>
      </c>
      <c r="C55" s="132"/>
      <c r="D55" s="131" t="str">
        <f>IF(C55="","",(VLOOKUP(C55,FSGT6_Inscr!$F$7:$K$107,2,TRUE)))</f>
        <v/>
      </c>
      <c r="E55" s="131" t="str">
        <f>IF(C55="","",(VLOOKUP(C55,FSGT6_Inscr!$F$7:$K$107,3,TRUE)))</f>
        <v/>
      </c>
      <c r="F55" s="131" t="str">
        <f>IF(C55="","",(VLOOKUP(C55,FSGT6_Inscr!$F$7:$K$107,4,TRUE)))</f>
        <v/>
      </c>
      <c r="G55" s="131" t="str">
        <f>IF(C55="","",(VLOOKUP(C55,FSGT6_Inscr!$F$7:$K$107,5,TRUE)))</f>
        <v/>
      </c>
      <c r="H55" s="131" t="str">
        <f>IF(C55="","",(VLOOKUP(C55,FSGT6_Inscr!$F$7:$K$107,6,TRUE)))</f>
        <v/>
      </c>
      <c r="I55" s="78"/>
      <c r="J55" s="241">
        <f t="shared" si="1"/>
        <v>0</v>
      </c>
      <c r="K55" s="204">
        <f>IF(J55=1,(SUM($J$8:J55)*J55),0)</f>
        <v>0</v>
      </c>
      <c r="L55" s="204" t="str">
        <f t="shared" si="2"/>
        <v xml:space="preserve"> </v>
      </c>
      <c r="M55" s="204" t="str">
        <f t="shared" si="3"/>
        <v xml:space="preserve"> </v>
      </c>
      <c r="N55" s="249" t="str">
        <f t="shared" si="4"/>
        <v xml:space="preserve"> </v>
      </c>
      <c r="O55" s="252" t="str">
        <f t="shared" si="5"/>
        <v xml:space="preserve"> </v>
      </c>
      <c r="P55" s="233" t="str">
        <f t="shared" si="6"/>
        <v/>
      </c>
      <c r="AL55" s="268" t="str">
        <f t="shared" si="7"/>
        <v/>
      </c>
      <c r="AM55" s="270">
        <f t="shared" si="8"/>
        <v>0</v>
      </c>
    </row>
    <row r="56" spans="1:39" ht="14.1" customHeight="1" x14ac:dyDescent="0.3">
      <c r="A56" s="197">
        <v>49</v>
      </c>
      <c r="B56" s="197">
        <f t="shared" si="0"/>
        <v>1</v>
      </c>
      <c r="C56" s="130"/>
      <c r="D56" s="197" t="str">
        <f>IF(C56="","",(VLOOKUP(C56,FSGT6_Inscr!$F$7:$K$107,2,TRUE)))</f>
        <v/>
      </c>
      <c r="E56" s="197" t="str">
        <f>IF(C56="","",(VLOOKUP(C56,FSGT6_Inscr!$F$7:$K$107,3,TRUE)))</f>
        <v/>
      </c>
      <c r="F56" s="197" t="str">
        <f>IF(C56="","",(VLOOKUP(C56,FSGT6_Inscr!$F$7:$K$107,4,TRUE)))</f>
        <v/>
      </c>
      <c r="G56" s="197" t="str">
        <f>IF(C56="","",(VLOOKUP(C56,FSGT6_Inscr!$F$7:$K$107,5,TRUE)))</f>
        <v/>
      </c>
      <c r="H56" s="197" t="str">
        <f>IF(C56="","",(VLOOKUP(C56,FSGT6_Inscr!$F$7:$K$107,6,TRUE)))</f>
        <v/>
      </c>
      <c r="I56" s="196"/>
      <c r="J56" s="198">
        <f t="shared" si="1"/>
        <v>0</v>
      </c>
      <c r="K56" s="203">
        <f>IF(J56=1,(SUM($J$8:J56)*J56),0)</f>
        <v>0</v>
      </c>
      <c r="L56" s="203" t="str">
        <f t="shared" si="2"/>
        <v xml:space="preserve"> </v>
      </c>
      <c r="M56" s="203" t="str">
        <f t="shared" si="3"/>
        <v xml:space="preserve"> </v>
      </c>
      <c r="N56" s="248" t="str">
        <f t="shared" si="4"/>
        <v xml:space="preserve"> </v>
      </c>
      <c r="O56" s="253" t="str">
        <f t="shared" si="5"/>
        <v xml:space="preserve"> </v>
      </c>
      <c r="P56" s="234" t="str">
        <f t="shared" si="6"/>
        <v/>
      </c>
      <c r="AL56" s="268" t="str">
        <f t="shared" si="7"/>
        <v/>
      </c>
      <c r="AM56" s="270">
        <f t="shared" si="8"/>
        <v>0</v>
      </c>
    </row>
    <row r="57" spans="1:39" ht="14.1" customHeight="1" x14ac:dyDescent="0.3">
      <c r="A57" s="131">
        <v>50</v>
      </c>
      <c r="B57" s="131">
        <f t="shared" si="0"/>
        <v>1</v>
      </c>
      <c r="C57" s="132"/>
      <c r="D57" s="131" t="str">
        <f>IF(C57="","",(VLOOKUP(C57,FSGT6_Inscr!$F$7:$K$107,2,TRUE)))</f>
        <v/>
      </c>
      <c r="E57" s="131" t="str">
        <f>IF(C57="","",(VLOOKUP(C57,FSGT6_Inscr!$F$7:$K$107,3,TRUE)))</f>
        <v/>
      </c>
      <c r="F57" s="131" t="str">
        <f>IF(C57="","",(VLOOKUP(C57,FSGT6_Inscr!$F$7:$K$107,4,TRUE)))</f>
        <v/>
      </c>
      <c r="G57" s="131" t="str">
        <f>IF(C57="","",(VLOOKUP(C57,FSGT6_Inscr!$F$7:$K$107,5,TRUE)))</f>
        <v/>
      </c>
      <c r="H57" s="131" t="str">
        <f>IF(C57="","",(VLOOKUP(C57,FSGT6_Inscr!$F$7:$K$107,6,TRUE)))</f>
        <v/>
      </c>
      <c r="I57" s="78"/>
      <c r="J57" s="241">
        <f t="shared" si="1"/>
        <v>0</v>
      </c>
      <c r="K57" s="204">
        <f>IF(J57=1,(SUM($J$8:J57)*J57),0)</f>
        <v>0</v>
      </c>
      <c r="L57" s="204" t="str">
        <f t="shared" si="2"/>
        <v xml:space="preserve"> </v>
      </c>
      <c r="M57" s="204" t="str">
        <f t="shared" si="3"/>
        <v xml:space="preserve"> </v>
      </c>
      <c r="N57" s="249" t="str">
        <f t="shared" si="4"/>
        <v xml:space="preserve"> </v>
      </c>
      <c r="O57" s="252" t="str">
        <f t="shared" si="5"/>
        <v xml:space="preserve"> </v>
      </c>
      <c r="P57" s="233" t="str">
        <f t="shared" si="6"/>
        <v/>
      </c>
      <c r="AL57" s="268" t="str">
        <f t="shared" si="7"/>
        <v/>
      </c>
      <c r="AM57" s="270">
        <f t="shared" si="8"/>
        <v>0</v>
      </c>
    </row>
    <row r="58" spans="1:39" ht="14.1" customHeight="1" x14ac:dyDescent="0.3">
      <c r="A58" s="197">
        <v>51</v>
      </c>
      <c r="B58" s="197">
        <f t="shared" ref="B58:B107" si="9">IF(A58="A",0,IF(A58="NC",0,1))</f>
        <v>1</v>
      </c>
      <c r="C58" s="130"/>
      <c r="D58" s="197" t="str">
        <f>IF(C58="","",(VLOOKUP(C58,FSGT6_Inscr!$F$7:$K$107,2,TRUE)))</f>
        <v/>
      </c>
      <c r="E58" s="197" t="str">
        <f>IF(C58="","",(VLOOKUP(C58,FSGT6_Inscr!$F$7:$K$107,3,TRUE)))</f>
        <v/>
      </c>
      <c r="F58" s="197" t="str">
        <f>IF(C58="","",(VLOOKUP(C58,FSGT6_Inscr!$F$7:$K$107,4,TRUE)))</f>
        <v/>
      </c>
      <c r="G58" s="197" t="str">
        <f>IF(C58="","",(VLOOKUP(C58,FSGT6_Inscr!$F$7:$K$107,5,TRUE)))</f>
        <v/>
      </c>
      <c r="H58" s="197" t="str">
        <f>IF(C58="","",(VLOOKUP(C58,FSGT6_Inscr!$F$7:$K$107,6,TRUE)))</f>
        <v/>
      </c>
      <c r="I58" s="196"/>
      <c r="J58" s="198">
        <f t="shared" si="1"/>
        <v>0</v>
      </c>
      <c r="K58" s="203">
        <f>IF(J58=1,(SUM($J$8:J58)*J58),0)</f>
        <v>0</v>
      </c>
      <c r="L58" s="203" t="str">
        <f t="shared" si="2"/>
        <v xml:space="preserve"> </v>
      </c>
      <c r="M58" s="203" t="str">
        <f t="shared" si="3"/>
        <v xml:space="preserve"> </v>
      </c>
      <c r="N58" s="248" t="str">
        <f t="shared" si="4"/>
        <v xml:space="preserve"> </v>
      </c>
      <c r="O58" s="253" t="str">
        <f t="shared" si="5"/>
        <v xml:space="preserve"> </v>
      </c>
      <c r="P58" s="234" t="str">
        <f t="shared" si="6"/>
        <v/>
      </c>
      <c r="AL58" s="268" t="str">
        <f t="shared" si="7"/>
        <v/>
      </c>
      <c r="AM58" s="270">
        <f t="shared" si="8"/>
        <v>0</v>
      </c>
    </row>
    <row r="59" spans="1:39" ht="14.1" customHeight="1" x14ac:dyDescent="0.3">
      <c r="A59" s="131">
        <v>52</v>
      </c>
      <c r="B59" s="131">
        <f t="shared" si="9"/>
        <v>1</v>
      </c>
      <c r="C59" s="132"/>
      <c r="D59" s="131" t="str">
        <f>IF(C59="","",(VLOOKUP(C59,FSGT6_Inscr!$F$7:$K$107,2,TRUE)))</f>
        <v/>
      </c>
      <c r="E59" s="131" t="str">
        <f>IF(C59="","",(VLOOKUP(C59,FSGT6_Inscr!$F$7:$K$107,3,TRUE)))</f>
        <v/>
      </c>
      <c r="F59" s="131" t="str">
        <f>IF(C59="","",(VLOOKUP(C59,FSGT6_Inscr!$F$7:$K$107,4,TRUE)))</f>
        <v/>
      </c>
      <c r="G59" s="131" t="str">
        <f>IF(C59="","",(VLOOKUP(C59,FSGT6_Inscr!$F$7:$K$107,5,TRUE)))</f>
        <v/>
      </c>
      <c r="H59" s="131" t="str">
        <f>IF(C59="","",(VLOOKUP(C59,FSGT6_Inscr!$F$7:$K$107,6,TRUE)))</f>
        <v/>
      </c>
      <c r="I59" s="78"/>
      <c r="J59" s="241">
        <f t="shared" si="1"/>
        <v>0</v>
      </c>
      <c r="K59" s="204">
        <f>IF(J59=1,(SUM($J$8:J59)*J59),0)</f>
        <v>0</v>
      </c>
      <c r="L59" s="204" t="str">
        <f t="shared" si="2"/>
        <v xml:space="preserve"> </v>
      </c>
      <c r="M59" s="204" t="str">
        <f t="shared" si="3"/>
        <v xml:space="preserve"> </v>
      </c>
      <c r="N59" s="249" t="str">
        <f t="shared" si="4"/>
        <v xml:space="preserve"> </v>
      </c>
      <c r="O59" s="252" t="str">
        <f t="shared" si="5"/>
        <v xml:space="preserve"> </v>
      </c>
      <c r="P59" s="233" t="str">
        <f t="shared" si="6"/>
        <v/>
      </c>
      <c r="AL59" s="268" t="str">
        <f t="shared" si="7"/>
        <v/>
      </c>
      <c r="AM59" s="270">
        <f t="shared" si="8"/>
        <v>0</v>
      </c>
    </row>
    <row r="60" spans="1:39" ht="14.1" customHeight="1" x14ac:dyDescent="0.3">
      <c r="A60" s="197">
        <v>53</v>
      </c>
      <c r="B60" s="197">
        <f t="shared" si="9"/>
        <v>1</v>
      </c>
      <c r="C60" s="130"/>
      <c r="D60" s="197" t="str">
        <f>IF(C60="","",(VLOOKUP(C60,FSGT6_Inscr!$F$7:$K$107,2,TRUE)))</f>
        <v/>
      </c>
      <c r="E60" s="197" t="str">
        <f>IF(C60="","",(VLOOKUP(C60,FSGT6_Inscr!$F$7:$K$107,3,TRUE)))</f>
        <v/>
      </c>
      <c r="F60" s="197" t="str">
        <f>IF(C60="","",(VLOOKUP(C60,FSGT6_Inscr!$F$7:$K$107,4,TRUE)))</f>
        <v/>
      </c>
      <c r="G60" s="197" t="str">
        <f>IF(C60="","",(VLOOKUP(C60,FSGT6_Inscr!$F$7:$K$107,5,TRUE)))</f>
        <v/>
      </c>
      <c r="H60" s="197" t="str">
        <f>IF(C60="","",(VLOOKUP(C60,FSGT6_Inscr!$F$7:$K$107,6,TRUE)))</f>
        <v/>
      </c>
      <c r="I60" s="196"/>
      <c r="J60" s="198">
        <f t="shared" si="1"/>
        <v>0</v>
      </c>
      <c r="K60" s="203">
        <f>IF(J60=1,(SUM($J$8:J60)*J60),0)</f>
        <v>0</v>
      </c>
      <c r="L60" s="203" t="str">
        <f t="shared" si="2"/>
        <v xml:space="preserve"> </v>
      </c>
      <c r="M60" s="203" t="str">
        <f t="shared" si="3"/>
        <v xml:space="preserve"> </v>
      </c>
      <c r="N60" s="248" t="str">
        <f t="shared" si="4"/>
        <v xml:space="preserve"> </v>
      </c>
      <c r="O60" s="253" t="str">
        <f t="shared" si="5"/>
        <v xml:space="preserve"> </v>
      </c>
      <c r="P60" s="234" t="str">
        <f t="shared" si="6"/>
        <v/>
      </c>
      <c r="AL60" s="268" t="str">
        <f t="shared" si="7"/>
        <v/>
      </c>
      <c r="AM60" s="270">
        <f t="shared" si="8"/>
        <v>0</v>
      </c>
    </row>
    <row r="61" spans="1:39" ht="14.1" customHeight="1" x14ac:dyDescent="0.3">
      <c r="A61" s="131">
        <v>54</v>
      </c>
      <c r="B61" s="131">
        <f t="shared" si="9"/>
        <v>1</v>
      </c>
      <c r="C61" s="132"/>
      <c r="D61" s="131" t="str">
        <f>IF(C61="","",(VLOOKUP(C61,FSGT6_Inscr!$F$7:$K$107,2,TRUE)))</f>
        <v/>
      </c>
      <c r="E61" s="131" t="str">
        <f>IF(C61="","",(VLOOKUP(C61,FSGT6_Inscr!$F$7:$K$107,3,TRUE)))</f>
        <v/>
      </c>
      <c r="F61" s="131" t="str">
        <f>IF(C61="","",(VLOOKUP(C61,FSGT6_Inscr!$F$7:$K$107,4,TRUE)))</f>
        <v/>
      </c>
      <c r="G61" s="131" t="str">
        <f>IF(C61="","",(VLOOKUP(C61,FSGT6_Inscr!$F$7:$K$107,5,TRUE)))</f>
        <v/>
      </c>
      <c r="H61" s="131" t="str">
        <f>IF(C61="","",(VLOOKUP(C61,FSGT6_Inscr!$F$7:$K$107,6,TRUE)))</f>
        <v/>
      </c>
      <c r="I61" s="78"/>
      <c r="J61" s="241">
        <f t="shared" si="1"/>
        <v>0</v>
      </c>
      <c r="K61" s="204">
        <f>IF(J61=1,(SUM($J$8:J61)*J61),0)</f>
        <v>0</v>
      </c>
      <c r="L61" s="204" t="str">
        <f t="shared" si="2"/>
        <v xml:space="preserve"> </v>
      </c>
      <c r="M61" s="204" t="str">
        <f t="shared" si="3"/>
        <v xml:space="preserve"> </v>
      </c>
      <c r="N61" s="249" t="str">
        <f t="shared" si="4"/>
        <v xml:space="preserve"> </v>
      </c>
      <c r="O61" s="252" t="str">
        <f t="shared" si="5"/>
        <v xml:space="preserve"> </v>
      </c>
      <c r="P61" s="233" t="str">
        <f t="shared" si="6"/>
        <v/>
      </c>
      <c r="AL61" s="268" t="str">
        <f t="shared" si="7"/>
        <v/>
      </c>
      <c r="AM61" s="270">
        <f t="shared" si="8"/>
        <v>0</v>
      </c>
    </row>
    <row r="62" spans="1:39" ht="14.1" customHeight="1" x14ac:dyDescent="0.3">
      <c r="A62" s="197">
        <v>55</v>
      </c>
      <c r="B62" s="197">
        <f t="shared" si="9"/>
        <v>1</v>
      </c>
      <c r="C62" s="130"/>
      <c r="D62" s="197" t="str">
        <f>IF(C62="","",(VLOOKUP(C62,FSGT6_Inscr!$F$7:$K$107,2,TRUE)))</f>
        <v/>
      </c>
      <c r="E62" s="197" t="str">
        <f>IF(C62="","",(VLOOKUP(C62,FSGT6_Inscr!$F$7:$K$107,3,TRUE)))</f>
        <v/>
      </c>
      <c r="F62" s="197" t="str">
        <f>IF(C62="","",(VLOOKUP(C62,FSGT6_Inscr!$F$7:$K$107,4,TRUE)))</f>
        <v/>
      </c>
      <c r="G62" s="197" t="str">
        <f>IF(C62="","",(VLOOKUP(C62,FSGT6_Inscr!$F$7:$K$107,5,TRUE)))</f>
        <v/>
      </c>
      <c r="H62" s="197" t="str">
        <f>IF(C62="","",(VLOOKUP(C62,FSGT6_Inscr!$F$7:$K$107,6,TRUE)))</f>
        <v/>
      </c>
      <c r="I62" s="196"/>
      <c r="J62" s="198">
        <f t="shared" si="1"/>
        <v>0</v>
      </c>
      <c r="K62" s="203">
        <f>IF(J62=1,(SUM($J$8:J62)*J62),0)</f>
        <v>0</v>
      </c>
      <c r="L62" s="203" t="str">
        <f t="shared" si="2"/>
        <v xml:space="preserve"> </v>
      </c>
      <c r="M62" s="203" t="str">
        <f t="shared" si="3"/>
        <v xml:space="preserve"> </v>
      </c>
      <c r="N62" s="248" t="str">
        <f t="shared" si="4"/>
        <v xml:space="preserve"> </v>
      </c>
      <c r="O62" s="253" t="str">
        <f t="shared" si="5"/>
        <v xml:space="preserve"> </v>
      </c>
      <c r="P62" s="234" t="str">
        <f t="shared" si="6"/>
        <v/>
      </c>
      <c r="AL62" s="268" t="str">
        <f t="shared" si="7"/>
        <v/>
      </c>
      <c r="AM62" s="270">
        <f t="shared" si="8"/>
        <v>0</v>
      </c>
    </row>
    <row r="63" spans="1:39" ht="14.1" customHeight="1" x14ac:dyDescent="0.3">
      <c r="A63" s="131">
        <v>56</v>
      </c>
      <c r="B63" s="131">
        <f t="shared" si="9"/>
        <v>1</v>
      </c>
      <c r="C63" s="132"/>
      <c r="D63" s="131" t="str">
        <f>IF(C63="","",(VLOOKUP(C63,FSGT6_Inscr!$F$7:$K$107,2,TRUE)))</f>
        <v/>
      </c>
      <c r="E63" s="131" t="str">
        <f>IF(C63="","",(VLOOKUP(C63,FSGT6_Inscr!$F$7:$K$107,3,TRUE)))</f>
        <v/>
      </c>
      <c r="F63" s="131" t="str">
        <f>IF(C63="","",(VLOOKUP(C63,FSGT6_Inscr!$F$7:$K$107,4,TRUE)))</f>
        <v/>
      </c>
      <c r="G63" s="131" t="str">
        <f>IF(C63="","",(VLOOKUP(C63,FSGT6_Inscr!$F$7:$K$107,5,TRUE)))</f>
        <v/>
      </c>
      <c r="H63" s="131" t="str">
        <f>IF(C63="","",(VLOOKUP(C63,FSGT6_Inscr!$F$7:$K$107,6,TRUE)))</f>
        <v/>
      </c>
      <c r="I63" s="78"/>
      <c r="J63" s="241">
        <f t="shared" si="1"/>
        <v>0</v>
      </c>
      <c r="K63" s="204">
        <f>IF(J63=1,(SUM($J$8:J63)*J63),0)</f>
        <v>0</v>
      </c>
      <c r="L63" s="204" t="str">
        <f t="shared" si="2"/>
        <v xml:space="preserve"> </v>
      </c>
      <c r="M63" s="204" t="str">
        <f t="shared" si="3"/>
        <v xml:space="preserve"> </v>
      </c>
      <c r="N63" s="249" t="str">
        <f t="shared" si="4"/>
        <v xml:space="preserve"> </v>
      </c>
      <c r="O63" s="252" t="str">
        <f t="shared" si="5"/>
        <v xml:space="preserve"> </v>
      </c>
      <c r="P63" s="233" t="str">
        <f t="shared" si="6"/>
        <v/>
      </c>
      <c r="AL63" s="268" t="str">
        <f t="shared" si="7"/>
        <v/>
      </c>
      <c r="AM63" s="270">
        <f t="shared" si="8"/>
        <v>0</v>
      </c>
    </row>
    <row r="64" spans="1:39" ht="14.1" customHeight="1" x14ac:dyDescent="0.3">
      <c r="A64" s="197">
        <v>57</v>
      </c>
      <c r="B64" s="197">
        <f t="shared" si="9"/>
        <v>1</v>
      </c>
      <c r="C64" s="130"/>
      <c r="D64" s="197" t="str">
        <f>IF(C64="","",(VLOOKUP(C64,FSGT6_Inscr!$F$7:$K$107,2,TRUE)))</f>
        <v/>
      </c>
      <c r="E64" s="197" t="str">
        <f>IF(C64="","",(VLOOKUP(C64,FSGT6_Inscr!$F$7:$K$107,3,TRUE)))</f>
        <v/>
      </c>
      <c r="F64" s="197" t="str">
        <f>IF(C64="","",(VLOOKUP(C64,FSGT6_Inscr!$F$7:$K$107,4,TRUE)))</f>
        <v/>
      </c>
      <c r="G64" s="197" t="str">
        <f>IF(C64="","",(VLOOKUP(C64,FSGT6_Inscr!$F$7:$K$107,5,TRUE)))</f>
        <v/>
      </c>
      <c r="H64" s="197" t="str">
        <f>IF(C64="","",(VLOOKUP(C64,FSGT6_Inscr!$F$7:$K$107,6,TRUE)))</f>
        <v/>
      </c>
      <c r="I64" s="196"/>
      <c r="J64" s="198">
        <f t="shared" si="1"/>
        <v>0</v>
      </c>
      <c r="K64" s="203">
        <f>IF(J64=1,(SUM($J$8:J64)*J64),0)</f>
        <v>0</v>
      </c>
      <c r="L64" s="203" t="str">
        <f t="shared" si="2"/>
        <v xml:space="preserve"> </v>
      </c>
      <c r="M64" s="203" t="str">
        <f t="shared" si="3"/>
        <v xml:space="preserve"> </v>
      </c>
      <c r="N64" s="248" t="str">
        <f t="shared" si="4"/>
        <v xml:space="preserve"> </v>
      </c>
      <c r="O64" s="253" t="str">
        <f t="shared" si="5"/>
        <v xml:space="preserve"> </v>
      </c>
      <c r="P64" s="234" t="str">
        <f t="shared" si="6"/>
        <v/>
      </c>
      <c r="AL64" s="268" t="str">
        <f t="shared" si="7"/>
        <v/>
      </c>
      <c r="AM64" s="270">
        <f t="shared" si="8"/>
        <v>0</v>
      </c>
    </row>
    <row r="65" spans="1:39" ht="14.1" customHeight="1" x14ac:dyDescent="0.3">
      <c r="A65" s="131">
        <v>58</v>
      </c>
      <c r="B65" s="131">
        <f t="shared" si="9"/>
        <v>1</v>
      </c>
      <c r="C65" s="132"/>
      <c r="D65" s="131" t="str">
        <f>IF(C65="","",(VLOOKUP(C65,FSGT6_Inscr!$F$7:$K$107,2,TRUE)))</f>
        <v/>
      </c>
      <c r="E65" s="131" t="str">
        <f>IF(C65="","",(VLOOKUP(C65,FSGT6_Inscr!$F$7:$K$107,3,TRUE)))</f>
        <v/>
      </c>
      <c r="F65" s="131" t="str">
        <f>IF(C65="","",(VLOOKUP(C65,FSGT6_Inscr!$F$7:$K$107,4,TRUE)))</f>
        <v/>
      </c>
      <c r="G65" s="131" t="str">
        <f>IF(C65="","",(VLOOKUP(C65,FSGT6_Inscr!$F$7:$K$107,5,TRUE)))</f>
        <v/>
      </c>
      <c r="H65" s="131" t="str">
        <f>IF(C65="","",(VLOOKUP(C65,FSGT6_Inscr!$F$7:$K$107,6,TRUE)))</f>
        <v/>
      </c>
      <c r="I65" s="78"/>
      <c r="J65" s="241">
        <f t="shared" si="1"/>
        <v>0</v>
      </c>
      <c r="K65" s="204">
        <f>IF(J65=1,(SUM($J$8:J65)*J65),0)</f>
        <v>0</v>
      </c>
      <c r="L65" s="204" t="str">
        <f t="shared" si="2"/>
        <v xml:space="preserve"> </v>
      </c>
      <c r="M65" s="204" t="str">
        <f t="shared" si="3"/>
        <v xml:space="preserve"> </v>
      </c>
      <c r="N65" s="249" t="str">
        <f t="shared" si="4"/>
        <v xml:space="preserve"> </v>
      </c>
      <c r="O65" s="252" t="str">
        <f t="shared" si="5"/>
        <v xml:space="preserve"> </v>
      </c>
      <c r="P65" s="233" t="str">
        <f t="shared" si="6"/>
        <v/>
      </c>
      <c r="AL65" s="268" t="str">
        <f t="shared" si="7"/>
        <v/>
      </c>
      <c r="AM65" s="270">
        <f t="shared" si="8"/>
        <v>0</v>
      </c>
    </row>
    <row r="66" spans="1:39" ht="14.1" customHeight="1" x14ac:dyDescent="0.3">
      <c r="A66" s="197">
        <v>59</v>
      </c>
      <c r="B66" s="197">
        <f t="shared" si="9"/>
        <v>1</v>
      </c>
      <c r="C66" s="130"/>
      <c r="D66" s="197" t="str">
        <f>IF(C66="","",(VLOOKUP(C66,FSGT6_Inscr!$F$7:$K$107,2,TRUE)))</f>
        <v/>
      </c>
      <c r="E66" s="197" t="str">
        <f>IF(C66="","",(VLOOKUP(C66,FSGT6_Inscr!$F$7:$K$107,3,TRUE)))</f>
        <v/>
      </c>
      <c r="F66" s="197" t="str">
        <f>IF(C66="","",(VLOOKUP(C66,FSGT6_Inscr!$F$7:$K$107,4,TRUE)))</f>
        <v/>
      </c>
      <c r="G66" s="197" t="str">
        <f>IF(C66="","",(VLOOKUP(C66,FSGT6_Inscr!$F$7:$K$107,5,TRUE)))</f>
        <v/>
      </c>
      <c r="H66" s="197" t="str">
        <f>IF(C66="","",(VLOOKUP(C66,FSGT6_Inscr!$F$7:$K$107,6,TRUE)))</f>
        <v/>
      </c>
      <c r="I66" s="196"/>
      <c r="J66" s="198">
        <f t="shared" si="1"/>
        <v>0</v>
      </c>
      <c r="K66" s="203">
        <f>IF(J66=1,(SUM($J$8:J66)*J66),0)</f>
        <v>0</v>
      </c>
      <c r="L66" s="203" t="str">
        <f t="shared" si="2"/>
        <v xml:space="preserve"> </v>
      </c>
      <c r="M66" s="203" t="str">
        <f t="shared" si="3"/>
        <v xml:space="preserve"> </v>
      </c>
      <c r="N66" s="248" t="str">
        <f t="shared" si="4"/>
        <v xml:space="preserve"> </v>
      </c>
      <c r="O66" s="253" t="str">
        <f t="shared" si="5"/>
        <v xml:space="preserve"> </v>
      </c>
      <c r="P66" s="234" t="str">
        <f t="shared" si="6"/>
        <v/>
      </c>
      <c r="AL66" s="268" t="str">
        <f t="shared" si="7"/>
        <v/>
      </c>
      <c r="AM66" s="270">
        <f t="shared" si="8"/>
        <v>0</v>
      </c>
    </row>
    <row r="67" spans="1:39" ht="14.1" customHeight="1" x14ac:dyDescent="0.3">
      <c r="A67" s="131">
        <v>60</v>
      </c>
      <c r="B67" s="131">
        <f t="shared" si="9"/>
        <v>1</v>
      </c>
      <c r="C67" s="132"/>
      <c r="D67" s="131" t="str">
        <f>IF(C67="","",(VLOOKUP(C67,FSGT6_Inscr!$F$7:$K$107,2,TRUE)))</f>
        <v/>
      </c>
      <c r="E67" s="131" t="str">
        <f>IF(C67="","",(VLOOKUP(C67,FSGT6_Inscr!$F$7:$K$107,3,TRUE)))</f>
        <v/>
      </c>
      <c r="F67" s="131" t="str">
        <f>IF(C67="","",(VLOOKUP(C67,FSGT6_Inscr!$F$7:$K$107,4,TRUE)))</f>
        <v/>
      </c>
      <c r="G67" s="131" t="str">
        <f>IF(C67="","",(VLOOKUP(C67,FSGT6_Inscr!$F$7:$K$107,5,TRUE)))</f>
        <v/>
      </c>
      <c r="H67" s="131" t="str">
        <f>IF(C67="","",(VLOOKUP(C67,FSGT6_Inscr!$F$7:$K$107,6,TRUE)))</f>
        <v/>
      </c>
      <c r="I67" s="78"/>
      <c r="J67" s="241">
        <f t="shared" si="1"/>
        <v>0</v>
      </c>
      <c r="K67" s="204">
        <f>IF(J67=1,(SUM($J$8:J67)*J67),0)</f>
        <v>0</v>
      </c>
      <c r="L67" s="204" t="str">
        <f t="shared" si="2"/>
        <v xml:space="preserve"> </v>
      </c>
      <c r="M67" s="204" t="str">
        <f t="shared" si="3"/>
        <v xml:space="preserve"> </v>
      </c>
      <c r="N67" s="249" t="str">
        <f t="shared" si="4"/>
        <v xml:space="preserve"> </v>
      </c>
      <c r="O67" s="252" t="str">
        <f t="shared" si="5"/>
        <v xml:space="preserve"> </v>
      </c>
      <c r="P67" s="233" t="str">
        <f t="shared" si="6"/>
        <v/>
      </c>
      <c r="AL67" s="268" t="str">
        <f t="shared" si="7"/>
        <v/>
      </c>
      <c r="AM67" s="270">
        <f t="shared" si="8"/>
        <v>0</v>
      </c>
    </row>
    <row r="68" spans="1:39" ht="14.1" customHeight="1" x14ac:dyDescent="0.3">
      <c r="A68" s="197">
        <v>61</v>
      </c>
      <c r="B68" s="197">
        <f t="shared" si="9"/>
        <v>1</v>
      </c>
      <c r="C68" s="130"/>
      <c r="D68" s="197" t="str">
        <f>IF(C68="","",(VLOOKUP(C68,FSGT6_Inscr!$F$7:$K$107,2,TRUE)))</f>
        <v/>
      </c>
      <c r="E68" s="197" t="str">
        <f>IF(C68="","",(VLOOKUP(C68,FSGT6_Inscr!$F$7:$K$107,3,TRUE)))</f>
        <v/>
      </c>
      <c r="F68" s="197" t="str">
        <f>IF(C68="","",(VLOOKUP(C68,FSGT6_Inscr!$F$7:$K$107,4,TRUE)))</f>
        <v/>
      </c>
      <c r="G68" s="197" t="str">
        <f>IF(C68="","",(VLOOKUP(C68,FSGT6_Inscr!$F$7:$K$107,5,TRUE)))</f>
        <v/>
      </c>
      <c r="H68" s="197" t="str">
        <f>IF(C68="","",(VLOOKUP(C68,FSGT6_Inscr!$F$7:$K$107,6,TRUE)))</f>
        <v/>
      </c>
      <c r="I68" s="196"/>
      <c r="J68" s="198">
        <f t="shared" si="1"/>
        <v>0</v>
      </c>
      <c r="K68" s="203">
        <f>IF(J68=1,(SUM($J$8:J68)*J68),0)</f>
        <v>0</v>
      </c>
      <c r="L68" s="203" t="str">
        <f t="shared" si="2"/>
        <v xml:space="preserve"> </v>
      </c>
      <c r="M68" s="203" t="str">
        <f t="shared" si="3"/>
        <v xml:space="preserve"> </v>
      </c>
      <c r="N68" s="248" t="str">
        <f t="shared" si="4"/>
        <v xml:space="preserve"> </v>
      </c>
      <c r="O68" s="253" t="str">
        <f t="shared" si="5"/>
        <v xml:space="preserve"> </v>
      </c>
      <c r="P68" s="234" t="str">
        <f t="shared" si="6"/>
        <v/>
      </c>
      <c r="AL68" s="268" t="str">
        <f t="shared" si="7"/>
        <v/>
      </c>
      <c r="AM68" s="270">
        <f t="shared" si="8"/>
        <v>0</v>
      </c>
    </row>
    <row r="69" spans="1:39" ht="14.1" customHeight="1" x14ac:dyDescent="0.3">
      <c r="A69" s="131">
        <v>62</v>
      </c>
      <c r="B69" s="131">
        <f t="shared" si="9"/>
        <v>1</v>
      </c>
      <c r="C69" s="132"/>
      <c r="D69" s="131" t="str">
        <f>IF(C69="","",(VLOOKUP(C69,FSGT6_Inscr!$F$7:$K$107,2,TRUE)))</f>
        <v/>
      </c>
      <c r="E69" s="131" t="str">
        <f>IF(C69="","",(VLOOKUP(C69,FSGT6_Inscr!$F$7:$K$107,3,TRUE)))</f>
        <v/>
      </c>
      <c r="F69" s="131" t="str">
        <f>IF(C69="","",(VLOOKUP(C69,FSGT6_Inscr!$F$7:$K$107,4,TRUE)))</f>
        <v/>
      </c>
      <c r="G69" s="131" t="str">
        <f>IF(C69="","",(VLOOKUP(C69,FSGT6_Inscr!$F$7:$K$107,5,TRUE)))</f>
        <v/>
      </c>
      <c r="H69" s="131" t="str">
        <f>IF(C69="","",(VLOOKUP(C69,FSGT6_Inscr!$F$7:$K$107,6,TRUE)))</f>
        <v/>
      </c>
      <c r="I69" s="78"/>
      <c r="J69" s="241">
        <f t="shared" si="1"/>
        <v>0</v>
      </c>
      <c r="K69" s="204">
        <f>IF(J69=1,(SUM($J$8:J69)*J69),0)</f>
        <v>0</v>
      </c>
      <c r="L69" s="204" t="str">
        <f t="shared" si="2"/>
        <v xml:space="preserve"> </v>
      </c>
      <c r="M69" s="204" t="str">
        <f t="shared" si="3"/>
        <v xml:space="preserve"> </v>
      </c>
      <c r="N69" s="249" t="str">
        <f t="shared" si="4"/>
        <v xml:space="preserve"> </v>
      </c>
      <c r="O69" s="252" t="str">
        <f t="shared" si="5"/>
        <v xml:space="preserve"> </v>
      </c>
      <c r="P69" s="233" t="str">
        <f t="shared" si="6"/>
        <v/>
      </c>
      <c r="AL69" s="268" t="str">
        <f t="shared" si="7"/>
        <v/>
      </c>
      <c r="AM69" s="270">
        <f t="shared" si="8"/>
        <v>0</v>
      </c>
    </row>
    <row r="70" spans="1:39" ht="14.1" customHeight="1" x14ac:dyDescent="0.3">
      <c r="A70" s="197">
        <v>63</v>
      </c>
      <c r="B70" s="197">
        <f t="shared" si="9"/>
        <v>1</v>
      </c>
      <c r="C70" s="130"/>
      <c r="D70" s="197" t="str">
        <f>IF(C70="","",(VLOOKUP(C70,FSGT6_Inscr!$F$7:$K$107,2,TRUE)))</f>
        <v/>
      </c>
      <c r="E70" s="197" t="str">
        <f>IF(C70="","",(VLOOKUP(C70,FSGT6_Inscr!$F$7:$K$107,3,TRUE)))</f>
        <v/>
      </c>
      <c r="F70" s="197" t="str">
        <f>IF(C70="","",(VLOOKUP(C70,FSGT6_Inscr!$F$7:$K$107,4,TRUE)))</f>
        <v/>
      </c>
      <c r="G70" s="197" t="str">
        <f>IF(C70="","",(VLOOKUP(C70,FSGT6_Inscr!$F$7:$K$107,5,TRUE)))</f>
        <v/>
      </c>
      <c r="H70" s="197" t="str">
        <f>IF(C70="","",(VLOOKUP(C70,FSGT6_Inscr!$F$7:$K$107,6,TRUE)))</f>
        <v/>
      </c>
      <c r="I70" s="196"/>
      <c r="J70" s="198">
        <f t="shared" si="1"/>
        <v>0</v>
      </c>
      <c r="K70" s="203">
        <f>IF(J70=1,(SUM($J$8:J70)*J70),0)</f>
        <v>0</v>
      </c>
      <c r="L70" s="203" t="str">
        <f t="shared" si="2"/>
        <v xml:space="preserve"> </v>
      </c>
      <c r="M70" s="203" t="str">
        <f t="shared" si="3"/>
        <v xml:space="preserve"> </v>
      </c>
      <c r="N70" s="248" t="str">
        <f t="shared" si="4"/>
        <v xml:space="preserve"> </v>
      </c>
      <c r="O70" s="253" t="str">
        <f t="shared" si="5"/>
        <v xml:space="preserve"> </v>
      </c>
      <c r="P70" s="234" t="str">
        <f t="shared" si="6"/>
        <v/>
      </c>
      <c r="AL70" s="268" t="str">
        <f t="shared" si="7"/>
        <v/>
      </c>
      <c r="AM70" s="270">
        <f t="shared" si="8"/>
        <v>0</v>
      </c>
    </row>
    <row r="71" spans="1:39" ht="14.1" customHeight="1" x14ac:dyDescent="0.3">
      <c r="A71" s="131">
        <v>64</v>
      </c>
      <c r="B71" s="131">
        <f t="shared" si="9"/>
        <v>1</v>
      </c>
      <c r="C71" s="132"/>
      <c r="D71" s="131" t="str">
        <f>IF(C71="","",(VLOOKUP(C71,FSGT6_Inscr!$F$7:$K$107,2,TRUE)))</f>
        <v/>
      </c>
      <c r="E71" s="131" t="str">
        <f>IF(C71="","",(VLOOKUP(C71,FSGT6_Inscr!$F$7:$K$107,3,TRUE)))</f>
        <v/>
      </c>
      <c r="F71" s="131" t="str">
        <f>IF(C71="","",(VLOOKUP(C71,FSGT6_Inscr!$F$7:$K$107,4,TRUE)))</f>
        <v/>
      </c>
      <c r="G71" s="131" t="str">
        <f>IF(C71="","",(VLOOKUP(C71,FSGT6_Inscr!$F$7:$K$107,5,TRUE)))</f>
        <v/>
      </c>
      <c r="H71" s="131" t="str">
        <f>IF(C71="","",(VLOOKUP(C71,FSGT6_Inscr!$F$7:$K$107,6,TRUE)))</f>
        <v/>
      </c>
      <c r="I71" s="78"/>
      <c r="J71" s="241">
        <f t="shared" si="1"/>
        <v>0</v>
      </c>
      <c r="K71" s="204">
        <f>IF(J71=1,(SUM($J$8:J71)*J71),0)</f>
        <v>0</v>
      </c>
      <c r="L71" s="204" t="str">
        <f t="shared" si="2"/>
        <v xml:space="preserve"> </v>
      </c>
      <c r="M71" s="204" t="str">
        <f t="shared" si="3"/>
        <v xml:space="preserve"> </v>
      </c>
      <c r="N71" s="249" t="str">
        <f t="shared" si="4"/>
        <v xml:space="preserve"> </v>
      </c>
      <c r="O71" s="252" t="str">
        <f t="shared" si="5"/>
        <v xml:space="preserve"> </v>
      </c>
      <c r="P71" s="233" t="str">
        <f t="shared" si="6"/>
        <v/>
      </c>
      <c r="AL71" s="268" t="str">
        <f t="shared" si="7"/>
        <v/>
      </c>
      <c r="AM71" s="270">
        <f t="shared" si="8"/>
        <v>0</v>
      </c>
    </row>
    <row r="72" spans="1:39" ht="14.1" customHeight="1" x14ac:dyDescent="0.3">
      <c r="A72" s="197">
        <v>65</v>
      </c>
      <c r="B72" s="197">
        <f t="shared" si="9"/>
        <v>1</v>
      </c>
      <c r="C72" s="130"/>
      <c r="D72" s="197" t="str">
        <f>IF(C72="","",(VLOOKUP(C72,FSGT6_Inscr!$F$7:$K$107,2,TRUE)))</f>
        <v/>
      </c>
      <c r="E72" s="197" t="str">
        <f>IF(C72="","",(VLOOKUP(C72,FSGT6_Inscr!$F$7:$K$107,3,TRUE)))</f>
        <v/>
      </c>
      <c r="F72" s="197" t="str">
        <f>IF(C72="","",(VLOOKUP(C72,FSGT6_Inscr!$F$7:$K$107,4,TRUE)))</f>
        <v/>
      </c>
      <c r="G72" s="197" t="str">
        <f>IF(C72="","",(VLOOKUP(C72,FSGT6_Inscr!$F$7:$K$107,5,TRUE)))</f>
        <v/>
      </c>
      <c r="H72" s="197" t="str">
        <f>IF(C72="","",(VLOOKUP(C72,FSGT6_Inscr!$F$7:$K$107,6,TRUE)))</f>
        <v/>
      </c>
      <c r="I72" s="196"/>
      <c r="J72" s="198">
        <f t="shared" si="1"/>
        <v>0</v>
      </c>
      <c r="K72" s="203">
        <f>IF(J72=1,(SUM($J$8:J72)*J72),0)</f>
        <v>0</v>
      </c>
      <c r="L72" s="203" t="str">
        <f t="shared" si="2"/>
        <v xml:space="preserve"> </v>
      </c>
      <c r="M72" s="203" t="str">
        <f t="shared" si="3"/>
        <v xml:space="preserve"> </v>
      </c>
      <c r="N72" s="248" t="str">
        <f t="shared" si="4"/>
        <v xml:space="preserve"> </v>
      </c>
      <c r="O72" s="253" t="str">
        <f t="shared" si="5"/>
        <v xml:space="preserve"> </v>
      </c>
      <c r="P72" s="234" t="str">
        <f t="shared" si="6"/>
        <v/>
      </c>
      <c r="AL72" s="268" t="str">
        <f t="shared" si="7"/>
        <v/>
      </c>
      <c r="AM72" s="270">
        <f t="shared" si="8"/>
        <v>0</v>
      </c>
    </row>
    <row r="73" spans="1:39" ht="14.1" customHeight="1" x14ac:dyDescent="0.3">
      <c r="A73" s="131">
        <v>66</v>
      </c>
      <c r="B73" s="131">
        <f t="shared" si="9"/>
        <v>1</v>
      </c>
      <c r="C73" s="132"/>
      <c r="D73" s="131" t="str">
        <f>IF(C73="","",(VLOOKUP(C73,FSGT6_Inscr!$F$7:$K$107,2,TRUE)))</f>
        <v/>
      </c>
      <c r="E73" s="131" t="str">
        <f>IF(C73="","",(VLOOKUP(C73,FSGT6_Inscr!$F$7:$K$107,3,TRUE)))</f>
        <v/>
      </c>
      <c r="F73" s="131" t="str">
        <f>IF(C73="","",(VLOOKUP(C73,FSGT6_Inscr!$F$7:$K$107,4,TRUE)))</f>
        <v/>
      </c>
      <c r="G73" s="131" t="str">
        <f>IF(C73="","",(VLOOKUP(C73,FSGT6_Inscr!$F$7:$K$107,5,TRUE)))</f>
        <v/>
      </c>
      <c r="H73" s="131" t="str">
        <f>IF(C73="","",(VLOOKUP(C73,FSGT6_Inscr!$F$7:$K$107,6,TRUE)))</f>
        <v/>
      </c>
      <c r="I73" s="78"/>
      <c r="J73" s="241">
        <f t="shared" ref="J73:J107" si="10">IF(H73=6,1,0)*B73</f>
        <v>0</v>
      </c>
      <c r="K73" s="204">
        <f>IF(J73=1,(SUM($J$8:J73)*J73),0)</f>
        <v>0</v>
      </c>
      <c r="L73" s="204" t="str">
        <f t="shared" ref="L73:L107" si="11">IF(J73&gt;0,(J73*($L$2-(K73*4)+4))," ")</f>
        <v xml:space="preserve"> </v>
      </c>
      <c r="M73" s="204" t="str">
        <f t="shared" ref="M73:M107" si="12">IF(AND(K73&gt;0,K73&lt;6),(L73*2),L73)</f>
        <v xml:space="preserve"> </v>
      </c>
      <c r="N73" s="249" t="str">
        <f t="shared" ref="N73:N107" si="13">IF(K73=1,(M73+100),M73)</f>
        <v xml:space="preserve"> </v>
      </c>
      <c r="O73" s="252" t="str">
        <f t="shared" ref="O73:O107" si="14">IF(K73&lt;&gt;0,K73," ")</f>
        <v xml:space="preserve"> </v>
      </c>
      <c r="P73" s="233" t="str">
        <f t="shared" ref="P73:P107" si="15">IF(H73&lt;&gt;6,"",(IF(A73="NC",1,(IF(A73="A",($M$2-4),N73)))))</f>
        <v/>
      </c>
      <c r="AL73" s="268" t="str">
        <f t="shared" ref="AL73:AL107" si="16">CONCATENATE(C73,D73)</f>
        <v/>
      </c>
      <c r="AM73" s="270">
        <f t="shared" ref="AM73:AM107" si="17">C73</f>
        <v>0</v>
      </c>
    </row>
    <row r="74" spans="1:39" ht="14.1" customHeight="1" x14ac:dyDescent="0.3">
      <c r="A74" s="197">
        <v>67</v>
      </c>
      <c r="B74" s="197">
        <f t="shared" si="9"/>
        <v>1</v>
      </c>
      <c r="C74" s="130"/>
      <c r="D74" s="197" t="str">
        <f>IF(C74="","",(VLOOKUP(C74,FSGT6_Inscr!$F$7:$K$107,2,TRUE)))</f>
        <v/>
      </c>
      <c r="E74" s="197" t="str">
        <f>IF(C74="","",(VLOOKUP(C74,FSGT6_Inscr!$F$7:$K$107,3,TRUE)))</f>
        <v/>
      </c>
      <c r="F74" s="197" t="str">
        <f>IF(C74="","",(VLOOKUP(C74,FSGT6_Inscr!$F$7:$K$107,4,TRUE)))</f>
        <v/>
      </c>
      <c r="G74" s="197" t="str">
        <f>IF(C74="","",(VLOOKUP(C74,FSGT6_Inscr!$F$7:$K$107,5,TRUE)))</f>
        <v/>
      </c>
      <c r="H74" s="197" t="str">
        <f>IF(C74="","",(VLOOKUP(C74,FSGT6_Inscr!$F$7:$K$107,6,TRUE)))</f>
        <v/>
      </c>
      <c r="I74" s="196"/>
      <c r="J74" s="198">
        <f t="shared" si="10"/>
        <v>0</v>
      </c>
      <c r="K74" s="203">
        <f>IF(J74=1,(SUM($J$8:J74)*J74),0)</f>
        <v>0</v>
      </c>
      <c r="L74" s="203" t="str">
        <f t="shared" si="11"/>
        <v xml:space="preserve"> </v>
      </c>
      <c r="M74" s="203" t="str">
        <f t="shared" si="12"/>
        <v xml:space="preserve"> </v>
      </c>
      <c r="N74" s="248" t="str">
        <f t="shared" si="13"/>
        <v xml:space="preserve"> </v>
      </c>
      <c r="O74" s="253" t="str">
        <f t="shared" si="14"/>
        <v xml:space="preserve"> </v>
      </c>
      <c r="P74" s="234" t="str">
        <f t="shared" si="15"/>
        <v/>
      </c>
      <c r="AL74" s="268" t="str">
        <f t="shared" si="16"/>
        <v/>
      </c>
      <c r="AM74" s="270">
        <f t="shared" si="17"/>
        <v>0</v>
      </c>
    </row>
    <row r="75" spans="1:39" ht="14.1" customHeight="1" x14ac:dyDescent="0.3">
      <c r="A75" s="131">
        <v>68</v>
      </c>
      <c r="B75" s="131">
        <f t="shared" si="9"/>
        <v>1</v>
      </c>
      <c r="C75" s="132"/>
      <c r="D75" s="131" t="str">
        <f>IF(C75="","",(VLOOKUP(C75,FSGT6_Inscr!$F$7:$K$107,2,TRUE)))</f>
        <v/>
      </c>
      <c r="E75" s="131" t="str">
        <f>IF(C75="","",(VLOOKUP(C75,FSGT6_Inscr!$F$7:$K$107,3,TRUE)))</f>
        <v/>
      </c>
      <c r="F75" s="131" t="str">
        <f>IF(C75="","",(VLOOKUP(C75,FSGT6_Inscr!$F$7:$K$107,4,TRUE)))</f>
        <v/>
      </c>
      <c r="G75" s="131" t="str">
        <f>IF(C75="","",(VLOOKUP(C75,FSGT6_Inscr!$F$7:$K$107,5,TRUE)))</f>
        <v/>
      </c>
      <c r="H75" s="131" t="str">
        <f>IF(C75="","",(VLOOKUP(C75,FSGT6_Inscr!$F$7:$K$107,6,TRUE)))</f>
        <v/>
      </c>
      <c r="I75" s="78"/>
      <c r="J75" s="241">
        <f t="shared" si="10"/>
        <v>0</v>
      </c>
      <c r="K75" s="204">
        <f>IF(J75=1,(SUM($J$8:J75)*J75),0)</f>
        <v>0</v>
      </c>
      <c r="L75" s="204" t="str">
        <f t="shared" si="11"/>
        <v xml:space="preserve"> </v>
      </c>
      <c r="M75" s="204" t="str">
        <f t="shared" si="12"/>
        <v xml:space="preserve"> </v>
      </c>
      <c r="N75" s="249" t="str">
        <f t="shared" si="13"/>
        <v xml:space="preserve"> </v>
      </c>
      <c r="O75" s="252" t="str">
        <f t="shared" si="14"/>
        <v xml:space="preserve"> </v>
      </c>
      <c r="P75" s="233" t="str">
        <f t="shared" si="15"/>
        <v/>
      </c>
      <c r="AL75" s="268" t="str">
        <f t="shared" si="16"/>
        <v/>
      </c>
      <c r="AM75" s="270">
        <f t="shared" si="17"/>
        <v>0</v>
      </c>
    </row>
    <row r="76" spans="1:39" ht="14.1" customHeight="1" x14ac:dyDescent="0.3">
      <c r="A76" s="197">
        <v>69</v>
      </c>
      <c r="B76" s="197">
        <f t="shared" si="9"/>
        <v>1</v>
      </c>
      <c r="C76" s="130"/>
      <c r="D76" s="197" t="str">
        <f>IF(C76="","",(VLOOKUP(C76,FSGT6_Inscr!$F$7:$K$107,2,TRUE)))</f>
        <v/>
      </c>
      <c r="E76" s="197" t="str">
        <f>IF(C76="","",(VLOOKUP(C76,FSGT6_Inscr!$F$7:$K$107,3,TRUE)))</f>
        <v/>
      </c>
      <c r="F76" s="197" t="str">
        <f>IF(C76="","",(VLOOKUP(C76,FSGT6_Inscr!$F$7:$K$107,4,TRUE)))</f>
        <v/>
      </c>
      <c r="G76" s="197" t="str">
        <f>IF(C76="","",(VLOOKUP(C76,FSGT6_Inscr!$F$7:$K$107,5,TRUE)))</f>
        <v/>
      </c>
      <c r="H76" s="197" t="str">
        <f>IF(C76="","",(VLOOKUP(C76,FSGT6_Inscr!$F$7:$K$107,6,TRUE)))</f>
        <v/>
      </c>
      <c r="I76" s="196"/>
      <c r="J76" s="198">
        <f t="shared" si="10"/>
        <v>0</v>
      </c>
      <c r="K76" s="203">
        <f>IF(J76=1,(SUM($J$8:J76)*J76),0)</f>
        <v>0</v>
      </c>
      <c r="L76" s="203" t="str">
        <f t="shared" si="11"/>
        <v xml:space="preserve"> </v>
      </c>
      <c r="M76" s="203" t="str">
        <f t="shared" si="12"/>
        <v xml:space="preserve"> </v>
      </c>
      <c r="N76" s="248" t="str">
        <f t="shared" si="13"/>
        <v xml:space="preserve"> </v>
      </c>
      <c r="O76" s="253" t="str">
        <f t="shared" si="14"/>
        <v xml:space="preserve"> </v>
      </c>
      <c r="P76" s="234" t="str">
        <f t="shared" si="15"/>
        <v/>
      </c>
      <c r="AL76" s="268" t="str">
        <f t="shared" si="16"/>
        <v/>
      </c>
      <c r="AM76" s="270">
        <f t="shared" si="17"/>
        <v>0</v>
      </c>
    </row>
    <row r="77" spans="1:39" ht="14.1" customHeight="1" x14ac:dyDescent="0.3">
      <c r="A77" s="131">
        <v>70</v>
      </c>
      <c r="B77" s="131">
        <f t="shared" si="9"/>
        <v>1</v>
      </c>
      <c r="C77" s="132"/>
      <c r="D77" s="131" t="str">
        <f>IF(C77="","",(VLOOKUP(C77,FSGT6_Inscr!$F$7:$K$107,2,TRUE)))</f>
        <v/>
      </c>
      <c r="E77" s="131" t="str">
        <f>IF(C77="","",(VLOOKUP(C77,FSGT6_Inscr!$F$7:$K$107,3,TRUE)))</f>
        <v/>
      </c>
      <c r="F77" s="131" t="str">
        <f>IF(C77="","",(VLOOKUP(C77,FSGT6_Inscr!$F$7:$K$107,4,TRUE)))</f>
        <v/>
      </c>
      <c r="G77" s="131" t="str">
        <f>IF(C77="","",(VLOOKUP(C77,FSGT6_Inscr!$F$7:$K$107,5,TRUE)))</f>
        <v/>
      </c>
      <c r="H77" s="131" t="str">
        <f>IF(C77="","",(VLOOKUP(C77,FSGT6_Inscr!$F$7:$K$107,6,TRUE)))</f>
        <v/>
      </c>
      <c r="I77" s="78"/>
      <c r="J77" s="241">
        <f t="shared" si="10"/>
        <v>0</v>
      </c>
      <c r="K77" s="204">
        <f>IF(J77=1,(SUM($J$8:J77)*J77),0)</f>
        <v>0</v>
      </c>
      <c r="L77" s="204" t="str">
        <f t="shared" si="11"/>
        <v xml:space="preserve"> </v>
      </c>
      <c r="M77" s="204" t="str">
        <f t="shared" si="12"/>
        <v xml:space="preserve"> </v>
      </c>
      <c r="N77" s="249" t="str">
        <f t="shared" si="13"/>
        <v xml:space="preserve"> </v>
      </c>
      <c r="O77" s="252" t="str">
        <f t="shared" si="14"/>
        <v xml:space="preserve"> </v>
      </c>
      <c r="P77" s="233" t="str">
        <f t="shared" si="15"/>
        <v/>
      </c>
      <c r="AL77" s="268" t="str">
        <f t="shared" si="16"/>
        <v/>
      </c>
      <c r="AM77" s="270">
        <f t="shared" si="17"/>
        <v>0</v>
      </c>
    </row>
    <row r="78" spans="1:39" ht="14.1" customHeight="1" x14ac:dyDescent="0.3">
      <c r="A78" s="197">
        <v>71</v>
      </c>
      <c r="B78" s="197">
        <f t="shared" si="9"/>
        <v>1</v>
      </c>
      <c r="C78" s="130"/>
      <c r="D78" s="197" t="str">
        <f>IF(C78="","",(VLOOKUP(C78,FSGT6_Inscr!$F$7:$K$107,2,TRUE)))</f>
        <v/>
      </c>
      <c r="E78" s="197" t="str">
        <f>IF(C78="","",(VLOOKUP(C78,FSGT6_Inscr!$F$7:$K$107,3,TRUE)))</f>
        <v/>
      </c>
      <c r="F78" s="197" t="str">
        <f>IF(C78="","",(VLOOKUP(C78,FSGT6_Inscr!$F$7:$K$107,4,TRUE)))</f>
        <v/>
      </c>
      <c r="G78" s="197" t="str">
        <f>IF(C78="","",(VLOOKUP(C78,FSGT6_Inscr!$F$7:$K$107,5,TRUE)))</f>
        <v/>
      </c>
      <c r="H78" s="197" t="str">
        <f>IF(C78="","",(VLOOKUP(C78,FSGT6_Inscr!$F$7:$K$107,6,TRUE)))</f>
        <v/>
      </c>
      <c r="I78" s="196"/>
      <c r="J78" s="198">
        <f t="shared" si="10"/>
        <v>0</v>
      </c>
      <c r="K78" s="203">
        <f>IF(J78=1,(SUM($J$8:J78)*J78),0)</f>
        <v>0</v>
      </c>
      <c r="L78" s="203" t="str">
        <f t="shared" si="11"/>
        <v xml:space="preserve"> </v>
      </c>
      <c r="M78" s="203" t="str">
        <f t="shared" si="12"/>
        <v xml:space="preserve"> </v>
      </c>
      <c r="N78" s="248" t="str">
        <f t="shared" si="13"/>
        <v xml:space="preserve"> </v>
      </c>
      <c r="O78" s="253" t="str">
        <f t="shared" si="14"/>
        <v xml:space="preserve"> </v>
      </c>
      <c r="P78" s="234" t="str">
        <f t="shared" si="15"/>
        <v/>
      </c>
      <c r="AL78" s="268" t="str">
        <f t="shared" si="16"/>
        <v/>
      </c>
      <c r="AM78" s="270">
        <f t="shared" si="17"/>
        <v>0</v>
      </c>
    </row>
    <row r="79" spans="1:39" ht="14.1" customHeight="1" x14ac:dyDescent="0.3">
      <c r="A79" s="131">
        <v>72</v>
      </c>
      <c r="B79" s="131">
        <f t="shared" si="9"/>
        <v>1</v>
      </c>
      <c r="C79" s="132"/>
      <c r="D79" s="131" t="str">
        <f>IF(C79="","",(VLOOKUP(C79,FSGT6_Inscr!$F$7:$K$107,2,TRUE)))</f>
        <v/>
      </c>
      <c r="E79" s="131" t="str">
        <f>IF(C79="","",(VLOOKUP(C79,FSGT6_Inscr!$F$7:$K$107,3,TRUE)))</f>
        <v/>
      </c>
      <c r="F79" s="131" t="str">
        <f>IF(C79="","",(VLOOKUP(C79,FSGT6_Inscr!$F$7:$K$107,4,TRUE)))</f>
        <v/>
      </c>
      <c r="G79" s="131" t="str">
        <f>IF(C79="","",(VLOOKUP(C79,FSGT6_Inscr!$F$7:$K$107,5,TRUE)))</f>
        <v/>
      </c>
      <c r="H79" s="131" t="str">
        <f>IF(C79="","",(VLOOKUP(C79,FSGT6_Inscr!$F$7:$K$107,6,TRUE)))</f>
        <v/>
      </c>
      <c r="I79" s="78"/>
      <c r="J79" s="241">
        <f t="shared" si="10"/>
        <v>0</v>
      </c>
      <c r="K79" s="204">
        <f>IF(J79=1,(SUM($J$8:J79)*J79),0)</f>
        <v>0</v>
      </c>
      <c r="L79" s="204" t="str">
        <f t="shared" si="11"/>
        <v xml:space="preserve"> </v>
      </c>
      <c r="M79" s="204" t="str">
        <f t="shared" si="12"/>
        <v xml:space="preserve"> </v>
      </c>
      <c r="N79" s="249" t="str">
        <f t="shared" si="13"/>
        <v xml:space="preserve"> </v>
      </c>
      <c r="O79" s="252" t="str">
        <f t="shared" si="14"/>
        <v xml:space="preserve"> </v>
      </c>
      <c r="P79" s="233" t="str">
        <f t="shared" si="15"/>
        <v/>
      </c>
      <c r="AL79" s="268" t="str">
        <f t="shared" si="16"/>
        <v/>
      </c>
      <c r="AM79" s="270">
        <f t="shared" si="17"/>
        <v>0</v>
      </c>
    </row>
    <row r="80" spans="1:39" ht="14.1" customHeight="1" x14ac:dyDescent="0.3">
      <c r="A80" s="197">
        <v>73</v>
      </c>
      <c r="B80" s="197">
        <f t="shared" si="9"/>
        <v>1</v>
      </c>
      <c r="C80" s="130"/>
      <c r="D80" s="197" t="str">
        <f>IF(C80="","",(VLOOKUP(C80,FSGT6_Inscr!$F$7:$K$107,2,TRUE)))</f>
        <v/>
      </c>
      <c r="E80" s="197" t="str">
        <f>IF(C80="","",(VLOOKUP(C80,FSGT6_Inscr!$F$7:$K$107,3,TRUE)))</f>
        <v/>
      </c>
      <c r="F80" s="197" t="str">
        <f>IF(C80="","",(VLOOKUP(C80,FSGT6_Inscr!$F$7:$K$107,4,TRUE)))</f>
        <v/>
      </c>
      <c r="G80" s="197" t="str">
        <f>IF(C80="","",(VLOOKUP(C80,FSGT6_Inscr!$F$7:$K$107,5,TRUE)))</f>
        <v/>
      </c>
      <c r="H80" s="197" t="str">
        <f>IF(C80="","",(VLOOKUP(C80,FSGT6_Inscr!$F$7:$K$107,6,TRUE)))</f>
        <v/>
      </c>
      <c r="I80" s="196"/>
      <c r="J80" s="198">
        <f t="shared" si="10"/>
        <v>0</v>
      </c>
      <c r="K80" s="203">
        <f>IF(J80=1,(SUM($J$8:J80)*J80),0)</f>
        <v>0</v>
      </c>
      <c r="L80" s="203" t="str">
        <f t="shared" si="11"/>
        <v xml:space="preserve"> </v>
      </c>
      <c r="M80" s="203" t="str">
        <f t="shared" si="12"/>
        <v xml:space="preserve"> </v>
      </c>
      <c r="N80" s="248" t="str">
        <f t="shared" si="13"/>
        <v xml:space="preserve"> </v>
      </c>
      <c r="O80" s="253" t="str">
        <f t="shared" si="14"/>
        <v xml:space="preserve"> </v>
      </c>
      <c r="P80" s="234" t="str">
        <f t="shared" si="15"/>
        <v/>
      </c>
      <c r="AL80" s="268" t="str">
        <f t="shared" si="16"/>
        <v/>
      </c>
      <c r="AM80" s="270">
        <f t="shared" si="17"/>
        <v>0</v>
      </c>
    </row>
    <row r="81" spans="1:39" ht="14.1" customHeight="1" x14ac:dyDescent="0.3">
      <c r="A81" s="131">
        <v>74</v>
      </c>
      <c r="B81" s="131">
        <f t="shared" si="9"/>
        <v>1</v>
      </c>
      <c r="C81" s="132"/>
      <c r="D81" s="131" t="str">
        <f>IF(C81="","",(VLOOKUP(C81,FSGT6_Inscr!$F$7:$K$107,2,TRUE)))</f>
        <v/>
      </c>
      <c r="E81" s="131" t="str">
        <f>IF(C81="","",(VLOOKUP(C81,FSGT6_Inscr!$F$7:$K$107,3,TRUE)))</f>
        <v/>
      </c>
      <c r="F81" s="131" t="str">
        <f>IF(C81="","",(VLOOKUP(C81,FSGT6_Inscr!$F$7:$K$107,4,TRUE)))</f>
        <v/>
      </c>
      <c r="G81" s="131" t="str">
        <f>IF(C81="","",(VLOOKUP(C81,FSGT6_Inscr!$F$7:$K$107,5,TRUE)))</f>
        <v/>
      </c>
      <c r="H81" s="131" t="str">
        <f>IF(C81="","",(VLOOKUP(C81,FSGT6_Inscr!$F$7:$K$107,6,TRUE)))</f>
        <v/>
      </c>
      <c r="I81" s="78"/>
      <c r="J81" s="241">
        <f t="shared" si="10"/>
        <v>0</v>
      </c>
      <c r="K81" s="204">
        <f>IF(J81=1,(SUM($J$8:J81)*J81),0)</f>
        <v>0</v>
      </c>
      <c r="L81" s="204" t="str">
        <f t="shared" si="11"/>
        <v xml:space="preserve"> </v>
      </c>
      <c r="M81" s="204" t="str">
        <f t="shared" si="12"/>
        <v xml:space="preserve"> </v>
      </c>
      <c r="N81" s="249" t="str">
        <f t="shared" si="13"/>
        <v xml:space="preserve"> </v>
      </c>
      <c r="O81" s="252" t="str">
        <f t="shared" si="14"/>
        <v xml:space="preserve"> </v>
      </c>
      <c r="P81" s="233" t="str">
        <f t="shared" si="15"/>
        <v/>
      </c>
      <c r="AL81" s="268" t="str">
        <f t="shared" si="16"/>
        <v/>
      </c>
      <c r="AM81" s="270">
        <f t="shared" si="17"/>
        <v>0</v>
      </c>
    </row>
    <row r="82" spans="1:39" ht="14.1" customHeight="1" x14ac:dyDescent="0.3">
      <c r="A82" s="197">
        <v>75</v>
      </c>
      <c r="B82" s="197">
        <f t="shared" si="9"/>
        <v>1</v>
      </c>
      <c r="C82" s="130"/>
      <c r="D82" s="197" t="str">
        <f>IF(C82="","",(VLOOKUP(C82,FSGT6_Inscr!$F$7:$K$107,2,TRUE)))</f>
        <v/>
      </c>
      <c r="E82" s="197" t="str">
        <f>IF(C82="","",(VLOOKUP(C82,FSGT6_Inscr!$F$7:$K$107,3,TRUE)))</f>
        <v/>
      </c>
      <c r="F82" s="197" t="str">
        <f>IF(C82="","",(VLOOKUP(C82,FSGT6_Inscr!$F$7:$K$107,4,TRUE)))</f>
        <v/>
      </c>
      <c r="G82" s="197" t="str">
        <f>IF(C82="","",(VLOOKUP(C82,FSGT6_Inscr!$F$7:$K$107,5,TRUE)))</f>
        <v/>
      </c>
      <c r="H82" s="197" t="str">
        <f>IF(C82="","",(VLOOKUP(C82,FSGT6_Inscr!$F$7:$K$107,6,TRUE)))</f>
        <v/>
      </c>
      <c r="I82" s="196"/>
      <c r="J82" s="198">
        <f t="shared" si="10"/>
        <v>0</v>
      </c>
      <c r="K82" s="203">
        <f>IF(J82=1,(SUM($J$8:J82)*J82),0)</f>
        <v>0</v>
      </c>
      <c r="L82" s="203" t="str">
        <f t="shared" si="11"/>
        <v xml:space="preserve"> </v>
      </c>
      <c r="M82" s="203" t="str">
        <f t="shared" si="12"/>
        <v xml:space="preserve"> </v>
      </c>
      <c r="N82" s="248" t="str">
        <f t="shared" si="13"/>
        <v xml:space="preserve"> </v>
      </c>
      <c r="O82" s="253" t="str">
        <f t="shared" si="14"/>
        <v xml:space="preserve"> </v>
      </c>
      <c r="P82" s="234" t="str">
        <f t="shared" si="15"/>
        <v/>
      </c>
      <c r="AL82" s="268" t="str">
        <f t="shared" si="16"/>
        <v/>
      </c>
      <c r="AM82" s="270">
        <f t="shared" si="17"/>
        <v>0</v>
      </c>
    </row>
    <row r="83" spans="1:39" ht="14.1" customHeight="1" x14ac:dyDescent="0.3">
      <c r="A83" s="131">
        <v>76</v>
      </c>
      <c r="B83" s="131">
        <f t="shared" si="9"/>
        <v>1</v>
      </c>
      <c r="C83" s="132"/>
      <c r="D83" s="131" t="str">
        <f>IF(C83="","",(VLOOKUP(C83,FSGT6_Inscr!$F$7:$K$107,2,TRUE)))</f>
        <v/>
      </c>
      <c r="E83" s="131" t="str">
        <f>IF(C83="","",(VLOOKUP(C83,FSGT6_Inscr!$F$7:$K$107,3,TRUE)))</f>
        <v/>
      </c>
      <c r="F83" s="131" t="str">
        <f>IF(C83="","",(VLOOKUP(C83,FSGT6_Inscr!$F$7:$K$107,4,TRUE)))</f>
        <v/>
      </c>
      <c r="G83" s="131" t="str">
        <f>IF(C83="","",(VLOOKUP(C83,FSGT6_Inscr!$F$7:$K$107,5,TRUE)))</f>
        <v/>
      </c>
      <c r="H83" s="131" t="str">
        <f>IF(C83="","",(VLOOKUP(C83,FSGT6_Inscr!$F$7:$K$107,6,TRUE)))</f>
        <v/>
      </c>
      <c r="I83" s="78"/>
      <c r="J83" s="241">
        <f t="shared" si="10"/>
        <v>0</v>
      </c>
      <c r="K83" s="204">
        <f>IF(J83=1,(SUM($J$8:J83)*J83),0)</f>
        <v>0</v>
      </c>
      <c r="L83" s="204" t="str">
        <f t="shared" si="11"/>
        <v xml:space="preserve"> </v>
      </c>
      <c r="M83" s="204" t="str">
        <f t="shared" si="12"/>
        <v xml:space="preserve"> </v>
      </c>
      <c r="N83" s="249" t="str">
        <f t="shared" si="13"/>
        <v xml:space="preserve"> </v>
      </c>
      <c r="O83" s="252" t="str">
        <f t="shared" si="14"/>
        <v xml:space="preserve"> </v>
      </c>
      <c r="P83" s="233" t="str">
        <f t="shared" si="15"/>
        <v/>
      </c>
      <c r="AL83" s="268" t="str">
        <f t="shared" si="16"/>
        <v/>
      </c>
      <c r="AM83" s="270">
        <f t="shared" si="17"/>
        <v>0</v>
      </c>
    </row>
    <row r="84" spans="1:39" ht="14.1" customHeight="1" x14ac:dyDescent="0.3">
      <c r="A84" s="197">
        <v>77</v>
      </c>
      <c r="B84" s="197">
        <f t="shared" si="9"/>
        <v>1</v>
      </c>
      <c r="C84" s="130"/>
      <c r="D84" s="197" t="str">
        <f>IF(C84="","",(VLOOKUP(C84,FSGT6_Inscr!$F$7:$K$107,2,TRUE)))</f>
        <v/>
      </c>
      <c r="E84" s="197" t="str">
        <f>IF(C84="","",(VLOOKUP(C84,FSGT6_Inscr!$F$7:$K$107,3,TRUE)))</f>
        <v/>
      </c>
      <c r="F84" s="197" t="str">
        <f>IF(C84="","",(VLOOKUP(C84,FSGT6_Inscr!$F$7:$K$107,4,TRUE)))</f>
        <v/>
      </c>
      <c r="G84" s="197" t="str">
        <f>IF(C84="","",(VLOOKUP(C84,FSGT6_Inscr!$F$7:$K$107,5,TRUE)))</f>
        <v/>
      </c>
      <c r="H84" s="197" t="str">
        <f>IF(C84="","",(VLOOKUP(C84,FSGT6_Inscr!$F$7:$K$107,6,TRUE)))</f>
        <v/>
      </c>
      <c r="I84" s="196"/>
      <c r="J84" s="198">
        <f t="shared" si="10"/>
        <v>0</v>
      </c>
      <c r="K84" s="203">
        <f>IF(J84=1,(SUM($J$8:J84)*J84),0)</f>
        <v>0</v>
      </c>
      <c r="L84" s="203" t="str">
        <f t="shared" si="11"/>
        <v xml:space="preserve"> </v>
      </c>
      <c r="M84" s="203" t="str">
        <f t="shared" si="12"/>
        <v xml:space="preserve"> </v>
      </c>
      <c r="N84" s="248" t="str">
        <f t="shared" si="13"/>
        <v xml:space="preserve"> </v>
      </c>
      <c r="O84" s="253" t="str">
        <f t="shared" si="14"/>
        <v xml:space="preserve"> </v>
      </c>
      <c r="P84" s="234" t="str">
        <f t="shared" si="15"/>
        <v/>
      </c>
      <c r="AL84" s="268" t="str">
        <f t="shared" si="16"/>
        <v/>
      </c>
      <c r="AM84" s="270">
        <f t="shared" si="17"/>
        <v>0</v>
      </c>
    </row>
    <row r="85" spans="1:39" ht="14.1" customHeight="1" x14ac:dyDescent="0.3">
      <c r="A85" s="131">
        <v>78</v>
      </c>
      <c r="B85" s="131">
        <f t="shared" si="9"/>
        <v>1</v>
      </c>
      <c r="C85" s="132"/>
      <c r="D85" s="131" t="str">
        <f>IF(C85="","",(VLOOKUP(C85,FSGT6_Inscr!$F$7:$K$107,2,TRUE)))</f>
        <v/>
      </c>
      <c r="E85" s="131" t="str">
        <f>IF(C85="","",(VLOOKUP(C85,FSGT6_Inscr!$F$7:$K$107,3,TRUE)))</f>
        <v/>
      </c>
      <c r="F85" s="131" t="str">
        <f>IF(C85="","",(VLOOKUP(C85,FSGT6_Inscr!$F$7:$K$107,4,TRUE)))</f>
        <v/>
      </c>
      <c r="G85" s="131" t="str">
        <f>IF(C85="","",(VLOOKUP(C85,FSGT6_Inscr!$F$7:$K$107,5,TRUE)))</f>
        <v/>
      </c>
      <c r="H85" s="131" t="str">
        <f>IF(C85="","",(VLOOKUP(C85,FSGT6_Inscr!$F$7:$K$107,6,TRUE)))</f>
        <v/>
      </c>
      <c r="I85" s="78"/>
      <c r="J85" s="241">
        <f t="shared" si="10"/>
        <v>0</v>
      </c>
      <c r="K85" s="204">
        <f>IF(J85=1,(SUM($J$8:J85)*J85),0)</f>
        <v>0</v>
      </c>
      <c r="L85" s="204" t="str">
        <f t="shared" si="11"/>
        <v xml:space="preserve"> </v>
      </c>
      <c r="M85" s="204" t="str">
        <f t="shared" si="12"/>
        <v xml:space="preserve"> </v>
      </c>
      <c r="N85" s="249" t="str">
        <f t="shared" si="13"/>
        <v xml:space="preserve"> </v>
      </c>
      <c r="O85" s="252" t="str">
        <f t="shared" si="14"/>
        <v xml:space="preserve"> </v>
      </c>
      <c r="P85" s="233" t="str">
        <f t="shared" si="15"/>
        <v/>
      </c>
      <c r="AL85" s="268" t="str">
        <f t="shared" si="16"/>
        <v/>
      </c>
      <c r="AM85" s="270">
        <f t="shared" si="17"/>
        <v>0</v>
      </c>
    </row>
    <row r="86" spans="1:39" ht="14.1" customHeight="1" x14ac:dyDescent="0.3">
      <c r="A86" s="197">
        <v>79</v>
      </c>
      <c r="B86" s="197">
        <f t="shared" si="9"/>
        <v>1</v>
      </c>
      <c r="C86" s="130"/>
      <c r="D86" s="197" t="str">
        <f>IF(C86="","",(VLOOKUP(C86,FSGT6_Inscr!$F$7:$K$107,2,TRUE)))</f>
        <v/>
      </c>
      <c r="E86" s="197" t="str">
        <f>IF(C86="","",(VLOOKUP(C86,FSGT6_Inscr!$F$7:$K$107,3,TRUE)))</f>
        <v/>
      </c>
      <c r="F86" s="197" t="str">
        <f>IF(C86="","",(VLOOKUP(C86,FSGT6_Inscr!$F$7:$K$107,4,TRUE)))</f>
        <v/>
      </c>
      <c r="G86" s="197" t="str">
        <f>IF(C86="","",(VLOOKUP(C86,FSGT6_Inscr!$F$7:$K$107,5,TRUE)))</f>
        <v/>
      </c>
      <c r="H86" s="197" t="str">
        <f>IF(C86="","",(VLOOKUP(C86,FSGT6_Inscr!$F$7:$K$107,6,TRUE)))</f>
        <v/>
      </c>
      <c r="I86" s="196"/>
      <c r="J86" s="198">
        <f t="shared" si="10"/>
        <v>0</v>
      </c>
      <c r="K86" s="203">
        <f>IF(J86=1,(SUM($J$8:J86)*J86),0)</f>
        <v>0</v>
      </c>
      <c r="L86" s="203" t="str">
        <f t="shared" si="11"/>
        <v xml:space="preserve"> </v>
      </c>
      <c r="M86" s="203" t="str">
        <f t="shared" si="12"/>
        <v xml:space="preserve"> </v>
      </c>
      <c r="N86" s="248" t="str">
        <f t="shared" si="13"/>
        <v xml:space="preserve"> </v>
      </c>
      <c r="O86" s="253" t="str">
        <f t="shared" si="14"/>
        <v xml:space="preserve"> </v>
      </c>
      <c r="P86" s="234" t="str">
        <f t="shared" si="15"/>
        <v/>
      </c>
      <c r="AL86" s="268" t="str">
        <f t="shared" si="16"/>
        <v/>
      </c>
      <c r="AM86" s="270">
        <f t="shared" si="17"/>
        <v>0</v>
      </c>
    </row>
    <row r="87" spans="1:39" ht="14.1" customHeight="1" x14ac:dyDescent="0.3">
      <c r="A87" s="131">
        <v>80</v>
      </c>
      <c r="B87" s="131">
        <f t="shared" si="9"/>
        <v>1</v>
      </c>
      <c r="C87" s="132"/>
      <c r="D87" s="131" t="str">
        <f>IF(C87="","",(VLOOKUP(C87,FSGT6_Inscr!$F$7:$K$107,2,TRUE)))</f>
        <v/>
      </c>
      <c r="E87" s="131" t="str">
        <f>IF(C87="","",(VLOOKUP(C87,FSGT6_Inscr!$F$7:$K$107,3,TRUE)))</f>
        <v/>
      </c>
      <c r="F87" s="131" t="str">
        <f>IF(C87="","",(VLOOKUP(C87,FSGT6_Inscr!$F$7:$K$107,4,TRUE)))</f>
        <v/>
      </c>
      <c r="G87" s="131" t="str">
        <f>IF(C87="","",(VLOOKUP(C87,FSGT6_Inscr!$F$7:$K$107,5,TRUE)))</f>
        <v/>
      </c>
      <c r="H87" s="131" t="str">
        <f>IF(C87="","",(VLOOKUP(C87,FSGT6_Inscr!$F$7:$K$107,6,TRUE)))</f>
        <v/>
      </c>
      <c r="I87" s="78"/>
      <c r="J87" s="241">
        <f t="shared" si="10"/>
        <v>0</v>
      </c>
      <c r="K87" s="204">
        <f>IF(J87=1,(SUM($J$8:J87)*J87),0)</f>
        <v>0</v>
      </c>
      <c r="L87" s="204" t="str">
        <f t="shared" si="11"/>
        <v xml:space="preserve"> </v>
      </c>
      <c r="M87" s="204" t="str">
        <f t="shared" si="12"/>
        <v xml:space="preserve"> </v>
      </c>
      <c r="N87" s="249" t="str">
        <f t="shared" si="13"/>
        <v xml:space="preserve"> </v>
      </c>
      <c r="O87" s="252" t="str">
        <f t="shared" si="14"/>
        <v xml:space="preserve"> </v>
      </c>
      <c r="P87" s="233" t="str">
        <f t="shared" si="15"/>
        <v/>
      </c>
      <c r="AL87" s="268" t="str">
        <f t="shared" si="16"/>
        <v/>
      </c>
      <c r="AM87" s="270">
        <f t="shared" si="17"/>
        <v>0</v>
      </c>
    </row>
    <row r="88" spans="1:39" ht="14.1" customHeight="1" x14ac:dyDescent="0.3">
      <c r="A88" s="197">
        <v>81</v>
      </c>
      <c r="B88" s="197">
        <f t="shared" si="9"/>
        <v>1</v>
      </c>
      <c r="C88" s="130"/>
      <c r="D88" s="197" t="str">
        <f>IF(C88="","",(VLOOKUP(C88,FSGT6_Inscr!$F$7:$K$107,2,TRUE)))</f>
        <v/>
      </c>
      <c r="E88" s="197" t="str">
        <f>IF(C88="","",(VLOOKUP(C88,FSGT6_Inscr!$F$7:$K$107,3,TRUE)))</f>
        <v/>
      </c>
      <c r="F88" s="197" t="str">
        <f>IF(C88="","",(VLOOKUP(C88,FSGT6_Inscr!$F$7:$K$107,4,TRUE)))</f>
        <v/>
      </c>
      <c r="G88" s="197" t="str">
        <f>IF(C88="","",(VLOOKUP(C88,FSGT6_Inscr!$F$7:$K$107,5,TRUE)))</f>
        <v/>
      </c>
      <c r="H88" s="197" t="str">
        <f>IF(C88="","",(VLOOKUP(C88,FSGT6_Inscr!$F$7:$K$107,6,TRUE)))</f>
        <v/>
      </c>
      <c r="I88" s="196"/>
      <c r="J88" s="198">
        <f t="shared" si="10"/>
        <v>0</v>
      </c>
      <c r="K88" s="203">
        <f>IF(J88=1,(SUM($J$8:J88)*J88),0)</f>
        <v>0</v>
      </c>
      <c r="L88" s="203" t="str">
        <f t="shared" si="11"/>
        <v xml:space="preserve"> </v>
      </c>
      <c r="M88" s="203" t="str">
        <f t="shared" si="12"/>
        <v xml:space="preserve"> </v>
      </c>
      <c r="N88" s="248" t="str">
        <f t="shared" si="13"/>
        <v xml:space="preserve"> </v>
      </c>
      <c r="O88" s="253" t="str">
        <f t="shared" si="14"/>
        <v xml:space="preserve"> </v>
      </c>
      <c r="P88" s="234" t="str">
        <f t="shared" si="15"/>
        <v/>
      </c>
      <c r="AL88" s="268" t="str">
        <f t="shared" si="16"/>
        <v/>
      </c>
      <c r="AM88" s="270">
        <f t="shared" si="17"/>
        <v>0</v>
      </c>
    </row>
    <row r="89" spans="1:39" ht="14.1" customHeight="1" x14ac:dyDescent="0.3">
      <c r="A89" s="131">
        <v>82</v>
      </c>
      <c r="B89" s="131">
        <f t="shared" si="9"/>
        <v>1</v>
      </c>
      <c r="C89" s="132"/>
      <c r="D89" s="131" t="str">
        <f>IF(C89="","",(VLOOKUP(C89,FSGT6_Inscr!$F$7:$K$107,2,TRUE)))</f>
        <v/>
      </c>
      <c r="E89" s="131" t="str">
        <f>IF(C89="","",(VLOOKUP(C89,FSGT6_Inscr!$F$7:$K$107,3,TRUE)))</f>
        <v/>
      </c>
      <c r="F89" s="131" t="str">
        <f>IF(C89="","",(VLOOKUP(C89,FSGT6_Inscr!$F$7:$K$107,4,TRUE)))</f>
        <v/>
      </c>
      <c r="G89" s="131" t="str">
        <f>IF(C89="","",(VLOOKUP(C89,FSGT6_Inscr!$F$7:$K$107,5,TRUE)))</f>
        <v/>
      </c>
      <c r="H89" s="131" t="str">
        <f>IF(C89="","",(VLOOKUP(C89,FSGT6_Inscr!$F$7:$K$107,6,TRUE)))</f>
        <v/>
      </c>
      <c r="I89" s="78"/>
      <c r="J89" s="241">
        <f t="shared" si="10"/>
        <v>0</v>
      </c>
      <c r="K89" s="204">
        <f>IF(J89=1,(SUM($J$8:J89)*J89),0)</f>
        <v>0</v>
      </c>
      <c r="L89" s="204" t="str">
        <f t="shared" si="11"/>
        <v xml:space="preserve"> </v>
      </c>
      <c r="M89" s="204" t="str">
        <f t="shared" si="12"/>
        <v xml:space="preserve"> </v>
      </c>
      <c r="N89" s="249" t="str">
        <f t="shared" si="13"/>
        <v xml:space="preserve"> </v>
      </c>
      <c r="O89" s="252" t="str">
        <f t="shared" si="14"/>
        <v xml:space="preserve"> </v>
      </c>
      <c r="P89" s="233" t="str">
        <f t="shared" si="15"/>
        <v/>
      </c>
      <c r="AL89" s="268" t="str">
        <f t="shared" si="16"/>
        <v/>
      </c>
      <c r="AM89" s="270">
        <f t="shared" si="17"/>
        <v>0</v>
      </c>
    </row>
    <row r="90" spans="1:39" ht="14.1" customHeight="1" x14ac:dyDescent="0.3">
      <c r="A90" s="197">
        <v>83</v>
      </c>
      <c r="B90" s="197">
        <f t="shared" si="9"/>
        <v>1</v>
      </c>
      <c r="C90" s="130"/>
      <c r="D90" s="197" t="str">
        <f>IF(C90="","",(VLOOKUP(C90,FSGT6_Inscr!$F$7:$K$107,2,TRUE)))</f>
        <v/>
      </c>
      <c r="E90" s="197" t="str">
        <f>IF(C90="","",(VLOOKUP(C90,FSGT6_Inscr!$F$7:$K$107,3,TRUE)))</f>
        <v/>
      </c>
      <c r="F90" s="197" t="str">
        <f>IF(C90="","",(VLOOKUP(C90,FSGT6_Inscr!$F$7:$K$107,4,TRUE)))</f>
        <v/>
      </c>
      <c r="G90" s="197" t="str">
        <f>IF(C90="","",(VLOOKUP(C90,FSGT6_Inscr!$F$7:$K$107,5,TRUE)))</f>
        <v/>
      </c>
      <c r="H90" s="197" t="str">
        <f>IF(C90="","",(VLOOKUP(C90,FSGT6_Inscr!$F$7:$K$107,6,TRUE)))</f>
        <v/>
      </c>
      <c r="I90" s="196"/>
      <c r="J90" s="198">
        <f t="shared" si="10"/>
        <v>0</v>
      </c>
      <c r="K90" s="203">
        <f>IF(J90=1,(SUM($J$8:J90)*J90),0)</f>
        <v>0</v>
      </c>
      <c r="L90" s="203" t="str">
        <f t="shared" si="11"/>
        <v xml:space="preserve"> </v>
      </c>
      <c r="M90" s="203" t="str">
        <f t="shared" si="12"/>
        <v xml:space="preserve"> </v>
      </c>
      <c r="N90" s="248" t="str">
        <f t="shared" si="13"/>
        <v xml:space="preserve"> </v>
      </c>
      <c r="O90" s="253" t="str">
        <f t="shared" si="14"/>
        <v xml:space="preserve"> </v>
      </c>
      <c r="P90" s="234" t="str">
        <f t="shared" si="15"/>
        <v/>
      </c>
      <c r="AL90" s="268" t="str">
        <f t="shared" si="16"/>
        <v/>
      </c>
      <c r="AM90" s="270">
        <f t="shared" si="17"/>
        <v>0</v>
      </c>
    </row>
    <row r="91" spans="1:39" ht="14.1" customHeight="1" x14ac:dyDescent="0.3">
      <c r="A91" s="131">
        <v>84</v>
      </c>
      <c r="B91" s="131">
        <f t="shared" si="9"/>
        <v>1</v>
      </c>
      <c r="C91" s="132"/>
      <c r="D91" s="131" t="str">
        <f>IF(C91="","",(VLOOKUP(C91,FSGT6_Inscr!$F$7:$K$107,2,TRUE)))</f>
        <v/>
      </c>
      <c r="E91" s="131" t="str">
        <f>IF(C91="","",(VLOOKUP(C91,FSGT6_Inscr!$F$7:$K$107,3,TRUE)))</f>
        <v/>
      </c>
      <c r="F91" s="131" t="str">
        <f>IF(C91="","",(VLOOKUP(C91,FSGT6_Inscr!$F$7:$K$107,4,TRUE)))</f>
        <v/>
      </c>
      <c r="G91" s="131" t="str">
        <f>IF(C91="","",(VLOOKUP(C91,FSGT6_Inscr!$F$7:$K$107,5,TRUE)))</f>
        <v/>
      </c>
      <c r="H91" s="131" t="str">
        <f>IF(C91="","",(VLOOKUP(C91,FSGT6_Inscr!$F$7:$K$107,6,TRUE)))</f>
        <v/>
      </c>
      <c r="I91" s="78"/>
      <c r="J91" s="241">
        <f t="shared" si="10"/>
        <v>0</v>
      </c>
      <c r="K91" s="204">
        <f>IF(J91=1,(SUM($J$8:J91)*J91),0)</f>
        <v>0</v>
      </c>
      <c r="L91" s="204" t="str">
        <f t="shared" si="11"/>
        <v xml:space="preserve"> </v>
      </c>
      <c r="M91" s="204" t="str">
        <f t="shared" si="12"/>
        <v xml:space="preserve"> </v>
      </c>
      <c r="N91" s="249" t="str">
        <f t="shared" si="13"/>
        <v xml:space="preserve"> </v>
      </c>
      <c r="O91" s="252" t="str">
        <f t="shared" si="14"/>
        <v xml:space="preserve"> </v>
      </c>
      <c r="P91" s="233" t="str">
        <f t="shared" si="15"/>
        <v/>
      </c>
      <c r="AL91" s="268" t="str">
        <f t="shared" si="16"/>
        <v/>
      </c>
      <c r="AM91" s="270">
        <f t="shared" si="17"/>
        <v>0</v>
      </c>
    </row>
    <row r="92" spans="1:39" ht="14.1" customHeight="1" x14ac:dyDescent="0.3">
      <c r="A92" s="197">
        <v>85</v>
      </c>
      <c r="B92" s="197">
        <f t="shared" si="9"/>
        <v>1</v>
      </c>
      <c r="C92" s="130"/>
      <c r="D92" s="197" t="str">
        <f>IF(C92="","",(VLOOKUP(C92,FSGT6_Inscr!$F$7:$K$107,2,TRUE)))</f>
        <v/>
      </c>
      <c r="E92" s="197" t="str">
        <f>IF(C92="","",(VLOOKUP(C92,FSGT6_Inscr!$F$7:$K$107,3,TRUE)))</f>
        <v/>
      </c>
      <c r="F92" s="197" t="str">
        <f>IF(C92="","",(VLOOKUP(C92,FSGT6_Inscr!$F$7:$K$107,4,TRUE)))</f>
        <v/>
      </c>
      <c r="G92" s="197" t="str">
        <f>IF(C92="","",(VLOOKUP(C92,FSGT6_Inscr!$F$7:$K$107,5,TRUE)))</f>
        <v/>
      </c>
      <c r="H92" s="197" t="str">
        <f>IF(C92="","",(VLOOKUP(C92,FSGT6_Inscr!$F$7:$K$107,6,TRUE)))</f>
        <v/>
      </c>
      <c r="I92" s="196"/>
      <c r="J92" s="198">
        <f t="shared" si="10"/>
        <v>0</v>
      </c>
      <c r="K92" s="203">
        <f>IF(J92=1,(SUM($J$8:J92)*J92),0)</f>
        <v>0</v>
      </c>
      <c r="L92" s="203" t="str">
        <f t="shared" si="11"/>
        <v xml:space="preserve"> </v>
      </c>
      <c r="M92" s="203" t="str">
        <f t="shared" si="12"/>
        <v xml:space="preserve"> </v>
      </c>
      <c r="N92" s="248" t="str">
        <f t="shared" si="13"/>
        <v xml:space="preserve"> </v>
      </c>
      <c r="O92" s="253" t="str">
        <f t="shared" si="14"/>
        <v xml:space="preserve"> </v>
      </c>
      <c r="P92" s="234" t="str">
        <f t="shared" si="15"/>
        <v/>
      </c>
      <c r="AL92" s="268" t="str">
        <f t="shared" si="16"/>
        <v/>
      </c>
      <c r="AM92" s="270">
        <f t="shared" si="17"/>
        <v>0</v>
      </c>
    </row>
    <row r="93" spans="1:39" ht="14.1" customHeight="1" x14ac:dyDescent="0.3">
      <c r="A93" s="131">
        <v>86</v>
      </c>
      <c r="B93" s="131">
        <f t="shared" si="9"/>
        <v>1</v>
      </c>
      <c r="C93" s="132"/>
      <c r="D93" s="131" t="str">
        <f>IF(C93="","",(VLOOKUP(C93,FSGT6_Inscr!$F$7:$K$107,2,TRUE)))</f>
        <v/>
      </c>
      <c r="E93" s="131" t="str">
        <f>IF(C93="","",(VLOOKUP(C93,FSGT6_Inscr!$F$7:$K$107,3,TRUE)))</f>
        <v/>
      </c>
      <c r="F93" s="131" t="str">
        <f>IF(C93="","",(VLOOKUP(C93,FSGT6_Inscr!$F$7:$K$107,4,TRUE)))</f>
        <v/>
      </c>
      <c r="G93" s="131" t="str">
        <f>IF(C93="","",(VLOOKUP(C93,FSGT6_Inscr!$F$7:$K$107,5,TRUE)))</f>
        <v/>
      </c>
      <c r="H93" s="131" t="str">
        <f>IF(C93="","",(VLOOKUP(C93,FSGT6_Inscr!$F$7:$K$107,6,TRUE)))</f>
        <v/>
      </c>
      <c r="I93" s="78"/>
      <c r="J93" s="241">
        <f t="shared" si="10"/>
        <v>0</v>
      </c>
      <c r="K93" s="204">
        <f>IF(J93=1,(SUM($J$8:J93)*J93),0)</f>
        <v>0</v>
      </c>
      <c r="L93" s="204" t="str">
        <f t="shared" si="11"/>
        <v xml:space="preserve"> </v>
      </c>
      <c r="M93" s="204" t="str">
        <f t="shared" si="12"/>
        <v xml:space="preserve"> </v>
      </c>
      <c r="N93" s="249" t="str">
        <f t="shared" si="13"/>
        <v xml:space="preserve"> </v>
      </c>
      <c r="O93" s="252" t="str">
        <f t="shared" si="14"/>
        <v xml:space="preserve"> </v>
      </c>
      <c r="P93" s="233" t="str">
        <f t="shared" si="15"/>
        <v/>
      </c>
      <c r="AL93" s="268" t="str">
        <f t="shared" si="16"/>
        <v/>
      </c>
      <c r="AM93" s="270">
        <f t="shared" si="17"/>
        <v>0</v>
      </c>
    </row>
    <row r="94" spans="1:39" ht="14.1" customHeight="1" x14ac:dyDescent="0.3">
      <c r="A94" s="197">
        <v>87</v>
      </c>
      <c r="B94" s="197">
        <f t="shared" si="9"/>
        <v>1</v>
      </c>
      <c r="C94" s="130"/>
      <c r="D94" s="197" t="str">
        <f>IF(C94="","",(VLOOKUP(C94,FSGT6_Inscr!$F$7:$K$107,2,TRUE)))</f>
        <v/>
      </c>
      <c r="E94" s="197" t="str">
        <f>IF(C94="","",(VLOOKUP(C94,FSGT6_Inscr!$F$7:$K$107,3,TRUE)))</f>
        <v/>
      </c>
      <c r="F94" s="197" t="str">
        <f>IF(C94="","",(VLOOKUP(C94,FSGT6_Inscr!$F$7:$K$107,4,TRUE)))</f>
        <v/>
      </c>
      <c r="G94" s="197" t="str">
        <f>IF(C94="","",(VLOOKUP(C94,FSGT6_Inscr!$F$7:$K$107,5,TRUE)))</f>
        <v/>
      </c>
      <c r="H94" s="197" t="str">
        <f>IF(C94="","",(VLOOKUP(C94,FSGT6_Inscr!$F$7:$K$107,6,TRUE)))</f>
        <v/>
      </c>
      <c r="I94" s="196"/>
      <c r="J94" s="198">
        <f t="shared" si="10"/>
        <v>0</v>
      </c>
      <c r="K94" s="203">
        <f>IF(J94=1,(SUM($J$8:J94)*J94),0)</f>
        <v>0</v>
      </c>
      <c r="L94" s="203" t="str">
        <f t="shared" si="11"/>
        <v xml:space="preserve"> </v>
      </c>
      <c r="M94" s="203" t="str">
        <f t="shared" si="12"/>
        <v xml:space="preserve"> </v>
      </c>
      <c r="N94" s="248" t="str">
        <f t="shared" si="13"/>
        <v xml:space="preserve"> </v>
      </c>
      <c r="O94" s="253" t="str">
        <f t="shared" si="14"/>
        <v xml:space="preserve"> </v>
      </c>
      <c r="P94" s="234" t="str">
        <f t="shared" si="15"/>
        <v/>
      </c>
      <c r="AL94" s="268" t="str">
        <f t="shared" si="16"/>
        <v/>
      </c>
      <c r="AM94" s="270">
        <f t="shared" si="17"/>
        <v>0</v>
      </c>
    </row>
    <row r="95" spans="1:39" ht="14.1" customHeight="1" x14ac:dyDescent="0.3">
      <c r="A95" s="131">
        <v>88</v>
      </c>
      <c r="B95" s="131">
        <f t="shared" si="9"/>
        <v>1</v>
      </c>
      <c r="C95" s="132"/>
      <c r="D95" s="131" t="str">
        <f>IF(C95="","",(VLOOKUP(C95,FSGT6_Inscr!$F$7:$K$107,2,TRUE)))</f>
        <v/>
      </c>
      <c r="E95" s="131" t="str">
        <f>IF(C95="","",(VLOOKUP(C95,FSGT6_Inscr!$F$7:$K$107,3,TRUE)))</f>
        <v/>
      </c>
      <c r="F95" s="131" t="str">
        <f>IF(C95="","",(VLOOKUP(C95,FSGT6_Inscr!$F$7:$K$107,4,TRUE)))</f>
        <v/>
      </c>
      <c r="G95" s="131" t="str">
        <f>IF(C95="","",(VLOOKUP(C95,FSGT6_Inscr!$F$7:$K$107,5,TRUE)))</f>
        <v/>
      </c>
      <c r="H95" s="131" t="str">
        <f>IF(C95="","",(VLOOKUP(C95,FSGT6_Inscr!$F$7:$K$107,6,TRUE)))</f>
        <v/>
      </c>
      <c r="I95" s="78"/>
      <c r="J95" s="241">
        <f t="shared" si="10"/>
        <v>0</v>
      </c>
      <c r="K95" s="204">
        <f>IF(J95=1,(SUM($J$8:J95)*J95),0)</f>
        <v>0</v>
      </c>
      <c r="L95" s="204" t="str">
        <f t="shared" si="11"/>
        <v xml:space="preserve"> </v>
      </c>
      <c r="M95" s="204" t="str">
        <f t="shared" si="12"/>
        <v xml:space="preserve"> </v>
      </c>
      <c r="N95" s="249" t="str">
        <f t="shared" si="13"/>
        <v xml:space="preserve"> </v>
      </c>
      <c r="O95" s="252" t="str">
        <f t="shared" si="14"/>
        <v xml:space="preserve"> </v>
      </c>
      <c r="P95" s="233" t="str">
        <f t="shared" si="15"/>
        <v/>
      </c>
      <c r="AL95" s="268" t="str">
        <f t="shared" si="16"/>
        <v/>
      </c>
      <c r="AM95" s="270">
        <f t="shared" si="17"/>
        <v>0</v>
      </c>
    </row>
    <row r="96" spans="1:39" ht="14.1" customHeight="1" x14ac:dyDescent="0.3">
      <c r="A96" s="197">
        <v>89</v>
      </c>
      <c r="B96" s="197">
        <f t="shared" si="9"/>
        <v>1</v>
      </c>
      <c r="C96" s="130"/>
      <c r="D96" s="197" t="str">
        <f>IF(C96="","",(VLOOKUP(C96,FSGT6_Inscr!$F$7:$K$107,2,TRUE)))</f>
        <v/>
      </c>
      <c r="E96" s="197" t="str">
        <f>IF(C96="","",(VLOOKUP(C96,FSGT6_Inscr!$F$7:$K$107,3,TRUE)))</f>
        <v/>
      </c>
      <c r="F96" s="197" t="str">
        <f>IF(C96="","",(VLOOKUP(C96,FSGT6_Inscr!$F$7:$K$107,4,TRUE)))</f>
        <v/>
      </c>
      <c r="G96" s="197" t="str">
        <f>IF(C96="","",(VLOOKUP(C96,FSGT6_Inscr!$F$7:$K$107,5,TRUE)))</f>
        <v/>
      </c>
      <c r="H96" s="197" t="str">
        <f>IF(C96="","",(VLOOKUP(C96,FSGT6_Inscr!$F$7:$K$107,6,TRUE)))</f>
        <v/>
      </c>
      <c r="I96" s="196"/>
      <c r="J96" s="198">
        <f t="shared" si="10"/>
        <v>0</v>
      </c>
      <c r="K96" s="203">
        <f>IF(J96=1,(SUM($J$8:J96)*J96),0)</f>
        <v>0</v>
      </c>
      <c r="L96" s="203" t="str">
        <f t="shared" si="11"/>
        <v xml:space="preserve"> </v>
      </c>
      <c r="M96" s="203" t="str">
        <f t="shared" si="12"/>
        <v xml:space="preserve"> </v>
      </c>
      <c r="N96" s="248" t="str">
        <f t="shared" si="13"/>
        <v xml:space="preserve"> </v>
      </c>
      <c r="O96" s="253" t="str">
        <f t="shared" si="14"/>
        <v xml:space="preserve"> </v>
      </c>
      <c r="P96" s="234" t="str">
        <f t="shared" si="15"/>
        <v/>
      </c>
      <c r="AL96" s="268" t="str">
        <f t="shared" si="16"/>
        <v/>
      </c>
      <c r="AM96" s="270">
        <f t="shared" si="17"/>
        <v>0</v>
      </c>
    </row>
    <row r="97" spans="1:39" ht="14.1" customHeight="1" x14ac:dyDescent="0.3">
      <c r="A97" s="131">
        <v>90</v>
      </c>
      <c r="B97" s="131">
        <f t="shared" si="9"/>
        <v>1</v>
      </c>
      <c r="C97" s="132"/>
      <c r="D97" s="131" t="str">
        <f>IF(C97="","",(VLOOKUP(C97,FSGT6_Inscr!$F$7:$K$107,2,TRUE)))</f>
        <v/>
      </c>
      <c r="E97" s="131" t="str">
        <f>IF(C97="","",(VLOOKUP(C97,FSGT6_Inscr!$F$7:$K$107,3,TRUE)))</f>
        <v/>
      </c>
      <c r="F97" s="131" t="str">
        <f>IF(C97="","",(VLOOKUP(C97,FSGT6_Inscr!$F$7:$K$107,4,TRUE)))</f>
        <v/>
      </c>
      <c r="G97" s="131" t="str">
        <f>IF(C97="","",(VLOOKUP(C97,FSGT6_Inscr!$F$7:$K$107,5,TRUE)))</f>
        <v/>
      </c>
      <c r="H97" s="131" t="str">
        <f>IF(C97="","",(VLOOKUP(C97,FSGT6_Inscr!$F$7:$K$107,6,TRUE)))</f>
        <v/>
      </c>
      <c r="I97" s="78"/>
      <c r="J97" s="241">
        <f t="shared" si="10"/>
        <v>0</v>
      </c>
      <c r="K97" s="204">
        <f>IF(J97=1,(SUM($J$8:J97)*J97),0)</f>
        <v>0</v>
      </c>
      <c r="L97" s="204" t="str">
        <f t="shared" si="11"/>
        <v xml:space="preserve"> </v>
      </c>
      <c r="M97" s="204" t="str">
        <f t="shared" si="12"/>
        <v xml:space="preserve"> </v>
      </c>
      <c r="N97" s="249" t="str">
        <f t="shared" si="13"/>
        <v xml:space="preserve"> </v>
      </c>
      <c r="O97" s="252" t="str">
        <f t="shared" si="14"/>
        <v xml:space="preserve"> </v>
      </c>
      <c r="P97" s="233" t="str">
        <f t="shared" si="15"/>
        <v/>
      </c>
      <c r="AL97" s="268" t="str">
        <f t="shared" si="16"/>
        <v/>
      </c>
      <c r="AM97" s="270">
        <f t="shared" si="17"/>
        <v>0</v>
      </c>
    </row>
    <row r="98" spans="1:39" ht="14.1" customHeight="1" x14ac:dyDescent="0.3">
      <c r="A98" s="197">
        <v>91</v>
      </c>
      <c r="B98" s="197">
        <f t="shared" si="9"/>
        <v>1</v>
      </c>
      <c r="C98" s="130"/>
      <c r="D98" s="197" t="str">
        <f>IF(C98="","",(VLOOKUP(C98,FSGT6_Inscr!$F$7:$K$107,2,TRUE)))</f>
        <v/>
      </c>
      <c r="E98" s="197" t="str">
        <f>IF(C98="","",(VLOOKUP(C98,FSGT6_Inscr!$F$7:$K$107,3,TRUE)))</f>
        <v/>
      </c>
      <c r="F98" s="197" t="str">
        <f>IF(C98="","",(VLOOKUP(C98,FSGT6_Inscr!$F$7:$K$107,4,TRUE)))</f>
        <v/>
      </c>
      <c r="G98" s="197" t="str">
        <f>IF(C98="","",(VLOOKUP(C98,FSGT6_Inscr!$F$7:$K$107,5,TRUE)))</f>
        <v/>
      </c>
      <c r="H98" s="197" t="str">
        <f>IF(C98="","",(VLOOKUP(C98,FSGT6_Inscr!$F$7:$K$107,6,TRUE)))</f>
        <v/>
      </c>
      <c r="I98" s="196"/>
      <c r="J98" s="198">
        <f t="shared" si="10"/>
        <v>0</v>
      </c>
      <c r="K98" s="203">
        <f>IF(J98=1,(SUM($J$8:J98)*J98),0)</f>
        <v>0</v>
      </c>
      <c r="L98" s="203" t="str">
        <f t="shared" si="11"/>
        <v xml:space="preserve"> </v>
      </c>
      <c r="M98" s="203" t="str">
        <f t="shared" si="12"/>
        <v xml:space="preserve"> </v>
      </c>
      <c r="N98" s="248" t="str">
        <f t="shared" si="13"/>
        <v xml:space="preserve"> </v>
      </c>
      <c r="O98" s="253" t="str">
        <f t="shared" si="14"/>
        <v xml:space="preserve"> </v>
      </c>
      <c r="P98" s="234" t="str">
        <f t="shared" si="15"/>
        <v/>
      </c>
      <c r="AL98" s="268" t="str">
        <f t="shared" si="16"/>
        <v/>
      </c>
      <c r="AM98" s="270">
        <f t="shared" si="17"/>
        <v>0</v>
      </c>
    </row>
    <row r="99" spans="1:39" ht="14.1" customHeight="1" x14ac:dyDescent="0.3">
      <c r="A99" s="131">
        <v>92</v>
      </c>
      <c r="B99" s="131">
        <f t="shared" si="9"/>
        <v>1</v>
      </c>
      <c r="C99" s="132"/>
      <c r="D99" s="131" t="str">
        <f>IF(C99="","",(VLOOKUP(C99,FSGT6_Inscr!$F$7:$K$107,2,TRUE)))</f>
        <v/>
      </c>
      <c r="E99" s="131" t="str">
        <f>IF(C99="","",(VLOOKUP(C99,FSGT6_Inscr!$F$7:$K$107,3,TRUE)))</f>
        <v/>
      </c>
      <c r="F99" s="131" t="str">
        <f>IF(C99="","",(VLOOKUP(C99,FSGT6_Inscr!$F$7:$K$107,4,TRUE)))</f>
        <v/>
      </c>
      <c r="G99" s="131" t="str">
        <f>IF(C99="","",(VLOOKUP(C99,FSGT6_Inscr!$F$7:$K$107,5,TRUE)))</f>
        <v/>
      </c>
      <c r="H99" s="131" t="str">
        <f>IF(C99="","",(VLOOKUP(C99,FSGT6_Inscr!$F$7:$K$107,6,TRUE)))</f>
        <v/>
      </c>
      <c r="I99" s="78"/>
      <c r="J99" s="241">
        <f t="shared" si="10"/>
        <v>0</v>
      </c>
      <c r="K99" s="204">
        <f>IF(J99=1,(SUM($J$8:J99)*J99),0)</f>
        <v>0</v>
      </c>
      <c r="L99" s="204" t="str">
        <f t="shared" si="11"/>
        <v xml:space="preserve"> </v>
      </c>
      <c r="M99" s="204" t="str">
        <f t="shared" si="12"/>
        <v xml:space="preserve"> </v>
      </c>
      <c r="N99" s="249" t="str">
        <f t="shared" si="13"/>
        <v xml:space="preserve"> </v>
      </c>
      <c r="O99" s="252" t="str">
        <f t="shared" si="14"/>
        <v xml:space="preserve"> </v>
      </c>
      <c r="P99" s="233" t="str">
        <f t="shared" si="15"/>
        <v/>
      </c>
      <c r="AL99" s="268" t="str">
        <f t="shared" si="16"/>
        <v/>
      </c>
      <c r="AM99" s="270">
        <f t="shared" si="17"/>
        <v>0</v>
      </c>
    </row>
    <row r="100" spans="1:39" ht="14.1" customHeight="1" x14ac:dyDescent="0.3">
      <c r="A100" s="197">
        <v>93</v>
      </c>
      <c r="B100" s="197">
        <f t="shared" si="9"/>
        <v>1</v>
      </c>
      <c r="C100" s="130"/>
      <c r="D100" s="197" t="str">
        <f>IF(C100="","",(VLOOKUP(C100,FSGT6_Inscr!$F$7:$K$107,2,TRUE)))</f>
        <v/>
      </c>
      <c r="E100" s="197" t="str">
        <f>IF(C100="","",(VLOOKUP(C100,FSGT6_Inscr!$F$7:$K$107,3,TRUE)))</f>
        <v/>
      </c>
      <c r="F100" s="197" t="str">
        <f>IF(C100="","",(VLOOKUP(C100,FSGT6_Inscr!$F$7:$K$107,4,TRUE)))</f>
        <v/>
      </c>
      <c r="G100" s="197" t="str">
        <f>IF(C100="","",(VLOOKUP(C100,FSGT6_Inscr!$F$7:$K$107,5,TRUE)))</f>
        <v/>
      </c>
      <c r="H100" s="197" t="str">
        <f>IF(C100="","",(VLOOKUP(C100,FSGT6_Inscr!$F$7:$K$107,6,TRUE)))</f>
        <v/>
      </c>
      <c r="I100" s="196"/>
      <c r="J100" s="198">
        <f t="shared" si="10"/>
        <v>0</v>
      </c>
      <c r="K100" s="203">
        <f>IF(J100=1,(SUM($J$8:J100)*J100),0)</f>
        <v>0</v>
      </c>
      <c r="L100" s="203" t="str">
        <f t="shared" si="11"/>
        <v xml:space="preserve"> </v>
      </c>
      <c r="M100" s="203" t="str">
        <f t="shared" si="12"/>
        <v xml:space="preserve"> </v>
      </c>
      <c r="N100" s="248" t="str">
        <f t="shared" si="13"/>
        <v xml:space="preserve"> </v>
      </c>
      <c r="O100" s="253" t="str">
        <f t="shared" si="14"/>
        <v xml:space="preserve"> </v>
      </c>
      <c r="P100" s="234" t="str">
        <f t="shared" si="15"/>
        <v/>
      </c>
      <c r="AL100" s="268" t="str">
        <f t="shared" si="16"/>
        <v/>
      </c>
      <c r="AM100" s="270">
        <f t="shared" si="17"/>
        <v>0</v>
      </c>
    </row>
    <row r="101" spans="1:39" ht="14.1" customHeight="1" x14ac:dyDescent="0.3">
      <c r="A101" s="131">
        <v>94</v>
      </c>
      <c r="B101" s="131">
        <f t="shared" si="9"/>
        <v>1</v>
      </c>
      <c r="C101" s="132"/>
      <c r="D101" s="131" t="str">
        <f>IF(C101="","",(VLOOKUP(C101,FSGT6_Inscr!$F$7:$K$107,2,TRUE)))</f>
        <v/>
      </c>
      <c r="E101" s="131" t="str">
        <f>IF(C101="","",(VLOOKUP(C101,FSGT6_Inscr!$F$7:$K$107,3,TRUE)))</f>
        <v/>
      </c>
      <c r="F101" s="131" t="str">
        <f>IF(C101="","",(VLOOKUP(C101,FSGT6_Inscr!$F$7:$K$107,4,TRUE)))</f>
        <v/>
      </c>
      <c r="G101" s="131" t="str">
        <f>IF(C101="","",(VLOOKUP(C101,FSGT6_Inscr!$F$7:$K$107,5,TRUE)))</f>
        <v/>
      </c>
      <c r="H101" s="131" t="str">
        <f>IF(C101="","",(VLOOKUP(C101,FSGT6_Inscr!$F$7:$K$107,6,TRUE)))</f>
        <v/>
      </c>
      <c r="I101" s="78"/>
      <c r="J101" s="241">
        <f t="shared" si="10"/>
        <v>0</v>
      </c>
      <c r="K101" s="204">
        <f>IF(J101=1,(SUM($J$8:J101)*J101),0)</f>
        <v>0</v>
      </c>
      <c r="L101" s="204" t="str">
        <f t="shared" si="11"/>
        <v xml:space="preserve"> </v>
      </c>
      <c r="M101" s="204" t="str">
        <f t="shared" si="12"/>
        <v xml:space="preserve"> </v>
      </c>
      <c r="N101" s="249" t="str">
        <f t="shared" si="13"/>
        <v xml:space="preserve"> </v>
      </c>
      <c r="O101" s="252" t="str">
        <f t="shared" si="14"/>
        <v xml:space="preserve"> </v>
      </c>
      <c r="P101" s="233" t="str">
        <f t="shared" si="15"/>
        <v/>
      </c>
      <c r="AL101" s="268" t="str">
        <f t="shared" si="16"/>
        <v/>
      </c>
      <c r="AM101" s="270">
        <f t="shared" si="17"/>
        <v>0</v>
      </c>
    </row>
    <row r="102" spans="1:39" ht="14.1" customHeight="1" x14ac:dyDescent="0.3">
      <c r="A102" s="197">
        <v>95</v>
      </c>
      <c r="B102" s="197">
        <f t="shared" si="9"/>
        <v>1</v>
      </c>
      <c r="C102" s="130"/>
      <c r="D102" s="197" t="str">
        <f>IF(C102="","",(VLOOKUP(C102,FSGT6_Inscr!$F$7:$K$107,2,TRUE)))</f>
        <v/>
      </c>
      <c r="E102" s="197" t="str">
        <f>IF(C102="","",(VLOOKUP(C102,FSGT6_Inscr!$F$7:$K$107,3,TRUE)))</f>
        <v/>
      </c>
      <c r="F102" s="197" t="str">
        <f>IF(C102="","",(VLOOKUP(C102,FSGT6_Inscr!$F$7:$K$107,4,TRUE)))</f>
        <v/>
      </c>
      <c r="G102" s="197" t="str">
        <f>IF(C102="","",(VLOOKUP(C102,FSGT6_Inscr!$F$7:$K$107,5,TRUE)))</f>
        <v/>
      </c>
      <c r="H102" s="197" t="str">
        <f>IF(C102="","",(VLOOKUP(C102,FSGT6_Inscr!$F$7:$K$107,6,TRUE)))</f>
        <v/>
      </c>
      <c r="I102" s="196"/>
      <c r="J102" s="198">
        <f t="shared" si="10"/>
        <v>0</v>
      </c>
      <c r="K102" s="203">
        <f>IF(J102=1,(SUM($J$8:J102)*J102),0)</f>
        <v>0</v>
      </c>
      <c r="L102" s="203" t="str">
        <f t="shared" si="11"/>
        <v xml:space="preserve"> </v>
      </c>
      <c r="M102" s="203" t="str">
        <f t="shared" si="12"/>
        <v xml:space="preserve"> </v>
      </c>
      <c r="N102" s="248" t="str">
        <f t="shared" si="13"/>
        <v xml:space="preserve"> </v>
      </c>
      <c r="O102" s="253" t="str">
        <f t="shared" si="14"/>
        <v xml:space="preserve"> </v>
      </c>
      <c r="P102" s="234" t="str">
        <f t="shared" si="15"/>
        <v/>
      </c>
      <c r="AL102" s="268" t="str">
        <f t="shared" si="16"/>
        <v/>
      </c>
      <c r="AM102" s="270">
        <f t="shared" si="17"/>
        <v>0</v>
      </c>
    </row>
    <row r="103" spans="1:39" ht="14.1" customHeight="1" x14ac:dyDescent="0.3">
      <c r="A103" s="131">
        <v>96</v>
      </c>
      <c r="B103" s="131">
        <f t="shared" si="9"/>
        <v>1</v>
      </c>
      <c r="C103" s="132"/>
      <c r="D103" s="131" t="str">
        <f>IF(C103="","",(VLOOKUP(C103,FSGT6_Inscr!$F$7:$K$107,2,TRUE)))</f>
        <v/>
      </c>
      <c r="E103" s="131" t="str">
        <f>IF(C103="","",(VLOOKUP(C103,FSGT6_Inscr!$F$7:$K$107,3,TRUE)))</f>
        <v/>
      </c>
      <c r="F103" s="131" t="str">
        <f>IF(C103="","",(VLOOKUP(C103,FSGT6_Inscr!$F$7:$K$107,4,TRUE)))</f>
        <v/>
      </c>
      <c r="G103" s="131" t="str">
        <f>IF(C103="","",(VLOOKUP(C103,FSGT6_Inscr!$F$7:$K$107,5,TRUE)))</f>
        <v/>
      </c>
      <c r="H103" s="131" t="str">
        <f>IF(C103="","",(VLOOKUP(C103,FSGT6_Inscr!$F$7:$K$107,6,TRUE)))</f>
        <v/>
      </c>
      <c r="I103" s="78"/>
      <c r="J103" s="241">
        <f t="shared" si="10"/>
        <v>0</v>
      </c>
      <c r="K103" s="204">
        <f>IF(J103=1,(SUM($J$8:J103)*J103),0)</f>
        <v>0</v>
      </c>
      <c r="L103" s="204" t="str">
        <f t="shared" si="11"/>
        <v xml:space="preserve"> </v>
      </c>
      <c r="M103" s="204" t="str">
        <f t="shared" si="12"/>
        <v xml:space="preserve"> </v>
      </c>
      <c r="N103" s="249" t="str">
        <f t="shared" si="13"/>
        <v xml:space="preserve"> </v>
      </c>
      <c r="O103" s="252" t="str">
        <f t="shared" si="14"/>
        <v xml:space="preserve"> </v>
      </c>
      <c r="P103" s="233" t="str">
        <f t="shared" si="15"/>
        <v/>
      </c>
      <c r="AL103" s="268" t="str">
        <f t="shared" si="16"/>
        <v/>
      </c>
      <c r="AM103" s="270">
        <f t="shared" si="17"/>
        <v>0</v>
      </c>
    </row>
    <row r="104" spans="1:39" ht="14.1" customHeight="1" x14ac:dyDescent="0.3">
      <c r="A104" s="197">
        <v>97</v>
      </c>
      <c r="B104" s="197">
        <f t="shared" si="9"/>
        <v>1</v>
      </c>
      <c r="C104" s="130"/>
      <c r="D104" s="197" t="str">
        <f>IF(C104="","",(VLOOKUP(C104,FSGT6_Inscr!$F$7:$K$107,2,TRUE)))</f>
        <v/>
      </c>
      <c r="E104" s="197" t="str">
        <f>IF(C104="","",(VLOOKUP(C104,FSGT6_Inscr!$F$7:$K$107,3,TRUE)))</f>
        <v/>
      </c>
      <c r="F104" s="197" t="str">
        <f>IF(C104="","",(VLOOKUP(C104,FSGT6_Inscr!$F$7:$K$107,4,TRUE)))</f>
        <v/>
      </c>
      <c r="G104" s="197" t="str">
        <f>IF(C104="","",(VLOOKUP(C104,FSGT6_Inscr!$F$7:$K$107,5,TRUE)))</f>
        <v/>
      </c>
      <c r="H104" s="197" t="str">
        <f>IF(C104="","",(VLOOKUP(C104,FSGT6_Inscr!$F$7:$K$107,6,TRUE)))</f>
        <v/>
      </c>
      <c r="I104" s="196"/>
      <c r="J104" s="198">
        <f t="shared" si="10"/>
        <v>0</v>
      </c>
      <c r="K104" s="203">
        <f>IF(J104=1,(SUM($J$8:J104)*J104),0)</f>
        <v>0</v>
      </c>
      <c r="L104" s="203" t="str">
        <f t="shared" si="11"/>
        <v xml:space="preserve"> </v>
      </c>
      <c r="M104" s="203" t="str">
        <f t="shared" si="12"/>
        <v xml:space="preserve"> </v>
      </c>
      <c r="N104" s="248" t="str">
        <f t="shared" si="13"/>
        <v xml:space="preserve"> </v>
      </c>
      <c r="O104" s="253" t="str">
        <f t="shared" si="14"/>
        <v xml:space="preserve"> </v>
      </c>
      <c r="P104" s="234" t="str">
        <f t="shared" si="15"/>
        <v/>
      </c>
      <c r="AL104" s="268" t="str">
        <f t="shared" si="16"/>
        <v/>
      </c>
      <c r="AM104" s="270">
        <f t="shared" si="17"/>
        <v>0</v>
      </c>
    </row>
    <row r="105" spans="1:39" ht="14.1" customHeight="1" x14ac:dyDescent="0.3">
      <c r="A105" s="131">
        <v>98</v>
      </c>
      <c r="B105" s="131">
        <f t="shared" si="9"/>
        <v>1</v>
      </c>
      <c r="C105" s="132"/>
      <c r="D105" s="131" t="str">
        <f>IF(C105="","",(VLOOKUP(C105,FSGT6_Inscr!$F$7:$K$107,2,TRUE)))</f>
        <v/>
      </c>
      <c r="E105" s="131" t="str">
        <f>IF(C105="","",(VLOOKUP(C105,FSGT6_Inscr!$F$7:$K$107,3,TRUE)))</f>
        <v/>
      </c>
      <c r="F105" s="131" t="str">
        <f>IF(C105="","",(VLOOKUP(C105,FSGT6_Inscr!$F$7:$K$107,4,TRUE)))</f>
        <v/>
      </c>
      <c r="G105" s="131" t="str">
        <f>IF(C105="","",(VLOOKUP(C105,FSGT6_Inscr!$F$7:$K$107,5,TRUE)))</f>
        <v/>
      </c>
      <c r="H105" s="131" t="str">
        <f>IF(C105="","",(VLOOKUP(C105,FSGT6_Inscr!$F$7:$K$107,6,TRUE)))</f>
        <v/>
      </c>
      <c r="I105" s="78"/>
      <c r="J105" s="241">
        <f t="shared" si="10"/>
        <v>0</v>
      </c>
      <c r="K105" s="204">
        <f>IF(J105=1,(SUM($J$8:J105)*J105),0)</f>
        <v>0</v>
      </c>
      <c r="L105" s="204" t="str">
        <f t="shared" si="11"/>
        <v xml:space="preserve"> </v>
      </c>
      <c r="M105" s="204" t="str">
        <f t="shared" si="12"/>
        <v xml:space="preserve"> </v>
      </c>
      <c r="N105" s="249" t="str">
        <f t="shared" si="13"/>
        <v xml:space="preserve"> </v>
      </c>
      <c r="O105" s="252" t="str">
        <f t="shared" si="14"/>
        <v xml:space="preserve"> </v>
      </c>
      <c r="P105" s="233" t="str">
        <f t="shared" si="15"/>
        <v/>
      </c>
      <c r="AL105" s="268" t="str">
        <f t="shared" si="16"/>
        <v/>
      </c>
      <c r="AM105" s="270">
        <f t="shared" si="17"/>
        <v>0</v>
      </c>
    </row>
    <row r="106" spans="1:39" ht="14.1" customHeight="1" x14ac:dyDescent="0.3">
      <c r="A106" s="197">
        <v>99</v>
      </c>
      <c r="B106" s="197">
        <f t="shared" si="9"/>
        <v>1</v>
      </c>
      <c r="C106" s="130"/>
      <c r="D106" s="197" t="str">
        <f>IF(C106="","",(VLOOKUP(C106,FSGT6_Inscr!$F$7:$K$107,2,TRUE)))</f>
        <v/>
      </c>
      <c r="E106" s="197" t="str">
        <f>IF(C106="","",(VLOOKUP(C106,FSGT6_Inscr!$F$7:$K$107,3,TRUE)))</f>
        <v/>
      </c>
      <c r="F106" s="197" t="str">
        <f>IF(C106="","",(VLOOKUP(C106,FSGT6_Inscr!$F$7:$K$107,4,TRUE)))</f>
        <v/>
      </c>
      <c r="G106" s="197" t="str">
        <f>IF(C106="","",(VLOOKUP(C106,FSGT6_Inscr!$F$7:$K$107,5,TRUE)))</f>
        <v/>
      </c>
      <c r="H106" s="197" t="str">
        <f>IF(C106="","",(VLOOKUP(C106,FSGT6_Inscr!$F$7:$K$107,6,TRUE)))</f>
        <v/>
      </c>
      <c r="I106" s="196"/>
      <c r="J106" s="198">
        <f t="shared" si="10"/>
        <v>0</v>
      </c>
      <c r="K106" s="203">
        <f>IF(J106=1,(SUM($J$8:J106)*J106),0)</f>
        <v>0</v>
      </c>
      <c r="L106" s="203" t="str">
        <f t="shared" si="11"/>
        <v xml:space="preserve"> </v>
      </c>
      <c r="M106" s="203" t="str">
        <f t="shared" si="12"/>
        <v xml:space="preserve"> </v>
      </c>
      <c r="N106" s="248" t="str">
        <f t="shared" si="13"/>
        <v xml:space="preserve"> </v>
      </c>
      <c r="O106" s="253" t="str">
        <f t="shared" si="14"/>
        <v xml:space="preserve"> </v>
      </c>
      <c r="P106" s="234" t="str">
        <f t="shared" si="15"/>
        <v/>
      </c>
      <c r="AL106" s="268" t="str">
        <f t="shared" si="16"/>
        <v/>
      </c>
      <c r="AM106" s="270">
        <f t="shared" si="17"/>
        <v>0</v>
      </c>
    </row>
    <row r="107" spans="1:39" ht="14.1" customHeight="1" thickBot="1" x14ac:dyDescent="0.35">
      <c r="A107" s="160">
        <v>100</v>
      </c>
      <c r="B107" s="160">
        <f t="shared" si="9"/>
        <v>1</v>
      </c>
      <c r="C107" s="161"/>
      <c r="D107" s="160" t="str">
        <f>IF(C107="","",(VLOOKUP(C107,FSGT6_Inscr!$F$7:$K$107,2,TRUE)))</f>
        <v/>
      </c>
      <c r="E107" s="160" t="str">
        <f>IF(C107="","",(VLOOKUP(C107,FSGT6_Inscr!$F$7:$K$107,3,TRUE)))</f>
        <v/>
      </c>
      <c r="F107" s="160" t="str">
        <f>IF(C107="","",(VLOOKUP(C107,FSGT6_Inscr!$F$7:$K$107,4,TRUE)))</f>
        <v/>
      </c>
      <c r="G107" s="160" t="str">
        <f>IF(C107="","",(VLOOKUP(C107,FSGT6_Inscr!$F$7:$K$107,5,TRUE)))</f>
        <v/>
      </c>
      <c r="H107" s="160" t="str">
        <f>IF(C107="","",(VLOOKUP(C107,FSGT6_Inscr!$F$7:$K$107,6,TRUE)))</f>
        <v/>
      </c>
      <c r="I107" s="78"/>
      <c r="J107" s="242">
        <f t="shared" si="10"/>
        <v>0</v>
      </c>
      <c r="K107" s="223">
        <f>IF(J107=1,(SUM($J$8:J107)*J107),0)</f>
        <v>0</v>
      </c>
      <c r="L107" s="223" t="str">
        <f t="shared" si="11"/>
        <v xml:space="preserve"> </v>
      </c>
      <c r="M107" s="223" t="str">
        <f t="shared" si="12"/>
        <v xml:space="preserve"> </v>
      </c>
      <c r="N107" s="250" t="str">
        <f t="shared" si="13"/>
        <v xml:space="preserve"> </v>
      </c>
      <c r="O107" s="254" t="str">
        <f t="shared" si="14"/>
        <v xml:space="preserve"> </v>
      </c>
      <c r="P107" s="235" t="str">
        <f t="shared" si="15"/>
        <v/>
      </c>
      <c r="AL107" s="268" t="str">
        <f t="shared" si="16"/>
        <v/>
      </c>
      <c r="AM107" s="270">
        <f t="shared" si="17"/>
        <v>0</v>
      </c>
    </row>
    <row r="108" spans="1:39" ht="15" thickTop="1" x14ac:dyDescent="0.3"/>
  </sheetData>
  <mergeCells count="13">
    <mergeCell ref="J3:P5"/>
    <mergeCell ref="O6:O7"/>
    <mergeCell ref="P6:P7"/>
    <mergeCell ref="A2:H2"/>
    <mergeCell ref="G3:H5"/>
    <mergeCell ref="A4:E4"/>
    <mergeCell ref="H6:H7"/>
    <mergeCell ref="A6:A7"/>
    <mergeCell ref="C6:C7"/>
    <mergeCell ref="D6:D7"/>
    <mergeCell ref="E6:E7"/>
    <mergeCell ref="F6:F7"/>
    <mergeCell ref="G6:G7"/>
  </mergeCells>
  <conditionalFormatting sqref="A8:A107">
    <cfRule type="containsText" dxfId="26" priority="37" operator="containsText" text="NC">
      <formula>NOT(ISERROR(SEARCH("NC",A8)))</formula>
    </cfRule>
    <cfRule type="containsText" dxfId="25" priority="38" operator="containsText" text="A">
      <formula>NOT(ISERROR(SEARCH("A",A8)))</formula>
    </cfRule>
  </conditionalFormatting>
  <conditionalFormatting sqref="C8:C107">
    <cfRule type="duplicateValues" dxfId="24" priority="27"/>
  </conditionalFormatting>
  <conditionalFormatting sqref="H1:H5 H8:H1048576">
    <cfRule type="cellIs" dxfId="23" priority="21" operator="equal">
      <formula>6</formula>
    </cfRule>
  </conditionalFormatting>
  <conditionalFormatting sqref="P6:P7 K1:O1 K108:O1048576">
    <cfRule type="containsErrors" dxfId="22" priority="1">
      <formula>ISERROR(K1)</formula>
    </cfRule>
  </conditionalFormatting>
  <printOptions horizontalCentered="1"/>
  <pageMargins left="0.11811023622047245" right="0.11811023622047245" top="0.19685039370078741" bottom="0.19685039370078741" header="0.31496062992125984" footer="0.31496062992125984"/>
  <pageSetup paperSize="9" orientation="landscape" horizontalDpi="300"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66FF"/>
  </sheetPr>
  <dimension ref="A1:AU106"/>
  <sheetViews>
    <sheetView topLeftCell="B1" workbookViewId="0">
      <pane ySplit="6" topLeftCell="A7" activePane="bottomLeft" state="frozen"/>
      <selection activeCell="B1" sqref="B1"/>
      <selection pane="bottomLeft" activeCell="B21" sqref="B21"/>
    </sheetView>
  </sheetViews>
  <sheetFormatPr baseColWidth="10" defaultColWidth="11.44140625" defaultRowHeight="13.2" x14ac:dyDescent="0.3"/>
  <cols>
    <col min="1" max="1" width="19.109375" style="3" hidden="1" customWidth="1"/>
    <col min="2" max="2" width="15.109375" style="3" customWidth="1"/>
    <col min="3" max="3" width="13.6640625" style="3" hidden="1" customWidth="1"/>
    <col min="4" max="4" width="13.6640625" style="3" customWidth="1"/>
    <col min="5" max="5" width="11.88671875" style="3" hidden="1" customWidth="1"/>
    <col min="6" max="6" width="9" style="19" customWidth="1"/>
    <col min="7" max="8" width="22.33203125" style="19" customWidth="1"/>
    <col min="9" max="9" width="29.109375" style="19" customWidth="1"/>
    <col min="10" max="10" width="6.5546875" style="19" customWidth="1"/>
    <col min="11" max="11" width="10" style="19" customWidth="1"/>
    <col min="12" max="13" width="2.6640625" style="19" customWidth="1"/>
    <col min="14" max="14" width="4.33203125" style="19" customWidth="1"/>
    <col min="15" max="15" width="2.6640625" style="19" customWidth="1"/>
    <col min="16" max="16" width="9.6640625" style="19" customWidth="1"/>
    <col min="17" max="17" width="2.6640625" style="19" customWidth="1"/>
    <col min="18" max="18" width="13.6640625" style="19" customWidth="1"/>
    <col min="19" max="23" width="2.6640625" style="19" customWidth="1"/>
    <col min="24" max="24" width="20.44140625" style="152" customWidth="1"/>
    <col min="25" max="25" width="10" style="152" customWidth="1"/>
    <col min="26" max="26" width="17.44140625" style="152" customWidth="1"/>
    <col min="27" max="27" width="10" style="152" hidden="1" customWidth="1"/>
    <col min="28" max="28" width="10" style="19" hidden="1" customWidth="1"/>
    <col min="29" max="29" width="7.44140625" style="19" hidden="1" customWidth="1"/>
    <col min="30" max="30" width="17.33203125" style="19" hidden="1" customWidth="1"/>
    <col min="31" max="31" width="13.5546875" style="19" hidden="1" customWidth="1"/>
    <col min="32" max="33" width="9.6640625" style="19" customWidth="1"/>
    <col min="34" max="34" width="8.33203125" style="19" customWidth="1"/>
    <col min="35" max="43" width="2.6640625" style="19" customWidth="1"/>
    <col min="44" max="44" width="11.44140625" style="19"/>
    <col min="45" max="45" width="15.88671875" style="19" customWidth="1"/>
    <col min="46" max="46" width="22.44140625" style="19" customWidth="1"/>
    <col min="47" max="16384" width="11.44140625" style="19"/>
  </cols>
  <sheetData>
    <row r="1" spans="1:47" ht="30.75" customHeight="1" thickBot="1" x14ac:dyDescent="0.35">
      <c r="C1" s="71"/>
      <c r="D1" s="71"/>
      <c r="E1" s="71"/>
      <c r="F1" s="362" t="str">
        <f>Entete!B2</f>
        <v>vélo sport joncynois</v>
      </c>
      <c r="G1" s="362"/>
      <c r="H1" s="362"/>
      <c r="I1" s="362"/>
      <c r="J1" s="362"/>
      <c r="K1" s="362"/>
    </row>
    <row r="2" spans="1:47" ht="8.25" customHeight="1" thickTop="1" x14ac:dyDescent="0.3">
      <c r="J2" s="308" t="s">
        <v>18</v>
      </c>
      <c r="K2" s="309"/>
    </row>
    <row r="3" spans="1:47" ht="17.399999999999999" x14ac:dyDescent="0.3">
      <c r="C3" s="72"/>
      <c r="D3" s="72"/>
      <c r="E3" s="72"/>
      <c r="F3" s="294" t="str">
        <f>Entete!B4</f>
        <v>prix de Laives</v>
      </c>
      <c r="G3" s="294"/>
      <c r="H3" s="294"/>
      <c r="I3" s="50" t="str">
        <f>Entete!B6</f>
        <v>26/08/2018</v>
      </c>
      <c r="J3" s="310"/>
      <c r="K3" s="311"/>
      <c r="N3" s="2"/>
      <c r="V3" s="171"/>
      <c r="W3" s="171"/>
      <c r="X3" s="224"/>
      <c r="Y3" s="224"/>
      <c r="Z3" s="224"/>
      <c r="AA3" s="224"/>
      <c r="AB3" s="171"/>
      <c r="AC3" s="171"/>
      <c r="AD3" s="171"/>
      <c r="AE3" s="171"/>
    </row>
    <row r="4" spans="1:47" ht="10.5" customHeight="1" thickBot="1" x14ac:dyDescent="0.35">
      <c r="J4" s="310"/>
      <c r="K4" s="311"/>
      <c r="V4" s="171"/>
      <c r="W4" s="171"/>
      <c r="X4" s="224"/>
      <c r="Y4" s="224"/>
      <c r="Z4" s="224"/>
      <c r="AA4" s="224"/>
      <c r="AB4" s="171"/>
      <c r="AC4" s="171"/>
      <c r="AD4" s="171"/>
      <c r="AE4" s="171"/>
    </row>
    <row r="5" spans="1:47" s="81" customFormat="1" ht="15.75" customHeight="1" thickTop="1" x14ac:dyDescent="0.3">
      <c r="A5" s="283"/>
      <c r="B5" s="297" t="s">
        <v>33</v>
      </c>
      <c r="C5" s="297"/>
      <c r="D5" s="297"/>
      <c r="E5" s="297"/>
      <c r="F5" s="298" t="s">
        <v>10</v>
      </c>
      <c r="G5" s="300" t="s">
        <v>9</v>
      </c>
      <c r="H5" s="302" t="s">
        <v>2</v>
      </c>
      <c r="I5" s="304" t="s">
        <v>0</v>
      </c>
      <c r="J5" s="295" t="s">
        <v>3</v>
      </c>
      <c r="K5" s="408" t="s">
        <v>39</v>
      </c>
      <c r="L5" s="7"/>
      <c r="M5" s="7"/>
      <c r="N5" s="7"/>
      <c r="O5" s="7"/>
      <c r="P5" s="7"/>
      <c r="Q5" s="7"/>
      <c r="R5" s="7"/>
      <c r="S5" s="7"/>
      <c r="T5" s="7"/>
      <c r="U5" s="7"/>
      <c r="V5" s="7"/>
      <c r="W5" s="7"/>
      <c r="X5" s="213"/>
      <c r="Y5" s="214"/>
      <c r="Z5" s="214"/>
      <c r="AA5" s="214"/>
      <c r="AB5" s="8"/>
      <c r="AC5" s="8"/>
      <c r="AD5" s="8"/>
      <c r="AE5" s="8"/>
      <c r="AF5" s="8"/>
      <c r="AG5" s="8"/>
      <c r="AH5" s="7"/>
      <c r="AI5" s="7"/>
      <c r="AJ5" s="7"/>
      <c r="AK5" s="7"/>
      <c r="AL5" s="7"/>
      <c r="AM5" s="7"/>
      <c r="AN5" s="7"/>
      <c r="AO5" s="7"/>
      <c r="AP5" s="7"/>
      <c r="AQ5" s="7"/>
      <c r="AR5" s="9"/>
      <c r="AS5" s="12"/>
      <c r="AT5" s="10"/>
      <c r="AU5" s="11"/>
    </row>
    <row r="6" spans="1:47" s="81" customFormat="1" ht="15.75" customHeight="1" x14ac:dyDescent="0.3">
      <c r="A6" s="284"/>
      <c r="B6" s="158" t="s">
        <v>34</v>
      </c>
      <c r="C6" s="158"/>
      <c r="D6" s="158" t="s">
        <v>4</v>
      </c>
      <c r="E6" s="159"/>
      <c r="F6" s="320"/>
      <c r="G6" s="332"/>
      <c r="H6" s="315"/>
      <c r="I6" s="316"/>
      <c r="J6" s="317"/>
      <c r="K6" s="409"/>
      <c r="L6" s="80"/>
      <c r="M6" s="80"/>
      <c r="O6" s="5"/>
      <c r="P6" s="5"/>
      <c r="Q6" s="80"/>
      <c r="R6" s="80"/>
      <c r="S6" s="80"/>
      <c r="T6" s="5"/>
      <c r="U6" s="80"/>
      <c r="V6" s="5"/>
      <c r="W6" s="5"/>
      <c r="X6" s="215"/>
      <c r="Y6" s="225"/>
      <c r="Z6" s="226"/>
      <c r="AA6" s="226">
        <f>SUM(AA7:AA106)</f>
        <v>8</v>
      </c>
      <c r="AB6" s="226">
        <f t="shared" ref="AB6:AC6" si="0">SUM(AB7:AB106)</f>
        <v>4</v>
      </c>
      <c r="AC6" s="226">
        <f t="shared" si="0"/>
        <v>3</v>
      </c>
      <c r="AD6" s="6"/>
      <c r="AE6" s="273" t="s">
        <v>71</v>
      </c>
      <c r="AF6" s="273"/>
      <c r="AG6" s="273"/>
      <c r="AH6" s="13"/>
      <c r="AI6" s="6"/>
      <c r="AJ6" s="6"/>
      <c r="AK6" s="6"/>
      <c r="AL6" s="6"/>
      <c r="AM6" s="6"/>
      <c r="AN6" s="6"/>
      <c r="AO6" s="6"/>
      <c r="AP6" s="6"/>
      <c r="AQ6" s="6"/>
      <c r="AR6" s="9"/>
      <c r="AS6" s="12"/>
      <c r="AT6" s="10"/>
      <c r="AU6" s="11"/>
    </row>
    <row r="7" spans="1:47" s="4" customFormat="1" ht="14.1" customHeight="1" x14ac:dyDescent="0.3">
      <c r="A7" s="56" t="str">
        <f>IF(C7="",E7,C7)</f>
        <v>FSGT227304</v>
      </c>
      <c r="B7" s="118">
        <v>227304</v>
      </c>
      <c r="C7" s="118" t="str">
        <f t="shared" ref="C7:C22" si="1">IF(B7="","",CONCATENATE($B$6,B7))</f>
        <v>FSGT227304</v>
      </c>
      <c r="D7" s="118"/>
      <c r="E7" s="155" t="str">
        <f>IF(D7="","",CONCATENATE($D$6,D7))</f>
        <v/>
      </c>
      <c r="F7" s="156">
        <v>621</v>
      </c>
      <c r="G7" s="151" t="str">
        <f>VLOOKUP(A7,Liste!$F$3:$Q$1586,2,FALSE)</f>
        <v>BOSC</v>
      </c>
      <c r="H7" s="151" t="str">
        <f>VLOOKUP(A7,Liste!$F$3:$Q$1586,3,FALSE)</f>
        <v>Charlotte</v>
      </c>
      <c r="I7" s="151" t="str">
        <f>VLOOKUP(A7,Liste!$F$3:$Q$1586,4,FALSE)</f>
        <v>Joncy</v>
      </c>
      <c r="J7" s="151">
        <f>VLOOKUP(A7,Liste!$F$3:$Q$1586,5,FALSE)</f>
        <v>71</v>
      </c>
      <c r="K7" s="151" t="str">
        <f>VLOOKUP(A7,Liste!$F$3:$Q$1586,9,FALSE)</f>
        <v>F</v>
      </c>
      <c r="L7" s="14"/>
      <c r="M7" s="14"/>
      <c r="O7" s="14"/>
      <c r="Q7" s="20"/>
      <c r="R7" s="20"/>
      <c r="S7" s="14"/>
      <c r="T7" s="14"/>
      <c r="U7" s="14"/>
      <c r="V7" s="228"/>
      <c r="W7" s="228"/>
      <c r="X7" s="229"/>
      <c r="Y7" s="230"/>
      <c r="Z7" s="226"/>
      <c r="AA7" s="226">
        <f>IF(K7="F",1,0)</f>
        <v>1</v>
      </c>
      <c r="AB7" s="226">
        <f>IF(K7="MG",1,0)</f>
        <v>0</v>
      </c>
      <c r="AC7" s="226">
        <f>IF(K7="MF",1,0)</f>
        <v>0</v>
      </c>
      <c r="AD7" s="217" t="str">
        <f>CONCATENATE(F7,G7)</f>
        <v>621BOSC</v>
      </c>
      <c r="AE7" s="221">
        <f>VLOOKUP(AD7,FSGT_F_M_Class!$AL$8:$AM$107,2,FALSE)</f>
        <v>621</v>
      </c>
      <c r="AF7" s="15"/>
      <c r="AG7" s="15"/>
      <c r="AH7" s="18"/>
      <c r="AI7" s="18"/>
      <c r="AJ7" s="18"/>
      <c r="AK7" s="18"/>
      <c r="AL7" s="18"/>
      <c r="AM7" s="18"/>
      <c r="AN7" s="18"/>
      <c r="AO7" s="18"/>
      <c r="AP7" s="18"/>
      <c r="AQ7" s="18"/>
      <c r="AR7" s="16"/>
      <c r="AS7" s="17"/>
      <c r="AT7" s="17"/>
      <c r="AU7" s="17"/>
    </row>
    <row r="8" spans="1:47" s="4" customFormat="1" ht="14.1" customHeight="1" x14ac:dyDescent="0.3">
      <c r="A8" s="56" t="str">
        <f t="shared" ref="A8:A56" si="2">IF(C8="",E8,C8)</f>
        <v>FSGT363589</v>
      </c>
      <c r="B8" s="119">
        <v>363589</v>
      </c>
      <c r="C8" s="119" t="str">
        <f t="shared" si="1"/>
        <v>FSGT363589</v>
      </c>
      <c r="D8" s="163"/>
      <c r="E8" s="157" t="str">
        <f t="shared" ref="E8:E56" si="3">IF(D8="","",CONCATENATE($D$6,D8))</f>
        <v/>
      </c>
      <c r="F8" s="22">
        <v>622</v>
      </c>
      <c r="G8" s="21" t="str">
        <f>VLOOKUP(A8,Liste!$F$3:$Q$1586,2,FALSE)</f>
        <v>MAILLOT</v>
      </c>
      <c r="H8" s="21" t="str">
        <f>VLOOKUP(A8,Liste!$F$3:$Q$1586,3,FALSE)</f>
        <v>Corinne</v>
      </c>
      <c r="I8" s="21" t="str">
        <f>VLOOKUP(A8,Liste!$F$3:$Q$1586,4,FALSE)</f>
        <v>St-Martin en Br</v>
      </c>
      <c r="J8" s="21">
        <f>VLOOKUP(A8,Liste!$F$3:$Q$1586,5,FALSE)</f>
        <v>71</v>
      </c>
      <c r="K8" s="21" t="str">
        <f>VLOOKUP(A8,Liste!$F$3:$Q$1586,9,FALSE)</f>
        <v>F</v>
      </c>
      <c r="L8" s="14"/>
      <c r="M8" s="14"/>
      <c r="O8" s="14"/>
      <c r="Q8" s="20"/>
      <c r="R8" s="20"/>
      <c r="S8" s="14"/>
      <c r="T8" s="14"/>
      <c r="U8" s="14"/>
      <c r="V8" s="228"/>
      <c r="W8" s="228"/>
      <c r="X8" s="229"/>
      <c r="Y8" s="230"/>
      <c r="Z8" s="226"/>
      <c r="AA8" s="226">
        <f t="shared" ref="AA8:AA71" si="4">IF(K8="F",1,0)</f>
        <v>1</v>
      </c>
      <c r="AB8" s="226">
        <f t="shared" ref="AB8:AB71" si="5">IF(K8="MG",1,0)</f>
        <v>0</v>
      </c>
      <c r="AC8" s="226">
        <f t="shared" ref="AC8:AC71" si="6">IF(K8="MF",1,0)</f>
        <v>0</v>
      </c>
      <c r="AD8" s="217" t="str">
        <f t="shared" ref="AD8:AD71" si="7">CONCATENATE(F8,G8)</f>
        <v>622MAILLOT</v>
      </c>
      <c r="AE8" s="221">
        <f>VLOOKUP(AD8,FSGT_F_M_Class!$AL$8:$AM$107,2,FALSE)</f>
        <v>622</v>
      </c>
      <c r="AF8" s="15"/>
      <c r="AG8" s="15"/>
      <c r="AH8" s="18"/>
      <c r="AI8" s="18"/>
      <c r="AJ8" s="18"/>
      <c r="AK8" s="18"/>
      <c r="AL8" s="18"/>
      <c r="AM8" s="18"/>
      <c r="AN8" s="18"/>
      <c r="AO8" s="18"/>
      <c r="AP8" s="18"/>
      <c r="AQ8" s="18"/>
      <c r="AR8" s="16"/>
      <c r="AS8" s="17"/>
      <c r="AT8" s="17"/>
      <c r="AU8" s="17"/>
    </row>
    <row r="9" spans="1:47" s="4" customFormat="1" ht="14.1" customHeight="1" x14ac:dyDescent="0.3">
      <c r="A9" s="56" t="str">
        <f t="shared" si="2"/>
        <v>FSGT244211</v>
      </c>
      <c r="B9" s="119">
        <v>244211</v>
      </c>
      <c r="C9" s="119" t="str">
        <f t="shared" si="1"/>
        <v>FSGT244211</v>
      </c>
      <c r="D9" s="163"/>
      <c r="E9" s="157" t="str">
        <f t="shared" si="3"/>
        <v/>
      </c>
      <c r="F9" s="22">
        <v>623</v>
      </c>
      <c r="G9" s="21" t="str">
        <f>VLOOKUP(A9,Liste!$F$3:$Q$1586,2,FALSE)</f>
        <v>RABUT</v>
      </c>
      <c r="H9" s="21" t="str">
        <f>VLOOKUP(A9,Liste!$F$3:$Q$1586,3,FALSE)</f>
        <v>Mireille</v>
      </c>
      <c r="I9" s="21" t="str">
        <f>VLOOKUP(A9,Liste!$F$3:$Q$1586,4,FALSE)</f>
        <v>St-Martin en Br</v>
      </c>
      <c r="J9" s="21">
        <f>VLOOKUP(A9,Liste!$F$3:$Q$1586,5,FALSE)</f>
        <v>71</v>
      </c>
      <c r="K9" s="21" t="str">
        <f>VLOOKUP(A9,Liste!$F$3:$Q$1586,9,FALSE)</f>
        <v>F</v>
      </c>
      <c r="L9" s="14"/>
      <c r="M9" s="14"/>
      <c r="O9" s="14"/>
      <c r="Q9" s="20"/>
      <c r="R9" s="20"/>
      <c r="S9" s="14"/>
      <c r="T9" s="14"/>
      <c r="U9" s="14"/>
      <c r="V9" s="228"/>
      <c r="W9" s="228"/>
      <c r="X9" s="229"/>
      <c r="Y9" s="230"/>
      <c r="Z9" s="226"/>
      <c r="AA9" s="226">
        <f t="shared" si="4"/>
        <v>1</v>
      </c>
      <c r="AB9" s="226">
        <f t="shared" si="5"/>
        <v>0</v>
      </c>
      <c r="AC9" s="226">
        <f t="shared" si="6"/>
        <v>0</v>
      </c>
      <c r="AD9" s="217" t="str">
        <f t="shared" si="7"/>
        <v>623RABUT</v>
      </c>
      <c r="AE9" s="221">
        <f>VLOOKUP(AD9,FSGT_F_M_Class!$AL$8:$AM$107,2,FALSE)</f>
        <v>623</v>
      </c>
      <c r="AF9" s="15"/>
      <c r="AG9" s="15"/>
      <c r="AH9" s="18"/>
      <c r="AI9" s="18"/>
      <c r="AJ9" s="18"/>
      <c r="AK9" s="18"/>
      <c r="AL9" s="18"/>
      <c r="AM9" s="18"/>
      <c r="AN9" s="18"/>
      <c r="AO9" s="18"/>
      <c r="AP9" s="18"/>
      <c r="AQ9" s="18"/>
      <c r="AR9" s="16"/>
      <c r="AS9" s="17"/>
      <c r="AT9" s="17"/>
      <c r="AU9" s="17"/>
    </row>
    <row r="10" spans="1:47" s="4" customFormat="1" ht="14.1" customHeight="1" x14ac:dyDescent="0.3">
      <c r="A10" s="56" t="str">
        <f t="shared" si="2"/>
        <v>FSGT227344</v>
      </c>
      <c r="B10" s="119">
        <v>227344</v>
      </c>
      <c r="C10" s="119" t="str">
        <f t="shared" si="1"/>
        <v>FSGT227344</v>
      </c>
      <c r="D10" s="163"/>
      <c r="E10" s="157" t="str">
        <f t="shared" si="3"/>
        <v/>
      </c>
      <c r="F10" s="22">
        <v>624</v>
      </c>
      <c r="G10" s="21" t="str">
        <f>VLOOKUP(A10,Liste!$F$3:$Q$1586,2,FALSE)</f>
        <v>MERLE</v>
      </c>
      <c r="H10" s="21" t="str">
        <f>VLOOKUP(A10,Liste!$F$3:$Q$1586,3,FALSE)</f>
        <v>Joëlle</v>
      </c>
      <c r="I10" s="21" t="str">
        <f>VLOOKUP(A10,Liste!$F$3:$Q$1586,4,FALSE)</f>
        <v>Joncy</v>
      </c>
      <c r="J10" s="21">
        <f>VLOOKUP(A10,Liste!$F$3:$Q$1586,5,FALSE)</f>
        <v>71</v>
      </c>
      <c r="K10" s="21" t="str">
        <f>VLOOKUP(A10,Liste!$F$3:$Q$1586,9,FALSE)</f>
        <v>F</v>
      </c>
      <c r="L10" s="14"/>
      <c r="M10" s="14"/>
      <c r="O10" s="14"/>
      <c r="Q10" s="20"/>
      <c r="R10" s="20"/>
      <c r="S10" s="14"/>
      <c r="T10" s="14"/>
      <c r="U10" s="14"/>
      <c r="V10" s="228"/>
      <c r="W10" s="228"/>
      <c r="X10" s="229"/>
      <c r="Y10" s="230"/>
      <c r="Z10" s="226"/>
      <c r="AA10" s="226">
        <f t="shared" si="4"/>
        <v>1</v>
      </c>
      <c r="AB10" s="226">
        <f t="shared" si="5"/>
        <v>0</v>
      </c>
      <c r="AC10" s="226">
        <f t="shared" si="6"/>
        <v>0</v>
      </c>
      <c r="AD10" s="217" t="str">
        <f t="shared" si="7"/>
        <v>624MERLE</v>
      </c>
      <c r="AE10" s="221">
        <f>VLOOKUP(AD10,FSGT_F_M_Class!$AL$8:$AM$107,2,FALSE)</f>
        <v>624</v>
      </c>
      <c r="AF10" s="15"/>
      <c r="AG10" s="15"/>
      <c r="AH10" s="18"/>
      <c r="AI10" s="18"/>
      <c r="AJ10" s="18"/>
      <c r="AK10" s="18"/>
      <c r="AL10" s="18"/>
      <c r="AM10" s="18"/>
      <c r="AN10" s="18"/>
      <c r="AO10" s="18"/>
      <c r="AP10" s="18"/>
      <c r="AQ10" s="18"/>
      <c r="AR10" s="16"/>
      <c r="AS10" s="17"/>
      <c r="AT10" s="17"/>
      <c r="AU10" s="17"/>
    </row>
    <row r="11" spans="1:47" s="4" customFormat="1" ht="14.1" customHeight="1" x14ac:dyDescent="0.3">
      <c r="A11" s="56" t="str">
        <f t="shared" si="2"/>
        <v>FSGT434200</v>
      </c>
      <c r="B11" s="119">
        <v>434200</v>
      </c>
      <c r="C11" s="119" t="str">
        <f t="shared" si="1"/>
        <v>FSGT434200</v>
      </c>
      <c r="D11" s="163"/>
      <c r="E11" s="157" t="str">
        <f t="shared" si="3"/>
        <v/>
      </c>
      <c r="F11" s="22">
        <v>601</v>
      </c>
      <c r="G11" s="21" t="str">
        <f>VLOOKUP(A11,Liste!$F$3:$Q$1586,2,FALSE)</f>
        <v>BRUNO</v>
      </c>
      <c r="H11" s="21" t="str">
        <f>VLOOKUP(A11,Liste!$F$3:$Q$1586,3,FALSE)</f>
        <v>Tanguy</v>
      </c>
      <c r="I11" s="21" t="str">
        <f>VLOOKUP(A11,Liste!$F$3:$Q$1586,4,FALSE)</f>
        <v>Mercurey</v>
      </c>
      <c r="J11" s="21">
        <f>VLOOKUP(A11,Liste!$F$3:$Q$1586,5,FALSE)</f>
        <v>71</v>
      </c>
      <c r="K11" s="21" t="str">
        <f>VLOOKUP(A11,Liste!$F$3:$Q$1586,9,FALSE)</f>
        <v>MG</v>
      </c>
      <c r="L11" s="14"/>
      <c r="M11" s="14"/>
      <c r="O11" s="14"/>
      <c r="Q11" s="20"/>
      <c r="R11" s="20"/>
      <c r="S11" s="14"/>
      <c r="T11" s="14"/>
      <c r="U11" s="14"/>
      <c r="V11" s="228"/>
      <c r="W11" s="228"/>
      <c r="X11" s="229"/>
      <c r="Y11" s="230"/>
      <c r="Z11" s="226"/>
      <c r="AA11" s="226">
        <f t="shared" si="4"/>
        <v>0</v>
      </c>
      <c r="AB11" s="226">
        <f t="shared" si="5"/>
        <v>1</v>
      </c>
      <c r="AC11" s="226">
        <f t="shared" si="6"/>
        <v>0</v>
      </c>
      <c r="AD11" s="217" t="str">
        <f t="shared" si="7"/>
        <v>601BRUNO</v>
      </c>
      <c r="AE11" s="221">
        <f>VLOOKUP(AD11,FSGT_F_M_Class!$AL$8:$AM$107,2,FALSE)</f>
        <v>601</v>
      </c>
      <c r="AF11" s="15"/>
      <c r="AG11" s="15"/>
      <c r="AH11" s="18"/>
      <c r="AI11" s="18"/>
      <c r="AJ11" s="18"/>
      <c r="AK11" s="18"/>
      <c r="AL11" s="18"/>
      <c r="AM11" s="18"/>
      <c r="AN11" s="18"/>
      <c r="AO11" s="18"/>
      <c r="AP11" s="18"/>
      <c r="AQ11" s="18"/>
      <c r="AR11" s="16"/>
      <c r="AS11" s="17"/>
      <c r="AT11" s="17"/>
      <c r="AU11" s="17"/>
    </row>
    <row r="12" spans="1:47" s="4" customFormat="1" ht="14.1" customHeight="1" x14ac:dyDescent="0.3">
      <c r="A12" s="56" t="str">
        <f t="shared" si="2"/>
        <v>FSGT55755033</v>
      </c>
      <c r="B12" s="119">
        <v>55755033</v>
      </c>
      <c r="C12" s="119" t="str">
        <f t="shared" si="1"/>
        <v>FSGT55755033</v>
      </c>
      <c r="D12" s="119"/>
      <c r="E12" s="157" t="str">
        <f>IF(D12="","",CONCATENATE($D$6,D12))</f>
        <v/>
      </c>
      <c r="F12" s="22">
        <v>602</v>
      </c>
      <c r="G12" s="21" t="str">
        <f>VLOOKUP(A12,Liste!$F$3:$Q$1586,2,FALSE)</f>
        <v>ALMERAS</v>
      </c>
      <c r="H12" s="21" t="str">
        <f>VLOOKUP(A12,Liste!$F$3:$Q$1586,3,FALSE)</f>
        <v>Charlotte</v>
      </c>
      <c r="I12" s="21" t="str">
        <f>VLOOKUP(A12,Liste!$F$3:$Q$1586,4,FALSE)</f>
        <v>Tournus</v>
      </c>
      <c r="J12" s="21">
        <f>VLOOKUP(A12,Liste!$F$3:$Q$1586,5,FALSE)</f>
        <v>71</v>
      </c>
      <c r="K12" s="21" t="str">
        <f>VLOOKUP(A12,Liste!$F$3:$Q$1586,9,FALSE)</f>
        <v>MF</v>
      </c>
      <c r="L12" s="14"/>
      <c r="M12" s="14"/>
      <c r="O12" s="14"/>
      <c r="Q12" s="20"/>
      <c r="R12" s="20"/>
      <c r="S12" s="14"/>
      <c r="T12" s="14"/>
      <c r="U12" s="14"/>
      <c r="V12" s="228"/>
      <c r="W12" s="228"/>
      <c r="X12" s="229"/>
      <c r="Y12" s="230"/>
      <c r="Z12" s="226"/>
      <c r="AA12" s="226">
        <f t="shared" si="4"/>
        <v>0</v>
      </c>
      <c r="AB12" s="226">
        <f t="shared" si="5"/>
        <v>0</v>
      </c>
      <c r="AC12" s="226">
        <f t="shared" si="6"/>
        <v>1</v>
      </c>
      <c r="AD12" s="217" t="str">
        <f t="shared" si="7"/>
        <v>602ALMERAS</v>
      </c>
      <c r="AE12" s="221">
        <f>VLOOKUP(AD12,FSGT_F_M_Class!$AL$8:$AM$107,2,FALSE)</f>
        <v>602</v>
      </c>
      <c r="AF12" s="15"/>
      <c r="AG12" s="15"/>
      <c r="AH12" s="18"/>
      <c r="AI12" s="18"/>
      <c r="AJ12" s="18"/>
      <c r="AK12" s="18"/>
      <c r="AL12" s="18"/>
      <c r="AM12" s="18"/>
      <c r="AN12" s="18"/>
      <c r="AO12" s="18"/>
      <c r="AP12" s="18"/>
      <c r="AQ12" s="18"/>
      <c r="AR12" s="16"/>
      <c r="AS12" s="17"/>
      <c r="AT12" s="17"/>
      <c r="AU12" s="17"/>
    </row>
    <row r="13" spans="1:47" s="4" customFormat="1" ht="14.1" customHeight="1" x14ac:dyDescent="0.3">
      <c r="A13" s="56" t="str">
        <f t="shared" si="2"/>
        <v>FSGT55760618</v>
      </c>
      <c r="B13" s="119">
        <v>55760618</v>
      </c>
      <c r="C13" s="119" t="str">
        <f t="shared" si="1"/>
        <v>FSGT55760618</v>
      </c>
      <c r="D13" s="287"/>
      <c r="E13" s="157" t="str">
        <f t="shared" si="3"/>
        <v/>
      </c>
      <c r="F13" s="22">
        <v>603</v>
      </c>
      <c r="G13" s="21" t="str">
        <f>VLOOKUP(A13,Liste!$F$3:$Q$1586,2,FALSE)</f>
        <v>BLANCHON</v>
      </c>
      <c r="H13" s="21" t="str">
        <f>VLOOKUP(A13,Liste!$F$3:$Q$1586,3,FALSE)</f>
        <v>Nathan</v>
      </c>
      <c r="I13" s="21" t="str">
        <f>VLOOKUP(A13,Liste!$F$3:$Q$1586,4,FALSE)</f>
        <v>Charolles</v>
      </c>
      <c r="J13" s="21">
        <f>VLOOKUP(A13,Liste!$F$3:$Q$1586,5,FALSE)</f>
        <v>71</v>
      </c>
      <c r="K13" s="21" t="str">
        <f>VLOOKUP(A13,Liste!$F$3:$Q$1586,9,FALSE)</f>
        <v>MG</v>
      </c>
      <c r="L13" s="14"/>
      <c r="M13" s="14"/>
      <c r="O13" s="14"/>
      <c r="Q13" s="20"/>
      <c r="R13" s="20"/>
      <c r="S13" s="14"/>
      <c r="T13" s="14"/>
      <c r="U13" s="14"/>
      <c r="V13" s="14"/>
      <c r="W13" s="14"/>
      <c r="X13" s="218"/>
      <c r="Y13" s="230"/>
      <c r="Z13" s="217"/>
      <c r="AA13" s="217">
        <f t="shared" si="4"/>
        <v>0</v>
      </c>
      <c r="AB13" s="226">
        <f t="shared" si="5"/>
        <v>1</v>
      </c>
      <c r="AC13" s="226">
        <f t="shared" si="6"/>
        <v>0</v>
      </c>
      <c r="AD13" s="217" t="str">
        <f t="shared" si="7"/>
        <v>603BLANCHON</v>
      </c>
      <c r="AE13" s="221">
        <f>VLOOKUP(AD13,FSGT_F_M_Class!$AL$8:$AM$107,2,FALSE)</f>
        <v>603</v>
      </c>
      <c r="AF13" s="15"/>
      <c r="AG13" s="15"/>
      <c r="AH13" s="18"/>
      <c r="AI13" s="18"/>
      <c r="AJ13" s="18"/>
      <c r="AK13" s="18"/>
      <c r="AL13" s="18"/>
      <c r="AM13" s="18"/>
      <c r="AN13" s="18"/>
      <c r="AO13" s="18"/>
      <c r="AP13" s="18"/>
      <c r="AQ13" s="18"/>
      <c r="AR13" s="16"/>
      <c r="AS13" s="17"/>
      <c r="AT13" s="17"/>
      <c r="AU13" s="17"/>
    </row>
    <row r="14" spans="1:47" s="4" customFormat="1" ht="14.1" customHeight="1" x14ac:dyDescent="0.3">
      <c r="A14" s="56" t="str">
        <f t="shared" si="2"/>
        <v>FSGT434556</v>
      </c>
      <c r="B14" s="119">
        <v>434556</v>
      </c>
      <c r="C14" s="119" t="str">
        <f t="shared" si="1"/>
        <v>FSGT434556</v>
      </c>
      <c r="D14" s="119"/>
      <c r="E14" s="157" t="str">
        <f t="shared" si="3"/>
        <v/>
      </c>
      <c r="F14" s="22">
        <v>604</v>
      </c>
      <c r="G14" s="21" t="str">
        <f>VLOOKUP(A14,Liste!$F$3:$Q$1586,2,FALSE)</f>
        <v>THIBERT</v>
      </c>
      <c r="H14" s="21" t="str">
        <f>VLOOKUP(A14,Liste!$F$3:$Q$1586,3,FALSE)</f>
        <v>Lubin</v>
      </c>
      <c r="I14" s="21" t="str">
        <f>VLOOKUP(A14,Liste!$F$3:$Q$1586,4,FALSE)</f>
        <v>Granges</v>
      </c>
      <c r="J14" s="21">
        <f>VLOOKUP(A14,Liste!$F$3:$Q$1586,5,FALSE)</f>
        <v>71</v>
      </c>
      <c r="K14" s="21" t="str">
        <f>VLOOKUP(A14,Liste!$F$3:$Q$1586,9,FALSE)</f>
        <v>MG</v>
      </c>
      <c r="L14" s="14"/>
      <c r="M14" s="14"/>
      <c r="O14" s="14"/>
      <c r="Q14" s="20"/>
      <c r="R14" s="20"/>
      <c r="S14" s="14"/>
      <c r="T14" s="14"/>
      <c r="U14" s="14"/>
      <c r="V14" s="14"/>
      <c r="W14" s="14"/>
      <c r="X14" s="218"/>
      <c r="Y14" s="230"/>
      <c r="Z14" s="217"/>
      <c r="AA14" s="217">
        <f t="shared" si="4"/>
        <v>0</v>
      </c>
      <c r="AB14" s="226">
        <f t="shared" si="5"/>
        <v>1</v>
      </c>
      <c r="AC14" s="226">
        <f t="shared" si="6"/>
        <v>0</v>
      </c>
      <c r="AD14" s="217" t="str">
        <f t="shared" si="7"/>
        <v>604THIBERT</v>
      </c>
      <c r="AE14" s="221">
        <f>VLOOKUP(AD14,FSGT_F_M_Class!$AL$8:$AM$107,2,FALSE)</f>
        <v>604</v>
      </c>
      <c r="AF14" s="15"/>
      <c r="AG14" s="15"/>
      <c r="AH14" s="18"/>
      <c r="AI14" s="18"/>
      <c r="AJ14" s="18"/>
      <c r="AK14" s="18"/>
      <c r="AL14" s="18"/>
      <c r="AM14" s="18"/>
      <c r="AN14" s="18"/>
      <c r="AO14" s="18"/>
      <c r="AP14" s="18"/>
      <c r="AQ14" s="18"/>
      <c r="AR14" s="16"/>
      <c r="AS14" s="17"/>
      <c r="AT14" s="17"/>
      <c r="AU14" s="17"/>
    </row>
    <row r="15" spans="1:47" s="4" customFormat="1" ht="14.1" customHeight="1" x14ac:dyDescent="0.3">
      <c r="A15" s="56" t="str">
        <f t="shared" si="2"/>
        <v>FSGT55603904</v>
      </c>
      <c r="B15" s="119">
        <v>55603904</v>
      </c>
      <c r="C15" s="119" t="str">
        <f t="shared" si="1"/>
        <v>FSGT55603904</v>
      </c>
      <c r="D15" s="119"/>
      <c r="E15" s="157" t="str">
        <f t="shared" si="3"/>
        <v/>
      </c>
      <c r="F15" s="22">
        <v>625</v>
      </c>
      <c r="G15" s="21" t="str">
        <f>VLOOKUP(A15,Liste!$F$3:$Q$1586,2,FALSE)</f>
        <v>BELIOT</v>
      </c>
      <c r="H15" s="21" t="str">
        <f>VLOOKUP(A15,Liste!$F$3:$Q$1586,3,FALSE)</f>
        <v xml:space="preserve">Clara </v>
      </c>
      <c r="I15" s="21" t="str">
        <f>VLOOKUP(A15,Liste!$F$3:$Q$1586,4,FALSE)</f>
        <v>Charolles</v>
      </c>
      <c r="J15" s="21">
        <f>VLOOKUP(A15,Liste!$F$3:$Q$1586,5,FALSE)</f>
        <v>71</v>
      </c>
      <c r="K15" s="21" t="str">
        <f>VLOOKUP(A15,Liste!$F$3:$Q$1586,9,FALSE)</f>
        <v>F</v>
      </c>
      <c r="L15" s="14"/>
      <c r="M15" s="14"/>
      <c r="O15" s="14"/>
      <c r="Q15" s="20"/>
      <c r="R15" s="20"/>
      <c r="S15" s="14"/>
      <c r="T15" s="14"/>
      <c r="U15" s="14"/>
      <c r="V15" s="14"/>
      <c r="W15" s="14"/>
      <c r="X15" s="218"/>
      <c r="Y15" s="230"/>
      <c r="Z15" s="217"/>
      <c r="AA15" s="217">
        <f t="shared" si="4"/>
        <v>1</v>
      </c>
      <c r="AB15" s="226">
        <f t="shared" si="5"/>
        <v>0</v>
      </c>
      <c r="AC15" s="226">
        <f t="shared" si="6"/>
        <v>0</v>
      </c>
      <c r="AD15" s="217" t="str">
        <f t="shared" si="7"/>
        <v>625BELIOT</v>
      </c>
      <c r="AE15" s="221">
        <f>VLOOKUP(AD15,FSGT_F_M_Class!$AL$8:$AM$107,2,FALSE)</f>
        <v>625</v>
      </c>
      <c r="AF15" s="15"/>
      <c r="AG15" s="15"/>
      <c r="AH15" s="18"/>
      <c r="AI15" s="18"/>
      <c r="AJ15" s="18"/>
      <c r="AK15" s="18"/>
      <c r="AL15" s="18"/>
      <c r="AM15" s="18"/>
      <c r="AN15" s="18"/>
      <c r="AO15" s="18"/>
      <c r="AP15" s="18"/>
      <c r="AQ15" s="18"/>
      <c r="AR15" s="16"/>
      <c r="AS15" s="17"/>
      <c r="AT15" s="17"/>
      <c r="AU15" s="17"/>
    </row>
    <row r="16" spans="1:47" s="4" customFormat="1" ht="14.1" customHeight="1" x14ac:dyDescent="0.3">
      <c r="A16" s="56" t="str">
        <f t="shared" si="2"/>
        <v>FSGT315007</v>
      </c>
      <c r="B16" s="119">
        <v>315007</v>
      </c>
      <c r="C16" s="119" t="str">
        <f t="shared" si="1"/>
        <v>FSGT315007</v>
      </c>
      <c r="D16" s="119"/>
      <c r="E16" s="157" t="str">
        <f t="shared" si="3"/>
        <v/>
      </c>
      <c r="F16" s="22">
        <v>605</v>
      </c>
      <c r="G16" s="21" t="str">
        <f>VLOOKUP(A16,Liste!$F$3:$Q$1586,2,FALSE)</f>
        <v>AUCLERC</v>
      </c>
      <c r="H16" s="21" t="str">
        <f>VLOOKUP(A16,Liste!$F$3:$Q$1586,3,FALSE)</f>
        <v>Léna</v>
      </c>
      <c r="I16" s="21" t="str">
        <f>VLOOKUP(A16,Liste!$F$3:$Q$1586,4,FALSE)</f>
        <v>St-Martin en Br</v>
      </c>
      <c r="J16" s="21">
        <f>VLOOKUP(A16,Liste!$F$3:$Q$1586,5,FALSE)</f>
        <v>71</v>
      </c>
      <c r="K16" s="21" t="str">
        <f>VLOOKUP(A16,Liste!$F$3:$Q$1586,9,FALSE)</f>
        <v>MF</v>
      </c>
      <c r="L16" s="14"/>
      <c r="M16" s="14"/>
      <c r="O16" s="14"/>
      <c r="Q16" s="20"/>
      <c r="R16" s="20"/>
      <c r="S16" s="14"/>
      <c r="T16" s="14"/>
      <c r="U16" s="14"/>
      <c r="V16" s="14"/>
      <c r="W16" s="14"/>
      <c r="X16" s="218"/>
      <c r="Y16" s="230"/>
      <c r="Z16" s="217"/>
      <c r="AA16" s="217">
        <f t="shared" si="4"/>
        <v>0</v>
      </c>
      <c r="AB16" s="226">
        <f t="shared" si="5"/>
        <v>0</v>
      </c>
      <c r="AC16" s="226">
        <f t="shared" si="6"/>
        <v>1</v>
      </c>
      <c r="AD16" s="217" t="str">
        <f t="shared" si="7"/>
        <v>605AUCLERC</v>
      </c>
      <c r="AE16" s="221">
        <f>VLOOKUP(AD16,FSGT_F_M_Class!$AL$8:$AM$107,2,FALSE)</f>
        <v>605</v>
      </c>
      <c r="AF16" s="15"/>
      <c r="AG16" s="15"/>
      <c r="AH16" s="18"/>
      <c r="AI16" s="18"/>
      <c r="AJ16" s="18"/>
      <c r="AK16" s="18"/>
      <c r="AL16" s="18"/>
      <c r="AM16" s="18"/>
      <c r="AN16" s="18"/>
      <c r="AO16" s="18"/>
      <c r="AP16" s="18"/>
      <c r="AQ16" s="18"/>
      <c r="AR16" s="16"/>
      <c r="AS16" s="17"/>
      <c r="AT16" s="17"/>
      <c r="AU16" s="17"/>
    </row>
    <row r="17" spans="1:47" s="4" customFormat="1" ht="14.1" customHeight="1" x14ac:dyDescent="0.3">
      <c r="A17" s="56" t="str">
        <f t="shared" si="2"/>
        <v>FSGT55753820</v>
      </c>
      <c r="B17" s="119">
        <v>55753820</v>
      </c>
      <c r="C17" s="119" t="str">
        <f t="shared" si="1"/>
        <v>FSGT55753820</v>
      </c>
      <c r="D17" s="119"/>
      <c r="E17" s="157" t="str">
        <f t="shared" si="3"/>
        <v/>
      </c>
      <c r="F17" s="22">
        <v>626</v>
      </c>
      <c r="G17" s="21" t="str">
        <f>VLOOKUP(A17,Liste!$F$3:$Q$1586,2,FALSE)</f>
        <v>BUATOIS</v>
      </c>
      <c r="H17" s="21" t="str">
        <f>VLOOKUP(A17,Liste!$F$3:$Q$1586,3,FALSE)</f>
        <v>Camille(cadette)</v>
      </c>
      <c r="I17" s="21" t="str">
        <f>VLOOKUP(A17,Liste!$F$3:$Q$1586,4,FALSE)</f>
        <v>Louhans</v>
      </c>
      <c r="J17" s="21">
        <f>VLOOKUP(A17,Liste!$F$3:$Q$1586,5,FALSE)</f>
        <v>71</v>
      </c>
      <c r="K17" s="21" t="str">
        <f>VLOOKUP(A17,Liste!$F$3:$Q$1586,9,FALSE)</f>
        <v>F</v>
      </c>
      <c r="L17" s="14"/>
      <c r="M17" s="14"/>
      <c r="O17" s="14"/>
      <c r="Q17" s="20"/>
      <c r="R17" s="20"/>
      <c r="S17" s="14"/>
      <c r="T17" s="14"/>
      <c r="U17" s="14"/>
      <c r="V17" s="14"/>
      <c r="W17" s="14"/>
      <c r="X17" s="218"/>
      <c r="Y17" s="230"/>
      <c r="Z17" s="217"/>
      <c r="AA17" s="217">
        <f t="shared" si="4"/>
        <v>1</v>
      </c>
      <c r="AB17" s="226">
        <f t="shared" si="5"/>
        <v>0</v>
      </c>
      <c r="AC17" s="226">
        <f t="shared" si="6"/>
        <v>0</v>
      </c>
      <c r="AD17" s="217" t="str">
        <f t="shared" si="7"/>
        <v>626BUATOIS</v>
      </c>
      <c r="AE17" s="221">
        <f>VLOOKUP(AD17,FSGT_F_M_Class!$AL$8:$AM$107,2,FALSE)</f>
        <v>626</v>
      </c>
      <c r="AF17" s="15"/>
      <c r="AG17" s="15"/>
      <c r="AH17" s="18"/>
      <c r="AI17" s="18"/>
      <c r="AJ17" s="18"/>
      <c r="AK17" s="18"/>
      <c r="AL17" s="18"/>
      <c r="AM17" s="18"/>
      <c r="AN17" s="18"/>
      <c r="AO17" s="18"/>
      <c r="AP17" s="18"/>
      <c r="AQ17" s="18"/>
      <c r="AR17" s="16"/>
      <c r="AS17" s="17"/>
      <c r="AT17" s="17"/>
      <c r="AU17" s="17"/>
    </row>
    <row r="18" spans="1:47" s="4" customFormat="1" ht="14.1" customHeight="1" x14ac:dyDescent="0.3">
      <c r="A18" s="56" t="str">
        <f t="shared" si="2"/>
        <v>FSGT55753102</v>
      </c>
      <c r="B18" s="119">
        <v>55753102</v>
      </c>
      <c r="C18" s="119" t="str">
        <f t="shared" si="1"/>
        <v>FSGT55753102</v>
      </c>
      <c r="D18" s="119"/>
      <c r="E18" s="157" t="str">
        <f t="shared" si="3"/>
        <v/>
      </c>
      <c r="F18" s="22">
        <v>606</v>
      </c>
      <c r="G18" s="21" t="str">
        <f>VLOOKUP(A18,Liste!$F$3:$Q$1586,2,FALSE)</f>
        <v>BAUDIN</v>
      </c>
      <c r="H18" s="21" t="str">
        <f>VLOOKUP(A18,Liste!$F$3:$Q$1586,3,FALSE)</f>
        <v>Thibaut</v>
      </c>
      <c r="I18" s="21" t="str">
        <f>VLOOKUP(A18,Liste!$F$3:$Q$1586,4,FALSE)</f>
        <v>Montceau</v>
      </c>
      <c r="J18" s="21">
        <f>VLOOKUP(A18,Liste!$F$3:$Q$1586,5,FALSE)</f>
        <v>71</v>
      </c>
      <c r="K18" s="21" t="str">
        <f>VLOOKUP(A18,Liste!$F$3:$Q$1586,9,FALSE)</f>
        <v>MG</v>
      </c>
      <c r="L18" s="14"/>
      <c r="M18" s="14"/>
      <c r="O18" s="14"/>
      <c r="Q18" s="20"/>
      <c r="R18" s="20"/>
      <c r="S18" s="14"/>
      <c r="T18" s="14"/>
      <c r="U18" s="14"/>
      <c r="V18" s="14"/>
      <c r="W18" s="14"/>
      <c r="X18" s="218"/>
      <c r="Y18" s="230"/>
      <c r="Z18" s="217"/>
      <c r="AA18" s="217">
        <f t="shared" si="4"/>
        <v>0</v>
      </c>
      <c r="AB18" s="226">
        <f t="shared" si="5"/>
        <v>1</v>
      </c>
      <c r="AC18" s="226">
        <f t="shared" si="6"/>
        <v>0</v>
      </c>
      <c r="AD18" s="217" t="str">
        <f t="shared" si="7"/>
        <v>606BAUDIN</v>
      </c>
      <c r="AE18" s="221">
        <f>VLOOKUP(AD18,FSGT_F_M_Class!$AL$8:$AM$107,2,FALSE)</f>
        <v>606</v>
      </c>
      <c r="AF18" s="15"/>
      <c r="AG18" s="15"/>
      <c r="AH18" s="18"/>
      <c r="AI18" s="18"/>
      <c r="AJ18" s="18"/>
      <c r="AK18" s="18"/>
      <c r="AL18" s="18"/>
      <c r="AM18" s="18"/>
      <c r="AN18" s="18"/>
      <c r="AO18" s="18"/>
      <c r="AP18" s="18"/>
      <c r="AQ18" s="18"/>
      <c r="AR18" s="16"/>
      <c r="AS18" s="17"/>
      <c r="AT18" s="17"/>
      <c r="AU18" s="17"/>
    </row>
    <row r="19" spans="1:47" s="4" customFormat="1" ht="14.1" customHeight="1" x14ac:dyDescent="0.3">
      <c r="A19" s="56" t="str">
        <f t="shared" si="2"/>
        <v>FSGT55600563</v>
      </c>
      <c r="B19" s="119">
        <v>55600563</v>
      </c>
      <c r="C19" s="119" t="str">
        <f t="shared" si="1"/>
        <v>FSGT55600563</v>
      </c>
      <c r="D19" s="119"/>
      <c r="E19" s="157" t="str">
        <f t="shared" si="3"/>
        <v/>
      </c>
      <c r="F19" s="22">
        <v>627</v>
      </c>
      <c r="G19" s="21" t="str">
        <f>VLOOKUP(A19,Liste!$F$3:$Q$1586,2,FALSE)</f>
        <v>GLONIN</v>
      </c>
      <c r="H19" s="21" t="str">
        <f>VLOOKUP(A19,Liste!$F$3:$Q$1586,3,FALSE)</f>
        <v>Nadège</v>
      </c>
      <c r="I19" s="21" t="str">
        <f>VLOOKUP(A19,Liste!$F$3:$Q$1586,4,FALSE)</f>
        <v>Verdun</v>
      </c>
      <c r="J19" s="21">
        <f>VLOOKUP(A19,Liste!$F$3:$Q$1586,5,FALSE)</f>
        <v>71</v>
      </c>
      <c r="K19" s="21" t="str">
        <f>VLOOKUP(A19,Liste!$F$3:$Q$1586,9,FALSE)</f>
        <v>F</v>
      </c>
      <c r="L19" s="14"/>
      <c r="M19" s="14"/>
      <c r="O19" s="14"/>
      <c r="Q19" s="20"/>
      <c r="R19" s="20"/>
      <c r="S19" s="14"/>
      <c r="T19" s="14"/>
      <c r="U19" s="14"/>
      <c r="V19" s="14"/>
      <c r="W19" s="14"/>
      <c r="X19" s="218"/>
      <c r="Y19" s="230"/>
      <c r="Z19" s="217"/>
      <c r="AA19" s="217">
        <f t="shared" si="4"/>
        <v>1</v>
      </c>
      <c r="AB19" s="226">
        <f t="shared" si="5"/>
        <v>0</v>
      </c>
      <c r="AC19" s="226">
        <f t="shared" si="6"/>
        <v>0</v>
      </c>
      <c r="AD19" s="217" t="str">
        <f t="shared" si="7"/>
        <v>627GLONIN</v>
      </c>
      <c r="AE19" s="221">
        <f>VLOOKUP(AD19,FSGT_F_M_Class!$AL$8:$AM$107,2,FALSE)</f>
        <v>627</v>
      </c>
      <c r="AF19" s="15"/>
      <c r="AG19" s="15"/>
      <c r="AH19" s="18"/>
      <c r="AI19" s="18"/>
      <c r="AJ19" s="18"/>
      <c r="AK19" s="18"/>
      <c r="AL19" s="18"/>
      <c r="AM19" s="18"/>
      <c r="AN19" s="18"/>
      <c r="AO19" s="18"/>
      <c r="AP19" s="18"/>
      <c r="AQ19" s="18"/>
      <c r="AR19" s="16"/>
      <c r="AS19" s="17"/>
      <c r="AT19" s="17"/>
      <c r="AU19" s="17"/>
    </row>
    <row r="20" spans="1:47" s="4" customFormat="1" ht="14.1" customHeight="1" x14ac:dyDescent="0.3">
      <c r="A20" s="56" t="str">
        <f t="shared" si="2"/>
        <v>FSGT55477975</v>
      </c>
      <c r="B20" s="119">
        <v>55477975</v>
      </c>
      <c r="C20" s="119" t="str">
        <f t="shared" si="1"/>
        <v>FSGT55477975</v>
      </c>
      <c r="D20" s="119"/>
      <c r="E20" s="157" t="str">
        <f t="shared" si="3"/>
        <v/>
      </c>
      <c r="F20" s="22">
        <v>607</v>
      </c>
      <c r="G20" s="21" t="str">
        <f>VLOOKUP(A20,Liste!$F$3:$Q$1586,2,FALSE)</f>
        <v>AURENGE</v>
      </c>
      <c r="H20" s="21" t="str">
        <f>VLOOKUP(A20,Liste!$F$3:$Q$1586,3,FALSE)</f>
        <v>Camille</v>
      </c>
      <c r="I20" s="21" t="str">
        <f>VLOOKUP(A20,Liste!$F$3:$Q$1586,4,FALSE)</f>
        <v>Mercurey</v>
      </c>
      <c r="J20" s="21">
        <f>VLOOKUP(A20,Liste!$F$3:$Q$1586,5,FALSE)</f>
        <v>71</v>
      </c>
      <c r="K20" s="21" t="str">
        <f>VLOOKUP(A20,Liste!$F$3:$Q$1586,9,FALSE)</f>
        <v>MF</v>
      </c>
      <c r="L20" s="14"/>
      <c r="M20" s="14"/>
      <c r="O20" s="14"/>
      <c r="Q20" s="20"/>
      <c r="R20" s="20"/>
      <c r="S20" s="14"/>
      <c r="T20" s="14"/>
      <c r="U20" s="14"/>
      <c r="V20" s="14"/>
      <c r="W20" s="14"/>
      <c r="X20" s="218"/>
      <c r="Y20" s="230"/>
      <c r="Z20" s="217"/>
      <c r="AA20" s="217">
        <f t="shared" si="4"/>
        <v>0</v>
      </c>
      <c r="AB20" s="226">
        <f t="shared" si="5"/>
        <v>0</v>
      </c>
      <c r="AC20" s="226">
        <f t="shared" si="6"/>
        <v>1</v>
      </c>
      <c r="AD20" s="217" t="str">
        <f t="shared" si="7"/>
        <v>607AURENGE</v>
      </c>
      <c r="AE20" s="221">
        <f>VLOOKUP(AD20,FSGT_F_M_Class!$AL$8:$AM$107,2,FALSE)</f>
        <v>607</v>
      </c>
      <c r="AF20" s="15"/>
      <c r="AG20" s="15"/>
      <c r="AH20" s="18"/>
      <c r="AI20" s="18"/>
      <c r="AJ20" s="18"/>
      <c r="AK20" s="18"/>
      <c r="AL20" s="18"/>
      <c r="AM20" s="18"/>
      <c r="AN20" s="18"/>
      <c r="AO20" s="18"/>
      <c r="AP20" s="18"/>
      <c r="AQ20" s="18"/>
      <c r="AR20" s="16"/>
      <c r="AS20" s="17"/>
      <c r="AT20" s="17"/>
      <c r="AU20" s="17"/>
    </row>
    <row r="21" spans="1:47" s="4" customFormat="1" ht="14.1" customHeight="1" x14ac:dyDescent="0.3">
      <c r="A21" s="56" t="str">
        <f t="shared" si="2"/>
        <v>FSGT230370</v>
      </c>
      <c r="B21" s="119">
        <v>230370</v>
      </c>
      <c r="C21" s="119" t="str">
        <f t="shared" si="1"/>
        <v>FSGT230370</v>
      </c>
      <c r="D21" s="119"/>
      <c r="E21" s="157" t="str">
        <f t="shared" si="3"/>
        <v/>
      </c>
      <c r="F21" s="22">
        <v>628</v>
      </c>
      <c r="G21" s="21" t="str">
        <f>VLOOKUP(A21,Liste!$F$3:$Q$1586,2,FALSE)</f>
        <v>DEVERCHERE</v>
      </c>
      <c r="H21" s="21" t="str">
        <f>VLOOKUP(A21,Liste!$F$3:$Q$1586,3,FALSE)</f>
        <v>Séverine</v>
      </c>
      <c r="I21" s="21" t="str">
        <f>VLOOKUP(A21,Liste!$F$3:$Q$1586,4,FALSE)</f>
        <v>Charolles</v>
      </c>
      <c r="J21" s="21">
        <f>VLOOKUP(A21,Liste!$F$3:$Q$1586,5,FALSE)</f>
        <v>71</v>
      </c>
      <c r="K21" s="21" t="str">
        <f>VLOOKUP(A21,Liste!$F$3:$Q$1586,9,FALSE)</f>
        <v>F</v>
      </c>
      <c r="L21" s="14"/>
      <c r="M21" s="14"/>
      <c r="O21" s="14"/>
      <c r="Q21" s="20"/>
      <c r="R21" s="20"/>
      <c r="S21" s="14"/>
      <c r="T21" s="14"/>
      <c r="U21" s="14"/>
      <c r="V21" s="14"/>
      <c r="W21" s="14"/>
      <c r="X21" s="218"/>
      <c r="Y21" s="230"/>
      <c r="Z21" s="217"/>
      <c r="AA21" s="217">
        <f t="shared" si="4"/>
        <v>1</v>
      </c>
      <c r="AB21" s="226">
        <f t="shared" si="5"/>
        <v>0</v>
      </c>
      <c r="AC21" s="226">
        <f t="shared" si="6"/>
        <v>0</v>
      </c>
      <c r="AD21" s="217" t="str">
        <f t="shared" si="7"/>
        <v>628DEVERCHERE</v>
      </c>
      <c r="AE21" s="221">
        <f>VLOOKUP(AD21,FSGT_F_M_Class!$AL$8:$AM$107,2,FALSE)</f>
        <v>628</v>
      </c>
      <c r="AF21" s="15"/>
      <c r="AG21" s="15"/>
      <c r="AH21" s="18"/>
      <c r="AI21" s="18"/>
      <c r="AJ21" s="18"/>
      <c r="AK21" s="18"/>
      <c r="AL21" s="18"/>
      <c r="AM21" s="18"/>
      <c r="AN21" s="18"/>
      <c r="AO21" s="18"/>
      <c r="AP21" s="18"/>
      <c r="AQ21" s="18"/>
      <c r="AR21" s="16"/>
      <c r="AS21" s="17"/>
      <c r="AT21" s="17"/>
      <c r="AU21" s="17"/>
    </row>
    <row r="22" spans="1:47" s="4" customFormat="1" ht="14.1" customHeight="1" x14ac:dyDescent="0.3">
      <c r="A22" s="56" t="str">
        <f t="shared" si="2"/>
        <v/>
      </c>
      <c r="B22" s="119"/>
      <c r="C22" s="119" t="str">
        <f t="shared" si="1"/>
        <v/>
      </c>
      <c r="D22" s="119"/>
      <c r="E22" s="157" t="str">
        <f t="shared" si="3"/>
        <v/>
      </c>
      <c r="F22" s="22"/>
      <c r="G22" s="21">
        <f>VLOOKUP(A22,Liste!$F$3:$Q$1586,2,FALSE)</f>
        <v>0</v>
      </c>
      <c r="H22" s="21">
        <f>VLOOKUP(A22,Liste!$F$3:$Q$1586,3,FALSE)</f>
        <v>0</v>
      </c>
      <c r="I22" s="21">
        <f>VLOOKUP(A22,Liste!$F$3:$Q$1586,4,FALSE)</f>
        <v>0</v>
      </c>
      <c r="J22" s="21">
        <f>VLOOKUP(A22,Liste!$F$3:$Q$1586,5,FALSE)</f>
        <v>0</v>
      </c>
      <c r="K22" s="21">
        <f>VLOOKUP(A22,Liste!$F$3:$Q$1586,9,FALSE)</f>
        <v>0</v>
      </c>
      <c r="L22" s="14"/>
      <c r="M22" s="14"/>
      <c r="O22" s="14"/>
      <c r="Q22" s="20"/>
      <c r="R22" s="20"/>
      <c r="S22" s="14"/>
      <c r="T22" s="14"/>
      <c r="U22" s="14"/>
      <c r="V22" s="14"/>
      <c r="W22" s="14"/>
      <c r="X22" s="218"/>
      <c r="Y22" s="230"/>
      <c r="Z22" s="217"/>
      <c r="AA22" s="217">
        <f t="shared" si="4"/>
        <v>0</v>
      </c>
      <c r="AB22" s="226">
        <f t="shared" si="5"/>
        <v>0</v>
      </c>
      <c r="AC22" s="226">
        <f t="shared" si="6"/>
        <v>0</v>
      </c>
      <c r="AD22" s="217" t="str">
        <f t="shared" si="7"/>
        <v>0</v>
      </c>
      <c r="AE22" s="221" t="e">
        <f>VLOOKUP(AD22,FSGT_F_M_Class!$AL$8:$AM$107,2,FALSE)</f>
        <v>#N/A</v>
      </c>
      <c r="AF22" s="15"/>
      <c r="AG22" s="15"/>
      <c r="AH22" s="18"/>
      <c r="AI22" s="18"/>
      <c r="AJ22" s="18"/>
      <c r="AK22" s="18"/>
      <c r="AL22" s="18"/>
      <c r="AM22" s="18"/>
      <c r="AN22" s="18"/>
      <c r="AO22" s="18"/>
      <c r="AP22" s="18"/>
      <c r="AQ22" s="18"/>
      <c r="AR22" s="16"/>
      <c r="AS22" s="17"/>
      <c r="AT22" s="17"/>
      <c r="AU22" s="17"/>
    </row>
    <row r="23" spans="1:47" s="4" customFormat="1" ht="14.1" customHeight="1" x14ac:dyDescent="0.3">
      <c r="A23" s="56" t="str">
        <f t="shared" si="2"/>
        <v/>
      </c>
      <c r="B23" s="119"/>
      <c r="C23" s="119" t="str">
        <f t="shared" ref="C23:C56" si="8">IF(B23="","",CONCATENATE($B$6,B23))</f>
        <v/>
      </c>
      <c r="D23" s="119"/>
      <c r="E23" s="157" t="str">
        <f t="shared" si="3"/>
        <v/>
      </c>
      <c r="F23" s="22"/>
      <c r="G23" s="21">
        <f>VLOOKUP(A23,Liste!$F$3:$Q$1586,2,FALSE)</f>
        <v>0</v>
      </c>
      <c r="H23" s="21">
        <f>VLOOKUP(A23,Liste!$F$3:$Q$1586,3,FALSE)</f>
        <v>0</v>
      </c>
      <c r="I23" s="21">
        <f>VLOOKUP(A23,Liste!$F$3:$Q$1586,4,FALSE)</f>
        <v>0</v>
      </c>
      <c r="J23" s="21">
        <f>VLOOKUP(A23,Liste!$F$3:$Q$1586,5,FALSE)</f>
        <v>0</v>
      </c>
      <c r="K23" s="21">
        <f>VLOOKUP(A23,Liste!$F$3:$Q$1586,9,FALSE)</f>
        <v>0</v>
      </c>
      <c r="L23" s="14"/>
      <c r="M23" s="14"/>
      <c r="O23" s="14"/>
      <c r="Q23" s="20"/>
      <c r="R23" s="20"/>
      <c r="S23" s="14"/>
      <c r="T23" s="14"/>
      <c r="U23" s="14"/>
      <c r="V23" s="14"/>
      <c r="W23" s="14"/>
      <c r="X23" s="218"/>
      <c r="Y23" s="230"/>
      <c r="Z23" s="217"/>
      <c r="AA23" s="217">
        <f t="shared" si="4"/>
        <v>0</v>
      </c>
      <c r="AB23" s="226">
        <f t="shared" si="5"/>
        <v>0</v>
      </c>
      <c r="AC23" s="226">
        <f t="shared" si="6"/>
        <v>0</v>
      </c>
      <c r="AD23" s="217" t="str">
        <f t="shared" si="7"/>
        <v>0</v>
      </c>
      <c r="AE23" s="221" t="e">
        <f>VLOOKUP(AD23,FSGT_F_M_Class!$AL$8:$AM$107,2,FALSE)</f>
        <v>#N/A</v>
      </c>
      <c r="AF23" s="15"/>
      <c r="AG23" s="15"/>
      <c r="AH23" s="18"/>
      <c r="AI23" s="18"/>
      <c r="AJ23" s="18"/>
      <c r="AK23" s="18"/>
      <c r="AL23" s="18"/>
      <c r="AM23" s="18"/>
      <c r="AN23" s="18"/>
      <c r="AO23" s="18"/>
      <c r="AP23" s="18"/>
      <c r="AQ23" s="18"/>
      <c r="AR23" s="16"/>
      <c r="AS23" s="17"/>
      <c r="AT23" s="17"/>
      <c r="AU23" s="17"/>
    </row>
    <row r="24" spans="1:47" s="4" customFormat="1" ht="14.1" customHeight="1" x14ac:dyDescent="0.3">
      <c r="A24" s="56" t="str">
        <f t="shared" si="2"/>
        <v/>
      </c>
      <c r="B24" s="119"/>
      <c r="C24" s="119" t="str">
        <f t="shared" si="8"/>
        <v/>
      </c>
      <c r="D24" s="119"/>
      <c r="E24" s="157" t="str">
        <f t="shared" si="3"/>
        <v/>
      </c>
      <c r="F24" s="22"/>
      <c r="G24" s="21">
        <f>VLOOKUP(A24,Liste!$F$3:$Q$1586,2,FALSE)</f>
        <v>0</v>
      </c>
      <c r="H24" s="21">
        <f>VLOOKUP(A24,Liste!$F$3:$Q$1586,3,FALSE)</f>
        <v>0</v>
      </c>
      <c r="I24" s="21">
        <f>VLOOKUP(A24,Liste!$F$3:$Q$1586,4,FALSE)</f>
        <v>0</v>
      </c>
      <c r="J24" s="21">
        <f>VLOOKUP(A24,Liste!$F$3:$Q$1586,5,FALSE)</f>
        <v>0</v>
      </c>
      <c r="K24" s="21">
        <f>VLOOKUP(A24,Liste!$F$3:$Q$1586,9,FALSE)</f>
        <v>0</v>
      </c>
      <c r="L24" s="14"/>
      <c r="M24" s="14"/>
      <c r="O24" s="14"/>
      <c r="Q24" s="20"/>
      <c r="R24" s="20"/>
      <c r="S24" s="14"/>
      <c r="T24" s="14"/>
      <c r="U24" s="14"/>
      <c r="V24" s="14"/>
      <c r="W24" s="14"/>
      <c r="X24" s="218"/>
      <c r="Y24" s="230"/>
      <c r="Z24" s="217"/>
      <c r="AA24" s="217">
        <f t="shared" si="4"/>
        <v>0</v>
      </c>
      <c r="AB24" s="226">
        <f t="shared" si="5"/>
        <v>0</v>
      </c>
      <c r="AC24" s="226">
        <f t="shared" si="6"/>
        <v>0</v>
      </c>
      <c r="AD24" s="217" t="str">
        <f t="shared" si="7"/>
        <v>0</v>
      </c>
      <c r="AE24" s="221" t="e">
        <f>VLOOKUP(AD24,FSGT_F_M_Class!$AL$8:$AM$107,2,FALSE)</f>
        <v>#N/A</v>
      </c>
      <c r="AF24" s="15"/>
      <c r="AG24" s="15"/>
      <c r="AH24" s="18"/>
      <c r="AI24" s="18"/>
      <c r="AJ24" s="18"/>
      <c r="AK24" s="18"/>
      <c r="AL24" s="18"/>
      <c r="AM24" s="18"/>
      <c r="AN24" s="18"/>
      <c r="AO24" s="18"/>
      <c r="AP24" s="18"/>
      <c r="AQ24" s="18"/>
      <c r="AR24" s="16"/>
      <c r="AS24" s="17"/>
      <c r="AT24" s="17"/>
      <c r="AU24" s="17"/>
    </row>
    <row r="25" spans="1:47" s="4" customFormat="1" ht="14.1" customHeight="1" x14ac:dyDescent="0.3">
      <c r="A25" s="56" t="str">
        <f t="shared" si="2"/>
        <v/>
      </c>
      <c r="B25" s="119"/>
      <c r="C25" s="119" t="str">
        <f t="shared" si="8"/>
        <v/>
      </c>
      <c r="D25" s="119"/>
      <c r="E25" s="157" t="str">
        <f t="shared" si="3"/>
        <v/>
      </c>
      <c r="F25" s="22"/>
      <c r="G25" s="21">
        <f>VLOOKUP(A25,Liste!$F$3:$Q$1586,2,FALSE)</f>
        <v>0</v>
      </c>
      <c r="H25" s="21">
        <f>VLOOKUP(A25,Liste!$F$3:$Q$1586,3,FALSE)</f>
        <v>0</v>
      </c>
      <c r="I25" s="21">
        <f>VLOOKUP(A25,Liste!$F$3:$Q$1586,4,FALSE)</f>
        <v>0</v>
      </c>
      <c r="J25" s="21">
        <f>VLOOKUP(A25,Liste!$F$3:$Q$1586,5,FALSE)</f>
        <v>0</v>
      </c>
      <c r="K25" s="21">
        <f>VLOOKUP(A25,Liste!$F$3:$Q$1586,9,FALSE)</f>
        <v>0</v>
      </c>
      <c r="L25" s="14"/>
      <c r="M25" s="14"/>
      <c r="N25" s="14"/>
      <c r="O25" s="14"/>
      <c r="P25" s="14"/>
      <c r="Q25" s="14"/>
      <c r="R25" s="14"/>
      <c r="S25" s="14"/>
      <c r="T25" s="14"/>
      <c r="U25" s="14"/>
      <c r="V25" s="14"/>
      <c r="W25" s="14"/>
      <c r="X25" s="218"/>
      <c r="Y25" s="230"/>
      <c r="Z25" s="217"/>
      <c r="AA25" s="217">
        <f t="shared" si="4"/>
        <v>0</v>
      </c>
      <c r="AB25" s="226">
        <f t="shared" si="5"/>
        <v>0</v>
      </c>
      <c r="AC25" s="226">
        <f t="shared" si="6"/>
        <v>0</v>
      </c>
      <c r="AD25" s="217" t="str">
        <f t="shared" si="7"/>
        <v>0</v>
      </c>
      <c r="AE25" s="221" t="e">
        <f>VLOOKUP(AD25,FSGT_F_M_Class!$AL$8:$AM$107,2,FALSE)</f>
        <v>#N/A</v>
      </c>
      <c r="AF25" s="15"/>
      <c r="AG25" s="15"/>
      <c r="AH25" s="18"/>
      <c r="AI25" s="18"/>
      <c r="AJ25" s="18"/>
      <c r="AK25" s="18"/>
      <c r="AL25" s="18"/>
      <c r="AM25" s="18"/>
      <c r="AN25" s="18"/>
      <c r="AO25" s="18"/>
      <c r="AP25" s="18"/>
      <c r="AQ25" s="18"/>
      <c r="AR25" s="16"/>
      <c r="AS25" s="17"/>
      <c r="AT25" s="17"/>
      <c r="AU25" s="17"/>
    </row>
    <row r="26" spans="1:47" ht="14.1" customHeight="1" x14ac:dyDescent="0.3">
      <c r="A26" s="56" t="str">
        <f t="shared" si="2"/>
        <v/>
      </c>
      <c r="B26" s="119"/>
      <c r="C26" s="119" t="str">
        <f t="shared" si="8"/>
        <v/>
      </c>
      <c r="D26" s="119"/>
      <c r="E26" s="157" t="str">
        <f t="shared" si="3"/>
        <v/>
      </c>
      <c r="F26" s="22"/>
      <c r="G26" s="21">
        <f>VLOOKUP(A26,Liste!$F$3:$Q$1586,2,FALSE)</f>
        <v>0</v>
      </c>
      <c r="H26" s="21">
        <f>VLOOKUP(A26,Liste!$F$3:$Q$1586,3,FALSE)</f>
        <v>0</v>
      </c>
      <c r="I26" s="21">
        <f>VLOOKUP(A26,Liste!$F$3:$Q$1586,4,FALSE)</f>
        <v>0</v>
      </c>
      <c r="J26" s="21">
        <f>VLOOKUP(A26,Liste!$F$3:$Q$1586,5,FALSE)</f>
        <v>0</v>
      </c>
      <c r="K26" s="21">
        <f>VLOOKUP(A26,Liste!$F$3:$Q$1586,9,FALSE)</f>
        <v>0</v>
      </c>
      <c r="X26" s="218"/>
      <c r="Y26" s="230"/>
      <c r="AA26" s="217">
        <f t="shared" si="4"/>
        <v>0</v>
      </c>
      <c r="AB26" s="226">
        <f t="shared" si="5"/>
        <v>0</v>
      </c>
      <c r="AC26" s="226">
        <f t="shared" si="6"/>
        <v>0</v>
      </c>
      <c r="AD26" s="217" t="str">
        <f t="shared" si="7"/>
        <v>0</v>
      </c>
      <c r="AE26" s="221" t="e">
        <f>VLOOKUP(AD26,FSGT_F_M_Class!$AL$8:$AM$107,2,FALSE)</f>
        <v>#N/A</v>
      </c>
    </row>
    <row r="27" spans="1:47" ht="14.1" customHeight="1" x14ac:dyDescent="0.3">
      <c r="A27" s="56" t="str">
        <f t="shared" si="2"/>
        <v/>
      </c>
      <c r="B27" s="119"/>
      <c r="C27" s="119" t="str">
        <f t="shared" si="8"/>
        <v/>
      </c>
      <c r="D27" s="119"/>
      <c r="E27" s="157" t="str">
        <f t="shared" si="3"/>
        <v/>
      </c>
      <c r="F27" s="22"/>
      <c r="G27" s="21">
        <f>VLOOKUP(A27,Liste!$F$3:$Q$1586,2,FALSE)</f>
        <v>0</v>
      </c>
      <c r="H27" s="21">
        <f>VLOOKUP(A27,Liste!$F$3:$Q$1586,3,FALSE)</f>
        <v>0</v>
      </c>
      <c r="I27" s="21">
        <f>VLOOKUP(A27,Liste!$F$3:$Q$1586,4,FALSE)</f>
        <v>0</v>
      </c>
      <c r="J27" s="21">
        <f>VLOOKUP(A27,Liste!$F$3:$Q$1586,5,FALSE)</f>
        <v>0</v>
      </c>
      <c r="K27" s="21">
        <f>VLOOKUP(A27,Liste!$F$3:$Q$1586,9,FALSE)</f>
        <v>0</v>
      </c>
      <c r="X27" s="218"/>
      <c r="Y27" s="230"/>
      <c r="AA27" s="217">
        <f t="shared" si="4"/>
        <v>0</v>
      </c>
      <c r="AB27" s="226">
        <f t="shared" si="5"/>
        <v>0</v>
      </c>
      <c r="AC27" s="226">
        <f t="shared" si="6"/>
        <v>0</v>
      </c>
      <c r="AD27" s="217" t="str">
        <f t="shared" si="7"/>
        <v>0</v>
      </c>
      <c r="AE27" s="221" t="e">
        <f>VLOOKUP(AD27,FSGT_F_M_Class!$AL$8:$AM$107,2,FALSE)</f>
        <v>#N/A</v>
      </c>
    </row>
    <row r="28" spans="1:47" ht="14.1" customHeight="1" x14ac:dyDescent="0.3">
      <c r="A28" s="56" t="str">
        <f t="shared" si="2"/>
        <v/>
      </c>
      <c r="B28" s="119"/>
      <c r="C28" s="119" t="str">
        <f t="shared" si="8"/>
        <v/>
      </c>
      <c r="D28" s="119"/>
      <c r="E28" s="157" t="str">
        <f t="shared" si="3"/>
        <v/>
      </c>
      <c r="F28" s="22"/>
      <c r="G28" s="21">
        <f>VLOOKUP(A28,Liste!$F$3:$Q$1586,2,FALSE)</f>
        <v>0</v>
      </c>
      <c r="H28" s="21">
        <f>VLOOKUP(A28,Liste!$F$3:$Q$1586,3,FALSE)</f>
        <v>0</v>
      </c>
      <c r="I28" s="21">
        <f>VLOOKUP(A28,Liste!$F$3:$Q$1586,4,FALSE)</f>
        <v>0</v>
      </c>
      <c r="J28" s="21">
        <f>VLOOKUP(A28,Liste!$F$3:$Q$1586,5,FALSE)</f>
        <v>0</v>
      </c>
      <c r="K28" s="21">
        <f>VLOOKUP(A28,Liste!$F$3:$Q$1586,9,FALSE)</f>
        <v>0</v>
      </c>
      <c r="X28" s="218"/>
      <c r="Y28" s="230"/>
      <c r="AA28" s="217">
        <f t="shared" si="4"/>
        <v>0</v>
      </c>
      <c r="AB28" s="226">
        <f t="shared" si="5"/>
        <v>0</v>
      </c>
      <c r="AC28" s="226">
        <f t="shared" si="6"/>
        <v>0</v>
      </c>
      <c r="AD28" s="217" t="str">
        <f t="shared" si="7"/>
        <v>0</v>
      </c>
      <c r="AE28" s="221" t="e">
        <f>VLOOKUP(AD28,FSGT_F_M_Class!$AL$8:$AM$107,2,FALSE)</f>
        <v>#N/A</v>
      </c>
    </row>
    <row r="29" spans="1:47" ht="14.1" customHeight="1" x14ac:dyDescent="0.3">
      <c r="A29" s="56" t="str">
        <f t="shared" si="2"/>
        <v/>
      </c>
      <c r="B29" s="119"/>
      <c r="C29" s="119" t="str">
        <f t="shared" si="8"/>
        <v/>
      </c>
      <c r="D29" s="119"/>
      <c r="E29" s="157" t="str">
        <f t="shared" si="3"/>
        <v/>
      </c>
      <c r="F29" s="22"/>
      <c r="G29" s="21">
        <f>VLOOKUP(A29,Liste!$F$3:$Q$1586,2,FALSE)</f>
        <v>0</v>
      </c>
      <c r="H29" s="21">
        <f>VLOOKUP(A29,Liste!$F$3:$Q$1586,3,FALSE)</f>
        <v>0</v>
      </c>
      <c r="I29" s="21">
        <f>VLOOKUP(A29,Liste!$F$3:$Q$1586,4,FALSE)</f>
        <v>0</v>
      </c>
      <c r="J29" s="21">
        <f>VLOOKUP(A29,Liste!$F$3:$Q$1586,5,FALSE)</f>
        <v>0</v>
      </c>
      <c r="K29" s="21">
        <f>VLOOKUP(A29,Liste!$F$3:$Q$1586,9,FALSE)</f>
        <v>0</v>
      </c>
      <c r="X29" s="218"/>
      <c r="Y29" s="230"/>
      <c r="AA29" s="217">
        <f t="shared" si="4"/>
        <v>0</v>
      </c>
      <c r="AB29" s="226">
        <f t="shared" si="5"/>
        <v>0</v>
      </c>
      <c r="AC29" s="226">
        <f t="shared" si="6"/>
        <v>0</v>
      </c>
      <c r="AD29" s="217" t="str">
        <f t="shared" si="7"/>
        <v>0</v>
      </c>
      <c r="AE29" s="221" t="e">
        <f>VLOOKUP(AD29,FSGT_F_M_Class!$AL$8:$AM$107,2,FALSE)</f>
        <v>#N/A</v>
      </c>
    </row>
    <row r="30" spans="1:47" ht="14.1" customHeight="1" x14ac:dyDescent="0.3">
      <c r="A30" s="56" t="str">
        <f t="shared" si="2"/>
        <v/>
      </c>
      <c r="B30" s="119"/>
      <c r="C30" s="119" t="str">
        <f t="shared" si="8"/>
        <v/>
      </c>
      <c r="D30" s="119"/>
      <c r="E30" s="157" t="str">
        <f t="shared" si="3"/>
        <v/>
      </c>
      <c r="F30" s="22"/>
      <c r="G30" s="21">
        <f>VLOOKUP(A30,Liste!$F$3:$Q$1586,2,FALSE)</f>
        <v>0</v>
      </c>
      <c r="H30" s="21">
        <f>VLOOKUP(A30,Liste!$F$3:$Q$1586,3,FALSE)</f>
        <v>0</v>
      </c>
      <c r="I30" s="21">
        <f>VLOOKUP(A30,Liste!$F$3:$Q$1586,4,FALSE)</f>
        <v>0</v>
      </c>
      <c r="J30" s="21">
        <f>VLOOKUP(A30,Liste!$F$3:$Q$1586,5,FALSE)</f>
        <v>0</v>
      </c>
      <c r="K30" s="21">
        <f>VLOOKUP(A30,Liste!$F$3:$Q$1586,9,FALSE)</f>
        <v>0</v>
      </c>
      <c r="X30" s="218"/>
      <c r="Y30" s="230"/>
      <c r="AA30" s="217">
        <f t="shared" si="4"/>
        <v>0</v>
      </c>
      <c r="AB30" s="226">
        <f t="shared" si="5"/>
        <v>0</v>
      </c>
      <c r="AC30" s="226">
        <f t="shared" si="6"/>
        <v>0</v>
      </c>
      <c r="AD30" s="217" t="str">
        <f t="shared" si="7"/>
        <v>0</v>
      </c>
      <c r="AE30" s="221" t="e">
        <f>VLOOKUP(AD30,FSGT_F_M_Class!$AL$8:$AM$107,2,FALSE)</f>
        <v>#N/A</v>
      </c>
    </row>
    <row r="31" spans="1:47" ht="14.1" customHeight="1" x14ac:dyDescent="0.3">
      <c r="A31" s="56" t="str">
        <f t="shared" si="2"/>
        <v/>
      </c>
      <c r="B31" s="119"/>
      <c r="C31" s="119" t="str">
        <f t="shared" si="8"/>
        <v/>
      </c>
      <c r="D31" s="119"/>
      <c r="E31" s="157" t="str">
        <f t="shared" si="3"/>
        <v/>
      </c>
      <c r="F31" s="22"/>
      <c r="G31" s="21">
        <f>VLOOKUP(A31,Liste!$F$3:$Q$1586,2,FALSE)</f>
        <v>0</v>
      </c>
      <c r="H31" s="21">
        <f>VLOOKUP(A31,Liste!$F$3:$Q$1586,3,FALSE)</f>
        <v>0</v>
      </c>
      <c r="I31" s="21">
        <f>VLOOKUP(A31,Liste!$F$3:$Q$1586,4,FALSE)</f>
        <v>0</v>
      </c>
      <c r="J31" s="21">
        <f>VLOOKUP(A31,Liste!$F$3:$Q$1586,5,FALSE)</f>
        <v>0</v>
      </c>
      <c r="K31" s="21">
        <f>VLOOKUP(A31,Liste!$F$3:$Q$1586,9,FALSE)</f>
        <v>0</v>
      </c>
      <c r="X31" s="218"/>
      <c r="Y31" s="230"/>
      <c r="AA31" s="217">
        <f t="shared" si="4"/>
        <v>0</v>
      </c>
      <c r="AB31" s="226">
        <f t="shared" si="5"/>
        <v>0</v>
      </c>
      <c r="AC31" s="226">
        <f t="shared" si="6"/>
        <v>0</v>
      </c>
      <c r="AD31" s="217" t="str">
        <f t="shared" si="7"/>
        <v>0</v>
      </c>
      <c r="AE31" s="221" t="e">
        <f>VLOOKUP(AD31,FSGT_F_M_Class!$AL$8:$AM$107,2,FALSE)</f>
        <v>#N/A</v>
      </c>
    </row>
    <row r="32" spans="1:47" ht="14.1" customHeight="1" x14ac:dyDescent="0.3">
      <c r="A32" s="56" t="str">
        <f t="shared" si="2"/>
        <v/>
      </c>
      <c r="B32" s="119"/>
      <c r="C32" s="119" t="str">
        <f t="shared" si="8"/>
        <v/>
      </c>
      <c r="D32" s="119"/>
      <c r="E32" s="157" t="str">
        <f t="shared" si="3"/>
        <v/>
      </c>
      <c r="F32" s="22"/>
      <c r="G32" s="21">
        <f>VLOOKUP(A32,Liste!$F$3:$Q$1586,2,FALSE)</f>
        <v>0</v>
      </c>
      <c r="H32" s="21">
        <f>VLOOKUP(A32,Liste!$F$3:$Q$1586,3,FALSE)</f>
        <v>0</v>
      </c>
      <c r="I32" s="21">
        <f>VLOOKUP(A32,Liste!$F$3:$Q$1586,4,FALSE)</f>
        <v>0</v>
      </c>
      <c r="J32" s="21">
        <f>VLOOKUP(A32,Liste!$F$3:$Q$1586,5,FALSE)</f>
        <v>0</v>
      </c>
      <c r="K32" s="21">
        <f>VLOOKUP(A32,Liste!$F$3:$Q$1586,9,FALSE)</f>
        <v>0</v>
      </c>
      <c r="X32" s="218"/>
      <c r="Y32" s="230"/>
      <c r="AA32" s="217">
        <f t="shared" si="4"/>
        <v>0</v>
      </c>
      <c r="AB32" s="226">
        <f t="shared" si="5"/>
        <v>0</v>
      </c>
      <c r="AC32" s="226">
        <f t="shared" si="6"/>
        <v>0</v>
      </c>
      <c r="AD32" s="217" t="str">
        <f t="shared" si="7"/>
        <v>0</v>
      </c>
      <c r="AE32" s="221" t="e">
        <f>VLOOKUP(AD32,FSGT_F_M_Class!$AL$8:$AM$107,2,FALSE)</f>
        <v>#N/A</v>
      </c>
    </row>
    <row r="33" spans="1:31" ht="14.1" customHeight="1" x14ac:dyDescent="0.3">
      <c r="A33" s="56" t="str">
        <f t="shared" si="2"/>
        <v/>
      </c>
      <c r="B33" s="119"/>
      <c r="C33" s="119" t="str">
        <f t="shared" si="8"/>
        <v/>
      </c>
      <c r="D33" s="119"/>
      <c r="E33" s="157" t="str">
        <f t="shared" si="3"/>
        <v/>
      </c>
      <c r="F33" s="22"/>
      <c r="G33" s="21">
        <f>VLOOKUP(A33,Liste!$F$3:$Q$1586,2,FALSE)</f>
        <v>0</v>
      </c>
      <c r="H33" s="21">
        <f>VLOOKUP(A33,Liste!$F$3:$Q$1586,3,FALSE)</f>
        <v>0</v>
      </c>
      <c r="I33" s="21">
        <f>VLOOKUP(A33,Liste!$F$3:$Q$1586,4,FALSE)</f>
        <v>0</v>
      </c>
      <c r="J33" s="21">
        <f>VLOOKUP(A33,Liste!$F$3:$Q$1586,5,FALSE)</f>
        <v>0</v>
      </c>
      <c r="K33" s="21">
        <f>VLOOKUP(A33,Liste!$F$3:$Q$1586,9,FALSE)</f>
        <v>0</v>
      </c>
      <c r="X33" s="218"/>
      <c r="Y33" s="230"/>
      <c r="AA33" s="217">
        <f t="shared" si="4"/>
        <v>0</v>
      </c>
      <c r="AB33" s="226">
        <f t="shared" si="5"/>
        <v>0</v>
      </c>
      <c r="AC33" s="226">
        <f t="shared" si="6"/>
        <v>0</v>
      </c>
      <c r="AD33" s="217" t="str">
        <f t="shared" si="7"/>
        <v>0</v>
      </c>
      <c r="AE33" s="221" t="e">
        <f>VLOOKUP(AD33,FSGT_F_M_Class!$AL$8:$AM$107,2,FALSE)</f>
        <v>#N/A</v>
      </c>
    </row>
    <row r="34" spans="1:31" ht="14.1" customHeight="1" x14ac:dyDescent="0.3">
      <c r="A34" s="56" t="str">
        <f t="shared" si="2"/>
        <v/>
      </c>
      <c r="B34" s="119"/>
      <c r="C34" s="119" t="str">
        <f t="shared" si="8"/>
        <v/>
      </c>
      <c r="D34" s="119"/>
      <c r="E34" s="157" t="str">
        <f t="shared" si="3"/>
        <v/>
      </c>
      <c r="F34" s="22"/>
      <c r="G34" s="21">
        <f>VLOOKUP(A34,Liste!$F$3:$Q$1586,2,FALSE)</f>
        <v>0</v>
      </c>
      <c r="H34" s="21">
        <f>VLOOKUP(A34,Liste!$F$3:$Q$1586,3,FALSE)</f>
        <v>0</v>
      </c>
      <c r="I34" s="21">
        <f>VLOOKUP(A34,Liste!$F$3:$Q$1586,4,FALSE)</f>
        <v>0</v>
      </c>
      <c r="J34" s="21">
        <f>VLOOKUP(A34,Liste!$F$3:$Q$1586,5,FALSE)</f>
        <v>0</v>
      </c>
      <c r="K34" s="21">
        <f>VLOOKUP(A34,Liste!$F$3:$Q$1586,9,FALSE)</f>
        <v>0</v>
      </c>
      <c r="X34" s="218"/>
      <c r="Y34" s="230"/>
      <c r="AA34" s="217">
        <f t="shared" si="4"/>
        <v>0</v>
      </c>
      <c r="AB34" s="226">
        <f t="shared" si="5"/>
        <v>0</v>
      </c>
      <c r="AC34" s="226">
        <f t="shared" si="6"/>
        <v>0</v>
      </c>
      <c r="AD34" s="217" t="str">
        <f t="shared" si="7"/>
        <v>0</v>
      </c>
      <c r="AE34" s="221" t="e">
        <f>VLOOKUP(AD34,FSGT_F_M_Class!$AL$8:$AM$107,2,FALSE)</f>
        <v>#N/A</v>
      </c>
    </row>
    <row r="35" spans="1:31" ht="14.1" customHeight="1" x14ac:dyDescent="0.3">
      <c r="A35" s="56" t="str">
        <f t="shared" si="2"/>
        <v/>
      </c>
      <c r="B35" s="119"/>
      <c r="C35" s="119" t="str">
        <f t="shared" si="8"/>
        <v/>
      </c>
      <c r="D35" s="119"/>
      <c r="E35" s="157" t="str">
        <f t="shared" si="3"/>
        <v/>
      </c>
      <c r="F35" s="22"/>
      <c r="G35" s="21">
        <f>VLOOKUP(A35,Liste!$F$3:$Q$1586,2,FALSE)</f>
        <v>0</v>
      </c>
      <c r="H35" s="21">
        <f>VLOOKUP(A35,Liste!$F$3:$Q$1586,3,FALSE)</f>
        <v>0</v>
      </c>
      <c r="I35" s="21">
        <f>VLOOKUP(A35,Liste!$F$3:$Q$1586,4,FALSE)</f>
        <v>0</v>
      </c>
      <c r="J35" s="21">
        <f>VLOOKUP(A35,Liste!$F$3:$Q$1586,5,FALSE)</f>
        <v>0</v>
      </c>
      <c r="K35" s="21">
        <f>VLOOKUP(A35,Liste!$F$3:$Q$1586,9,FALSE)</f>
        <v>0</v>
      </c>
      <c r="X35" s="218"/>
      <c r="Y35" s="230"/>
      <c r="AA35" s="217">
        <f t="shared" si="4"/>
        <v>0</v>
      </c>
      <c r="AB35" s="226">
        <f t="shared" si="5"/>
        <v>0</v>
      </c>
      <c r="AC35" s="226">
        <f t="shared" si="6"/>
        <v>0</v>
      </c>
      <c r="AD35" s="217" t="str">
        <f t="shared" si="7"/>
        <v>0</v>
      </c>
      <c r="AE35" s="221" t="e">
        <f>VLOOKUP(AD35,FSGT_F_M_Class!$AL$8:$AM$107,2,FALSE)</f>
        <v>#N/A</v>
      </c>
    </row>
    <row r="36" spans="1:31" ht="14.1" customHeight="1" x14ac:dyDescent="0.3">
      <c r="A36" s="56" t="str">
        <f t="shared" si="2"/>
        <v/>
      </c>
      <c r="B36" s="119"/>
      <c r="C36" s="119" t="str">
        <f t="shared" si="8"/>
        <v/>
      </c>
      <c r="D36" s="119"/>
      <c r="E36" s="157" t="str">
        <f t="shared" si="3"/>
        <v/>
      </c>
      <c r="F36" s="22"/>
      <c r="G36" s="21">
        <f>VLOOKUP(A36,Liste!$F$3:$Q$1586,2,FALSE)</f>
        <v>0</v>
      </c>
      <c r="H36" s="21">
        <f>VLOOKUP(A36,Liste!$F$3:$Q$1586,3,FALSE)</f>
        <v>0</v>
      </c>
      <c r="I36" s="21">
        <f>VLOOKUP(A36,Liste!$F$3:$Q$1586,4,FALSE)</f>
        <v>0</v>
      </c>
      <c r="J36" s="21">
        <f>VLOOKUP(A36,Liste!$F$3:$Q$1586,5,FALSE)</f>
        <v>0</v>
      </c>
      <c r="K36" s="21">
        <f>VLOOKUP(A36,Liste!$F$3:$Q$1586,9,FALSE)</f>
        <v>0</v>
      </c>
      <c r="X36" s="218"/>
      <c r="Y36" s="230"/>
      <c r="AA36" s="217">
        <f t="shared" si="4"/>
        <v>0</v>
      </c>
      <c r="AB36" s="226">
        <f t="shared" si="5"/>
        <v>0</v>
      </c>
      <c r="AC36" s="226">
        <f t="shared" si="6"/>
        <v>0</v>
      </c>
      <c r="AD36" s="217" t="str">
        <f t="shared" si="7"/>
        <v>0</v>
      </c>
      <c r="AE36" s="221" t="e">
        <f>VLOOKUP(AD36,FSGT_F_M_Class!$AL$8:$AM$107,2,FALSE)</f>
        <v>#N/A</v>
      </c>
    </row>
    <row r="37" spans="1:31" ht="14.1" customHeight="1" x14ac:dyDescent="0.3">
      <c r="A37" s="56" t="str">
        <f t="shared" si="2"/>
        <v/>
      </c>
      <c r="B37" s="119"/>
      <c r="C37" s="119" t="str">
        <f t="shared" si="8"/>
        <v/>
      </c>
      <c r="D37" s="119"/>
      <c r="E37" s="157" t="str">
        <f t="shared" si="3"/>
        <v/>
      </c>
      <c r="F37" s="22"/>
      <c r="G37" s="21">
        <f>VLOOKUP(A37,Liste!$F$3:$Q$1586,2,FALSE)</f>
        <v>0</v>
      </c>
      <c r="H37" s="21">
        <f>VLOOKUP(A37,Liste!$F$3:$Q$1586,3,FALSE)</f>
        <v>0</v>
      </c>
      <c r="I37" s="21">
        <f>VLOOKUP(A37,Liste!$F$3:$Q$1586,4,FALSE)</f>
        <v>0</v>
      </c>
      <c r="J37" s="21">
        <f>VLOOKUP(A37,Liste!$F$3:$Q$1586,5,FALSE)</f>
        <v>0</v>
      </c>
      <c r="K37" s="21">
        <f>VLOOKUP(A37,Liste!$F$3:$Q$1586,9,FALSE)</f>
        <v>0</v>
      </c>
      <c r="X37" s="218"/>
      <c r="Y37" s="230"/>
      <c r="AA37" s="217">
        <f t="shared" si="4"/>
        <v>0</v>
      </c>
      <c r="AB37" s="226">
        <f t="shared" si="5"/>
        <v>0</v>
      </c>
      <c r="AC37" s="226">
        <f t="shared" si="6"/>
        <v>0</v>
      </c>
      <c r="AD37" s="217" t="str">
        <f t="shared" si="7"/>
        <v>0</v>
      </c>
      <c r="AE37" s="221" t="e">
        <f>VLOOKUP(AD37,FSGT_F_M_Class!$AL$8:$AM$107,2,FALSE)</f>
        <v>#N/A</v>
      </c>
    </row>
    <row r="38" spans="1:31" ht="14.1" customHeight="1" x14ac:dyDescent="0.3">
      <c r="A38" s="56" t="str">
        <f t="shared" si="2"/>
        <v/>
      </c>
      <c r="B38" s="119"/>
      <c r="C38" s="119" t="str">
        <f t="shared" si="8"/>
        <v/>
      </c>
      <c r="D38" s="119"/>
      <c r="E38" s="157" t="str">
        <f t="shared" si="3"/>
        <v/>
      </c>
      <c r="F38" s="22"/>
      <c r="G38" s="21">
        <f>VLOOKUP(A38,Liste!$F$3:$Q$1586,2,FALSE)</f>
        <v>0</v>
      </c>
      <c r="H38" s="21">
        <f>VLOOKUP(A38,Liste!$F$3:$Q$1586,3,FALSE)</f>
        <v>0</v>
      </c>
      <c r="I38" s="21">
        <f>VLOOKUP(A38,Liste!$F$3:$Q$1586,4,FALSE)</f>
        <v>0</v>
      </c>
      <c r="J38" s="21">
        <f>VLOOKUP(A38,Liste!$F$3:$Q$1586,5,FALSE)</f>
        <v>0</v>
      </c>
      <c r="K38" s="21">
        <f>VLOOKUP(A38,Liste!$F$3:$Q$1586,9,FALSE)</f>
        <v>0</v>
      </c>
      <c r="X38" s="218"/>
      <c r="Y38" s="230"/>
      <c r="AA38" s="217">
        <f t="shared" si="4"/>
        <v>0</v>
      </c>
      <c r="AB38" s="226">
        <f t="shared" si="5"/>
        <v>0</v>
      </c>
      <c r="AC38" s="226">
        <f t="shared" si="6"/>
        <v>0</v>
      </c>
      <c r="AD38" s="217" t="str">
        <f t="shared" si="7"/>
        <v>0</v>
      </c>
      <c r="AE38" s="221" t="e">
        <f>VLOOKUP(AD38,FSGT_F_M_Class!$AL$8:$AM$107,2,FALSE)</f>
        <v>#N/A</v>
      </c>
    </row>
    <row r="39" spans="1:31" ht="14.1" customHeight="1" x14ac:dyDescent="0.3">
      <c r="A39" s="56" t="str">
        <f t="shared" si="2"/>
        <v/>
      </c>
      <c r="B39" s="119"/>
      <c r="C39" s="119" t="str">
        <f t="shared" si="8"/>
        <v/>
      </c>
      <c r="D39" s="119"/>
      <c r="E39" s="157" t="str">
        <f t="shared" si="3"/>
        <v/>
      </c>
      <c r="F39" s="22"/>
      <c r="G39" s="21">
        <f>VLOOKUP(A39,Liste!$F$3:$Q$1586,2,FALSE)</f>
        <v>0</v>
      </c>
      <c r="H39" s="21">
        <f>VLOOKUP(A39,Liste!$F$3:$Q$1586,3,FALSE)</f>
        <v>0</v>
      </c>
      <c r="I39" s="21">
        <f>VLOOKUP(A39,Liste!$F$3:$Q$1586,4,FALSE)</f>
        <v>0</v>
      </c>
      <c r="J39" s="21">
        <f>VLOOKUP(A39,Liste!$F$3:$Q$1586,5,FALSE)</f>
        <v>0</v>
      </c>
      <c r="K39" s="21">
        <f>VLOOKUP(A39,Liste!$F$3:$Q$1586,9,FALSE)</f>
        <v>0</v>
      </c>
      <c r="X39" s="218"/>
      <c r="Y39" s="230"/>
      <c r="AA39" s="217">
        <f t="shared" si="4"/>
        <v>0</v>
      </c>
      <c r="AB39" s="226">
        <f t="shared" si="5"/>
        <v>0</v>
      </c>
      <c r="AC39" s="226">
        <f t="shared" si="6"/>
        <v>0</v>
      </c>
      <c r="AD39" s="217" t="str">
        <f t="shared" si="7"/>
        <v>0</v>
      </c>
      <c r="AE39" s="221" t="e">
        <f>VLOOKUP(AD39,FSGT_F_M_Class!$AL$8:$AM$107,2,FALSE)</f>
        <v>#N/A</v>
      </c>
    </row>
    <row r="40" spans="1:31" ht="14.1" customHeight="1" x14ac:dyDescent="0.3">
      <c r="A40" s="56" t="str">
        <f t="shared" si="2"/>
        <v/>
      </c>
      <c r="B40" s="119"/>
      <c r="C40" s="119" t="str">
        <f t="shared" si="8"/>
        <v/>
      </c>
      <c r="D40" s="119"/>
      <c r="E40" s="157" t="str">
        <f t="shared" si="3"/>
        <v/>
      </c>
      <c r="F40" s="22"/>
      <c r="G40" s="21">
        <f>VLOOKUP(A40,Liste!$F$3:$Q$1586,2,FALSE)</f>
        <v>0</v>
      </c>
      <c r="H40" s="21">
        <f>VLOOKUP(A40,Liste!$F$3:$Q$1586,3,FALSE)</f>
        <v>0</v>
      </c>
      <c r="I40" s="21">
        <f>VLOOKUP(A40,Liste!$F$3:$Q$1586,4,FALSE)</f>
        <v>0</v>
      </c>
      <c r="J40" s="21">
        <f>VLOOKUP(A40,Liste!$F$3:$Q$1586,5,FALSE)</f>
        <v>0</v>
      </c>
      <c r="K40" s="21">
        <f>VLOOKUP(A40,Liste!$F$3:$Q$1586,9,FALSE)</f>
        <v>0</v>
      </c>
      <c r="R40" s="19" t="s">
        <v>47</v>
      </c>
      <c r="X40" s="218"/>
      <c r="Y40" s="230"/>
      <c r="AA40" s="217">
        <f t="shared" si="4"/>
        <v>0</v>
      </c>
      <c r="AB40" s="226">
        <f t="shared" si="5"/>
        <v>0</v>
      </c>
      <c r="AC40" s="226">
        <f t="shared" si="6"/>
        <v>0</v>
      </c>
      <c r="AD40" s="217" t="str">
        <f t="shared" si="7"/>
        <v>0</v>
      </c>
      <c r="AE40" s="221" t="e">
        <f>VLOOKUP(AD40,FSGT_F_M_Class!$AL$8:$AM$107,2,FALSE)</f>
        <v>#N/A</v>
      </c>
    </row>
    <row r="41" spans="1:31" ht="14.1" customHeight="1" x14ac:dyDescent="0.3">
      <c r="A41" s="56" t="str">
        <f t="shared" si="2"/>
        <v/>
      </c>
      <c r="B41" s="119"/>
      <c r="C41" s="119" t="str">
        <f t="shared" si="8"/>
        <v/>
      </c>
      <c r="D41" s="119"/>
      <c r="E41" s="157" t="str">
        <f t="shared" si="3"/>
        <v/>
      </c>
      <c r="F41" s="22"/>
      <c r="G41" s="21">
        <f>VLOOKUP(A41,Liste!$F$3:$Q$1586,2,FALSE)</f>
        <v>0</v>
      </c>
      <c r="H41" s="21">
        <f>VLOOKUP(A41,Liste!$F$3:$Q$1586,3,FALSE)</f>
        <v>0</v>
      </c>
      <c r="I41" s="21">
        <f>VLOOKUP(A41,Liste!$F$3:$Q$1586,4,FALSE)</f>
        <v>0</v>
      </c>
      <c r="J41" s="21">
        <f>VLOOKUP(A41,Liste!$F$3:$Q$1586,5,FALSE)</f>
        <v>0</v>
      </c>
      <c r="K41" s="21">
        <f>VLOOKUP(A41,Liste!$F$3:$Q$1586,9,FALSE)</f>
        <v>0</v>
      </c>
      <c r="X41" s="218"/>
      <c r="Y41" s="230"/>
      <c r="AA41" s="217">
        <f t="shared" si="4"/>
        <v>0</v>
      </c>
      <c r="AB41" s="226">
        <f t="shared" si="5"/>
        <v>0</v>
      </c>
      <c r="AC41" s="226">
        <f t="shared" si="6"/>
        <v>0</v>
      </c>
      <c r="AD41" s="217" t="str">
        <f t="shared" si="7"/>
        <v>0</v>
      </c>
      <c r="AE41" s="221" t="e">
        <f>VLOOKUP(AD41,FSGT_F_M_Class!$AL$8:$AM$107,2,FALSE)</f>
        <v>#N/A</v>
      </c>
    </row>
    <row r="42" spans="1:31" ht="14.1" customHeight="1" x14ac:dyDescent="0.3">
      <c r="A42" s="56" t="str">
        <f t="shared" si="2"/>
        <v/>
      </c>
      <c r="B42" s="119"/>
      <c r="C42" s="119" t="str">
        <f t="shared" si="8"/>
        <v/>
      </c>
      <c r="D42" s="119"/>
      <c r="E42" s="157" t="str">
        <f t="shared" si="3"/>
        <v/>
      </c>
      <c r="F42" s="22"/>
      <c r="G42" s="21">
        <f>VLOOKUP(A42,Liste!$F$3:$Q$1586,2,FALSE)</f>
        <v>0</v>
      </c>
      <c r="H42" s="21">
        <f>VLOOKUP(A42,Liste!$F$3:$Q$1586,3,FALSE)</f>
        <v>0</v>
      </c>
      <c r="I42" s="21">
        <f>VLOOKUP(A42,Liste!$F$3:$Q$1586,4,FALSE)</f>
        <v>0</v>
      </c>
      <c r="J42" s="21">
        <f>VLOOKUP(A42,Liste!$F$3:$Q$1586,5,FALSE)</f>
        <v>0</v>
      </c>
      <c r="K42" s="21">
        <f>VLOOKUP(A42,Liste!$F$3:$Q$1586,9,FALSE)</f>
        <v>0</v>
      </c>
      <c r="X42" s="218"/>
      <c r="Y42" s="230"/>
      <c r="AA42" s="217">
        <f t="shared" si="4"/>
        <v>0</v>
      </c>
      <c r="AB42" s="226">
        <f t="shared" si="5"/>
        <v>0</v>
      </c>
      <c r="AC42" s="226">
        <f t="shared" si="6"/>
        <v>0</v>
      </c>
      <c r="AD42" s="217" t="str">
        <f t="shared" si="7"/>
        <v>0</v>
      </c>
      <c r="AE42" s="221" t="e">
        <f>VLOOKUP(AD42,FSGT_F_M_Class!$AL$8:$AM$107,2,FALSE)</f>
        <v>#N/A</v>
      </c>
    </row>
    <row r="43" spans="1:31" ht="14.1" customHeight="1" x14ac:dyDescent="0.3">
      <c r="A43" s="56" t="str">
        <f t="shared" si="2"/>
        <v/>
      </c>
      <c r="B43" s="119"/>
      <c r="C43" s="119" t="str">
        <f t="shared" si="8"/>
        <v/>
      </c>
      <c r="D43" s="119"/>
      <c r="E43" s="157" t="str">
        <f t="shared" si="3"/>
        <v/>
      </c>
      <c r="F43" s="22"/>
      <c r="G43" s="21">
        <f>VLOOKUP(A43,Liste!$F$3:$Q$1586,2,FALSE)</f>
        <v>0</v>
      </c>
      <c r="H43" s="21">
        <f>VLOOKUP(A43,Liste!$F$3:$Q$1586,3,FALSE)</f>
        <v>0</v>
      </c>
      <c r="I43" s="21">
        <f>VLOOKUP(A43,Liste!$F$3:$Q$1586,4,FALSE)</f>
        <v>0</v>
      </c>
      <c r="J43" s="21">
        <f>VLOOKUP(A43,Liste!$F$3:$Q$1586,5,FALSE)</f>
        <v>0</v>
      </c>
      <c r="K43" s="21">
        <f>VLOOKUP(A43,Liste!$F$3:$Q$1586,9,FALSE)</f>
        <v>0</v>
      </c>
      <c r="X43" s="218"/>
      <c r="Y43" s="230"/>
      <c r="AA43" s="217">
        <f t="shared" si="4"/>
        <v>0</v>
      </c>
      <c r="AB43" s="226">
        <f t="shared" si="5"/>
        <v>0</v>
      </c>
      <c r="AC43" s="226">
        <f t="shared" si="6"/>
        <v>0</v>
      </c>
      <c r="AD43" s="217" t="str">
        <f t="shared" si="7"/>
        <v>0</v>
      </c>
      <c r="AE43" s="221" t="e">
        <f>VLOOKUP(AD43,FSGT_F_M_Class!$AL$8:$AM$107,2,FALSE)</f>
        <v>#N/A</v>
      </c>
    </row>
    <row r="44" spans="1:31" ht="14.1" customHeight="1" x14ac:dyDescent="0.3">
      <c r="A44" s="56" t="str">
        <f t="shared" si="2"/>
        <v/>
      </c>
      <c r="B44" s="119"/>
      <c r="C44" s="119" t="str">
        <f t="shared" si="8"/>
        <v/>
      </c>
      <c r="D44" s="119"/>
      <c r="E44" s="157" t="str">
        <f t="shared" si="3"/>
        <v/>
      </c>
      <c r="F44" s="22"/>
      <c r="G44" s="21">
        <f>VLOOKUP(A44,Liste!$F$3:$Q$1586,2,FALSE)</f>
        <v>0</v>
      </c>
      <c r="H44" s="21">
        <f>VLOOKUP(A44,Liste!$F$3:$Q$1586,3,FALSE)</f>
        <v>0</v>
      </c>
      <c r="I44" s="21">
        <f>VLOOKUP(A44,Liste!$F$3:$Q$1586,4,FALSE)</f>
        <v>0</v>
      </c>
      <c r="J44" s="21">
        <f>VLOOKUP(A44,Liste!$F$3:$Q$1586,5,FALSE)</f>
        <v>0</v>
      </c>
      <c r="K44" s="21">
        <f>VLOOKUP(A44,Liste!$F$3:$Q$1586,9,FALSE)</f>
        <v>0</v>
      </c>
      <c r="X44" s="218"/>
      <c r="Y44" s="230"/>
      <c r="AA44" s="217">
        <f t="shared" si="4"/>
        <v>0</v>
      </c>
      <c r="AB44" s="226">
        <f t="shared" si="5"/>
        <v>0</v>
      </c>
      <c r="AC44" s="226">
        <f t="shared" si="6"/>
        <v>0</v>
      </c>
      <c r="AD44" s="217" t="str">
        <f t="shared" si="7"/>
        <v>0</v>
      </c>
      <c r="AE44" s="221" t="e">
        <f>VLOOKUP(AD44,FSGT_F_M_Class!$AL$8:$AM$107,2,FALSE)</f>
        <v>#N/A</v>
      </c>
    </row>
    <row r="45" spans="1:31" ht="14.1" customHeight="1" x14ac:dyDescent="0.3">
      <c r="A45" s="56" t="str">
        <f t="shared" si="2"/>
        <v/>
      </c>
      <c r="B45" s="119"/>
      <c r="C45" s="119" t="str">
        <f t="shared" si="8"/>
        <v/>
      </c>
      <c r="D45" s="119"/>
      <c r="E45" s="157" t="str">
        <f t="shared" si="3"/>
        <v/>
      </c>
      <c r="F45" s="22"/>
      <c r="G45" s="21">
        <f>VLOOKUP(A45,Liste!$F$3:$Q$1586,2,FALSE)</f>
        <v>0</v>
      </c>
      <c r="H45" s="21">
        <f>VLOOKUP(A45,Liste!$F$3:$Q$1586,3,FALSE)</f>
        <v>0</v>
      </c>
      <c r="I45" s="21">
        <f>VLOOKUP(A45,Liste!$F$3:$Q$1586,4,FALSE)</f>
        <v>0</v>
      </c>
      <c r="J45" s="21">
        <f>VLOOKUP(A45,Liste!$F$3:$Q$1586,5,FALSE)</f>
        <v>0</v>
      </c>
      <c r="K45" s="21">
        <f>VLOOKUP(A45,Liste!$F$3:$Q$1586,9,FALSE)</f>
        <v>0</v>
      </c>
      <c r="X45" s="218"/>
      <c r="Y45" s="230"/>
      <c r="AA45" s="217">
        <f t="shared" si="4"/>
        <v>0</v>
      </c>
      <c r="AB45" s="226">
        <f t="shared" si="5"/>
        <v>0</v>
      </c>
      <c r="AC45" s="226">
        <f t="shared" si="6"/>
        <v>0</v>
      </c>
      <c r="AD45" s="217" t="str">
        <f t="shared" si="7"/>
        <v>0</v>
      </c>
      <c r="AE45" s="221" t="e">
        <f>VLOOKUP(AD45,FSGT_F_M_Class!$AL$8:$AM$107,2,FALSE)</f>
        <v>#N/A</v>
      </c>
    </row>
    <row r="46" spans="1:31" ht="14.1" customHeight="1" x14ac:dyDescent="0.3">
      <c r="A46" s="56" t="str">
        <f t="shared" si="2"/>
        <v/>
      </c>
      <c r="B46" s="119"/>
      <c r="C46" s="119" t="str">
        <f t="shared" si="8"/>
        <v/>
      </c>
      <c r="D46" s="119"/>
      <c r="E46" s="157" t="str">
        <f t="shared" si="3"/>
        <v/>
      </c>
      <c r="F46" s="22"/>
      <c r="G46" s="21">
        <f>VLOOKUP(A46,Liste!$F$3:$Q$1586,2,FALSE)</f>
        <v>0</v>
      </c>
      <c r="H46" s="21">
        <f>VLOOKUP(A46,Liste!$F$3:$Q$1586,3,FALSE)</f>
        <v>0</v>
      </c>
      <c r="I46" s="21">
        <f>VLOOKUP(A46,Liste!$F$3:$Q$1586,4,FALSE)</f>
        <v>0</v>
      </c>
      <c r="J46" s="21">
        <f>VLOOKUP(A46,Liste!$F$3:$Q$1586,5,FALSE)</f>
        <v>0</v>
      </c>
      <c r="K46" s="21">
        <f>VLOOKUP(A46,Liste!$F$3:$Q$1586,9,FALSE)</f>
        <v>0</v>
      </c>
      <c r="X46" s="218"/>
      <c r="Y46" s="230"/>
      <c r="AA46" s="217">
        <f t="shared" si="4"/>
        <v>0</v>
      </c>
      <c r="AB46" s="226">
        <f t="shared" si="5"/>
        <v>0</v>
      </c>
      <c r="AC46" s="226">
        <f t="shared" si="6"/>
        <v>0</v>
      </c>
      <c r="AD46" s="217" t="str">
        <f t="shared" si="7"/>
        <v>0</v>
      </c>
      <c r="AE46" s="221" t="e">
        <f>VLOOKUP(AD46,FSGT_F_M_Class!$AL$8:$AM$107,2,FALSE)</f>
        <v>#N/A</v>
      </c>
    </row>
    <row r="47" spans="1:31" ht="14.1" customHeight="1" x14ac:dyDescent="0.3">
      <c r="A47" s="56" t="str">
        <f t="shared" si="2"/>
        <v/>
      </c>
      <c r="B47" s="119"/>
      <c r="C47" s="119" t="str">
        <f t="shared" si="8"/>
        <v/>
      </c>
      <c r="D47" s="119"/>
      <c r="E47" s="157" t="str">
        <f t="shared" si="3"/>
        <v/>
      </c>
      <c r="F47" s="22"/>
      <c r="G47" s="21">
        <f>VLOOKUP(A47,Liste!$F$3:$Q$1586,2,FALSE)</f>
        <v>0</v>
      </c>
      <c r="H47" s="21">
        <f>VLOOKUP(A47,Liste!$F$3:$Q$1586,3,FALSE)</f>
        <v>0</v>
      </c>
      <c r="I47" s="21">
        <f>VLOOKUP(A47,Liste!$F$3:$Q$1586,4,FALSE)</f>
        <v>0</v>
      </c>
      <c r="J47" s="21">
        <f>VLOOKUP(A47,Liste!$F$3:$Q$1586,5,FALSE)</f>
        <v>0</v>
      </c>
      <c r="K47" s="21">
        <f>VLOOKUP(A47,Liste!$F$3:$Q$1586,9,FALSE)</f>
        <v>0</v>
      </c>
      <c r="X47" s="218"/>
      <c r="Y47" s="230"/>
      <c r="AA47" s="217">
        <f t="shared" si="4"/>
        <v>0</v>
      </c>
      <c r="AB47" s="226">
        <f t="shared" si="5"/>
        <v>0</v>
      </c>
      <c r="AC47" s="226">
        <f t="shared" si="6"/>
        <v>0</v>
      </c>
      <c r="AD47" s="217" t="str">
        <f t="shared" si="7"/>
        <v>0</v>
      </c>
      <c r="AE47" s="221" t="e">
        <f>VLOOKUP(AD47,FSGT_F_M_Class!$AL$8:$AM$107,2,FALSE)</f>
        <v>#N/A</v>
      </c>
    </row>
    <row r="48" spans="1:31" ht="14.1" customHeight="1" x14ac:dyDescent="0.3">
      <c r="A48" s="56" t="str">
        <f t="shared" si="2"/>
        <v/>
      </c>
      <c r="B48" s="119"/>
      <c r="C48" s="119" t="str">
        <f t="shared" si="8"/>
        <v/>
      </c>
      <c r="D48" s="119"/>
      <c r="E48" s="157" t="str">
        <f t="shared" si="3"/>
        <v/>
      </c>
      <c r="F48" s="22"/>
      <c r="G48" s="21">
        <f>VLOOKUP(A48,Liste!$F$3:$Q$1586,2,FALSE)</f>
        <v>0</v>
      </c>
      <c r="H48" s="21">
        <f>VLOOKUP(A48,Liste!$F$3:$Q$1586,3,FALSE)</f>
        <v>0</v>
      </c>
      <c r="I48" s="21">
        <f>VLOOKUP(A48,Liste!$F$3:$Q$1586,4,FALSE)</f>
        <v>0</v>
      </c>
      <c r="J48" s="21">
        <f>VLOOKUP(A48,Liste!$F$3:$Q$1586,5,FALSE)</f>
        <v>0</v>
      </c>
      <c r="K48" s="21">
        <f>VLOOKUP(A48,Liste!$F$3:$Q$1586,9,FALSE)</f>
        <v>0</v>
      </c>
      <c r="X48" s="218"/>
      <c r="Y48" s="230"/>
      <c r="AA48" s="217">
        <f t="shared" si="4"/>
        <v>0</v>
      </c>
      <c r="AB48" s="226">
        <f t="shared" si="5"/>
        <v>0</v>
      </c>
      <c r="AC48" s="226">
        <f t="shared" si="6"/>
        <v>0</v>
      </c>
      <c r="AD48" s="217" t="str">
        <f t="shared" si="7"/>
        <v>0</v>
      </c>
      <c r="AE48" s="221" t="e">
        <f>VLOOKUP(AD48,FSGT_F_M_Class!$AL$8:$AM$107,2,FALSE)</f>
        <v>#N/A</v>
      </c>
    </row>
    <row r="49" spans="1:31" ht="14.1" customHeight="1" x14ac:dyDescent="0.3">
      <c r="A49" s="56" t="str">
        <f t="shared" si="2"/>
        <v/>
      </c>
      <c r="B49" s="119"/>
      <c r="C49" s="119" t="str">
        <f t="shared" si="8"/>
        <v/>
      </c>
      <c r="D49" s="119"/>
      <c r="E49" s="157" t="str">
        <f t="shared" si="3"/>
        <v/>
      </c>
      <c r="F49" s="22"/>
      <c r="G49" s="21">
        <f>VLOOKUP(A49,Liste!$F$3:$Q$1586,2,FALSE)</f>
        <v>0</v>
      </c>
      <c r="H49" s="21">
        <f>VLOOKUP(A49,Liste!$F$3:$Q$1586,3,FALSE)</f>
        <v>0</v>
      </c>
      <c r="I49" s="21">
        <f>VLOOKUP(A49,Liste!$F$3:$Q$1586,4,FALSE)</f>
        <v>0</v>
      </c>
      <c r="J49" s="21">
        <f>VLOOKUP(A49,Liste!$F$3:$Q$1586,5,FALSE)</f>
        <v>0</v>
      </c>
      <c r="K49" s="21">
        <f>VLOOKUP(A49,Liste!$F$3:$Q$1586,9,FALSE)</f>
        <v>0</v>
      </c>
      <c r="X49" s="218"/>
      <c r="Y49" s="230"/>
      <c r="AA49" s="217">
        <f t="shared" si="4"/>
        <v>0</v>
      </c>
      <c r="AB49" s="226">
        <f t="shared" si="5"/>
        <v>0</v>
      </c>
      <c r="AC49" s="226">
        <f t="shared" si="6"/>
        <v>0</v>
      </c>
      <c r="AD49" s="217" t="str">
        <f t="shared" si="7"/>
        <v>0</v>
      </c>
      <c r="AE49" s="221" t="e">
        <f>VLOOKUP(AD49,FSGT_F_M_Class!$AL$8:$AM$107,2,FALSE)</f>
        <v>#N/A</v>
      </c>
    </row>
    <row r="50" spans="1:31" ht="14.1" customHeight="1" x14ac:dyDescent="0.3">
      <c r="A50" s="56" t="str">
        <f t="shared" si="2"/>
        <v/>
      </c>
      <c r="B50" s="119"/>
      <c r="C50" s="119" t="str">
        <f t="shared" si="8"/>
        <v/>
      </c>
      <c r="D50" s="119"/>
      <c r="E50" s="157" t="str">
        <f t="shared" si="3"/>
        <v/>
      </c>
      <c r="F50" s="22"/>
      <c r="G50" s="21">
        <f>VLOOKUP(A50,Liste!$F$3:$Q$1586,2,FALSE)</f>
        <v>0</v>
      </c>
      <c r="H50" s="21">
        <f>VLOOKUP(A50,Liste!$F$3:$Q$1586,3,FALSE)</f>
        <v>0</v>
      </c>
      <c r="I50" s="21">
        <f>VLOOKUP(A50,Liste!$F$3:$Q$1586,4,FALSE)</f>
        <v>0</v>
      </c>
      <c r="J50" s="21">
        <f>VLOOKUP(A50,Liste!$F$3:$Q$1586,5,FALSE)</f>
        <v>0</v>
      </c>
      <c r="K50" s="21">
        <f>VLOOKUP(A50,Liste!$F$3:$Q$1586,9,FALSE)</f>
        <v>0</v>
      </c>
      <c r="X50" s="218"/>
      <c r="Y50" s="230"/>
      <c r="AA50" s="217">
        <f t="shared" si="4"/>
        <v>0</v>
      </c>
      <c r="AB50" s="226">
        <f t="shared" si="5"/>
        <v>0</v>
      </c>
      <c r="AC50" s="226">
        <f t="shared" si="6"/>
        <v>0</v>
      </c>
      <c r="AD50" s="217" t="str">
        <f t="shared" si="7"/>
        <v>0</v>
      </c>
      <c r="AE50" s="221" t="e">
        <f>VLOOKUP(AD50,FSGT_F_M_Class!$AL$8:$AM$107,2,FALSE)</f>
        <v>#N/A</v>
      </c>
    </row>
    <row r="51" spans="1:31" ht="14.1" customHeight="1" x14ac:dyDescent="0.3">
      <c r="A51" s="56" t="str">
        <f t="shared" si="2"/>
        <v/>
      </c>
      <c r="B51" s="119"/>
      <c r="C51" s="119" t="str">
        <f t="shared" si="8"/>
        <v/>
      </c>
      <c r="D51" s="119"/>
      <c r="E51" s="157" t="str">
        <f t="shared" si="3"/>
        <v/>
      </c>
      <c r="F51" s="22"/>
      <c r="G51" s="21">
        <f>VLOOKUP(A51,Liste!$F$3:$Q$1586,2,FALSE)</f>
        <v>0</v>
      </c>
      <c r="H51" s="21">
        <f>VLOOKUP(A51,Liste!$F$3:$Q$1586,3,FALSE)</f>
        <v>0</v>
      </c>
      <c r="I51" s="21">
        <f>VLOOKUP(A51,Liste!$F$3:$Q$1586,4,FALSE)</f>
        <v>0</v>
      </c>
      <c r="J51" s="21">
        <f>VLOOKUP(A51,Liste!$F$3:$Q$1586,5,FALSE)</f>
        <v>0</v>
      </c>
      <c r="K51" s="21">
        <f>VLOOKUP(A51,Liste!$F$3:$Q$1586,9,FALSE)</f>
        <v>0</v>
      </c>
      <c r="X51" s="218"/>
      <c r="Y51" s="230"/>
      <c r="AA51" s="217">
        <f t="shared" si="4"/>
        <v>0</v>
      </c>
      <c r="AB51" s="226">
        <f t="shared" si="5"/>
        <v>0</v>
      </c>
      <c r="AC51" s="226">
        <f t="shared" si="6"/>
        <v>0</v>
      </c>
      <c r="AD51" s="217" t="str">
        <f t="shared" si="7"/>
        <v>0</v>
      </c>
      <c r="AE51" s="221" t="e">
        <f>VLOOKUP(AD51,FSGT_F_M_Class!$AL$8:$AM$107,2,FALSE)</f>
        <v>#N/A</v>
      </c>
    </row>
    <row r="52" spans="1:31" ht="14.1" customHeight="1" x14ac:dyDescent="0.3">
      <c r="A52" s="56" t="str">
        <f t="shared" si="2"/>
        <v/>
      </c>
      <c r="B52" s="119"/>
      <c r="C52" s="119" t="str">
        <f t="shared" si="8"/>
        <v/>
      </c>
      <c r="D52" s="119"/>
      <c r="E52" s="157" t="str">
        <f t="shared" si="3"/>
        <v/>
      </c>
      <c r="F52" s="22"/>
      <c r="G52" s="21">
        <f>VLOOKUP(A52,Liste!$F$3:$Q$1586,2,FALSE)</f>
        <v>0</v>
      </c>
      <c r="H52" s="21">
        <f>VLOOKUP(A52,Liste!$F$3:$Q$1586,3,FALSE)</f>
        <v>0</v>
      </c>
      <c r="I52" s="21">
        <f>VLOOKUP(A52,Liste!$F$3:$Q$1586,4,FALSE)</f>
        <v>0</v>
      </c>
      <c r="J52" s="21">
        <f>VLOOKUP(A52,Liste!$F$3:$Q$1586,5,FALSE)</f>
        <v>0</v>
      </c>
      <c r="K52" s="21">
        <f>VLOOKUP(A52,Liste!$F$3:$Q$1586,9,FALSE)</f>
        <v>0</v>
      </c>
      <c r="X52" s="218"/>
      <c r="Y52" s="230"/>
      <c r="AA52" s="217">
        <f t="shared" si="4"/>
        <v>0</v>
      </c>
      <c r="AB52" s="226">
        <f t="shared" si="5"/>
        <v>0</v>
      </c>
      <c r="AC52" s="226">
        <f t="shared" si="6"/>
        <v>0</v>
      </c>
      <c r="AD52" s="217" t="str">
        <f t="shared" si="7"/>
        <v>0</v>
      </c>
      <c r="AE52" s="221" t="e">
        <f>VLOOKUP(AD52,FSGT_F_M_Class!$AL$8:$AM$107,2,FALSE)</f>
        <v>#N/A</v>
      </c>
    </row>
    <row r="53" spans="1:31" ht="14.1" customHeight="1" x14ac:dyDescent="0.3">
      <c r="A53" s="56" t="str">
        <f t="shared" si="2"/>
        <v/>
      </c>
      <c r="B53" s="119"/>
      <c r="C53" s="119" t="str">
        <f t="shared" si="8"/>
        <v/>
      </c>
      <c r="D53" s="119"/>
      <c r="E53" s="157" t="str">
        <f t="shared" si="3"/>
        <v/>
      </c>
      <c r="F53" s="22"/>
      <c r="G53" s="21">
        <f>VLOOKUP(A53,Liste!$F$3:$Q$1586,2,FALSE)</f>
        <v>0</v>
      </c>
      <c r="H53" s="21">
        <f>VLOOKUP(A53,Liste!$F$3:$Q$1586,3,FALSE)</f>
        <v>0</v>
      </c>
      <c r="I53" s="21">
        <f>VLOOKUP(A53,Liste!$F$3:$Q$1586,4,FALSE)</f>
        <v>0</v>
      </c>
      <c r="J53" s="21">
        <f>VLOOKUP(A53,Liste!$F$3:$Q$1586,5,FALSE)</f>
        <v>0</v>
      </c>
      <c r="K53" s="21">
        <f>VLOOKUP(A53,Liste!$F$3:$Q$1586,9,FALSE)</f>
        <v>0</v>
      </c>
      <c r="X53" s="218"/>
      <c r="Y53" s="230"/>
      <c r="AA53" s="217">
        <f t="shared" si="4"/>
        <v>0</v>
      </c>
      <c r="AB53" s="226">
        <f t="shared" si="5"/>
        <v>0</v>
      </c>
      <c r="AC53" s="226">
        <f t="shared" si="6"/>
        <v>0</v>
      </c>
      <c r="AD53" s="217" t="str">
        <f t="shared" si="7"/>
        <v>0</v>
      </c>
      <c r="AE53" s="221" t="e">
        <f>VLOOKUP(AD53,FSGT_F_M_Class!$AL$8:$AM$107,2,FALSE)</f>
        <v>#N/A</v>
      </c>
    </row>
    <row r="54" spans="1:31" ht="14.1" customHeight="1" x14ac:dyDescent="0.3">
      <c r="A54" s="56" t="str">
        <f t="shared" si="2"/>
        <v/>
      </c>
      <c r="B54" s="119"/>
      <c r="C54" s="119" t="str">
        <f t="shared" si="8"/>
        <v/>
      </c>
      <c r="D54" s="119"/>
      <c r="E54" s="157" t="str">
        <f t="shared" si="3"/>
        <v/>
      </c>
      <c r="F54" s="22"/>
      <c r="G54" s="21">
        <f>VLOOKUP(A54,Liste!$F$3:$Q$1586,2,FALSE)</f>
        <v>0</v>
      </c>
      <c r="H54" s="21">
        <f>VLOOKUP(A54,Liste!$F$3:$Q$1586,3,FALSE)</f>
        <v>0</v>
      </c>
      <c r="I54" s="21">
        <f>VLOOKUP(A54,Liste!$F$3:$Q$1586,4,FALSE)</f>
        <v>0</v>
      </c>
      <c r="J54" s="21">
        <f>VLOOKUP(A54,Liste!$F$3:$Q$1586,5,FALSE)</f>
        <v>0</v>
      </c>
      <c r="K54" s="21">
        <f>VLOOKUP(A54,Liste!$F$3:$Q$1586,9,FALSE)</f>
        <v>0</v>
      </c>
      <c r="R54" s="19" t="s">
        <v>47</v>
      </c>
      <c r="X54" s="218"/>
      <c r="Y54" s="230"/>
      <c r="AA54" s="217">
        <f t="shared" si="4"/>
        <v>0</v>
      </c>
      <c r="AB54" s="226">
        <f t="shared" si="5"/>
        <v>0</v>
      </c>
      <c r="AC54" s="226">
        <f t="shared" si="6"/>
        <v>0</v>
      </c>
      <c r="AD54" s="217" t="str">
        <f t="shared" si="7"/>
        <v>0</v>
      </c>
      <c r="AE54" s="221" t="e">
        <f>VLOOKUP(AD54,FSGT_F_M_Class!$AL$8:$AM$107,2,FALSE)</f>
        <v>#N/A</v>
      </c>
    </row>
    <row r="55" spans="1:31" ht="14.1" customHeight="1" x14ac:dyDescent="0.3">
      <c r="A55" s="56" t="str">
        <f t="shared" si="2"/>
        <v/>
      </c>
      <c r="B55" s="119"/>
      <c r="C55" s="119" t="str">
        <f t="shared" si="8"/>
        <v/>
      </c>
      <c r="D55" s="119"/>
      <c r="E55" s="157" t="str">
        <f t="shared" si="3"/>
        <v/>
      </c>
      <c r="F55" s="22"/>
      <c r="G55" s="21">
        <f>VLOOKUP(A55,Liste!$F$3:$Q$1586,2,FALSE)</f>
        <v>0</v>
      </c>
      <c r="H55" s="21">
        <f>VLOOKUP(A55,Liste!$F$3:$Q$1586,3,FALSE)</f>
        <v>0</v>
      </c>
      <c r="I55" s="21">
        <f>VLOOKUP(A55,Liste!$F$3:$Q$1586,4,FALSE)</f>
        <v>0</v>
      </c>
      <c r="J55" s="21">
        <f>VLOOKUP(A55,Liste!$F$3:$Q$1586,5,FALSE)</f>
        <v>0</v>
      </c>
      <c r="K55" s="21">
        <f>VLOOKUP(A55,Liste!$F$3:$Q$1586,9,FALSE)</f>
        <v>0</v>
      </c>
      <c r="X55" s="218"/>
      <c r="Y55" s="230"/>
      <c r="AA55" s="217">
        <f t="shared" si="4"/>
        <v>0</v>
      </c>
      <c r="AB55" s="226">
        <f t="shared" si="5"/>
        <v>0</v>
      </c>
      <c r="AC55" s="226">
        <f t="shared" si="6"/>
        <v>0</v>
      </c>
      <c r="AD55" s="217" t="str">
        <f t="shared" si="7"/>
        <v>0</v>
      </c>
      <c r="AE55" s="221" t="e">
        <f>VLOOKUP(AD55,FSGT_F_M_Class!$AL$8:$AM$107,2,FALSE)</f>
        <v>#N/A</v>
      </c>
    </row>
    <row r="56" spans="1:31" ht="14.1" customHeight="1" x14ac:dyDescent="0.3">
      <c r="A56" s="56" t="str">
        <f t="shared" si="2"/>
        <v/>
      </c>
      <c r="B56" s="125"/>
      <c r="C56" s="120" t="str">
        <f t="shared" si="8"/>
        <v/>
      </c>
      <c r="D56" s="120"/>
      <c r="E56" s="164" t="str">
        <f t="shared" si="3"/>
        <v/>
      </c>
      <c r="F56" s="122"/>
      <c r="G56" s="123">
        <f>VLOOKUP(A56,Liste!$F$3:$Q$1586,2,FALSE)</f>
        <v>0</v>
      </c>
      <c r="H56" s="123">
        <f>VLOOKUP(A56,Liste!$F$3:$Q$1586,3,FALSE)</f>
        <v>0</v>
      </c>
      <c r="I56" s="123">
        <f>VLOOKUP(A56,Liste!$F$3:$Q$1586,4,FALSE)</f>
        <v>0</v>
      </c>
      <c r="J56" s="123">
        <f>VLOOKUP(A56,Liste!$F$3:$Q$1586,5,FALSE)</f>
        <v>0</v>
      </c>
      <c r="K56" s="123">
        <f>VLOOKUP(A56,Liste!$F$3:$Q$1586,9,FALSE)</f>
        <v>0</v>
      </c>
      <c r="X56" s="218"/>
      <c r="Y56" s="230"/>
      <c r="AA56" s="217">
        <f t="shared" si="4"/>
        <v>0</v>
      </c>
      <c r="AB56" s="226">
        <f t="shared" si="5"/>
        <v>0</v>
      </c>
      <c r="AC56" s="226">
        <f t="shared" si="6"/>
        <v>0</v>
      </c>
      <c r="AD56" s="217" t="str">
        <f t="shared" si="7"/>
        <v>0</v>
      </c>
      <c r="AE56" s="221" t="e">
        <f>VLOOKUP(AD56,FSGT_F_M_Class!$AL$8:$AM$107,2,FALSE)</f>
        <v>#N/A</v>
      </c>
    </row>
    <row r="57" spans="1:31" ht="13.8" x14ac:dyDescent="0.3">
      <c r="X57" s="218"/>
      <c r="Y57" s="230"/>
      <c r="AA57" s="217">
        <f t="shared" si="4"/>
        <v>0</v>
      </c>
      <c r="AB57" s="226">
        <f t="shared" si="5"/>
        <v>0</v>
      </c>
      <c r="AC57" s="226">
        <f t="shared" si="6"/>
        <v>0</v>
      </c>
      <c r="AD57" s="217" t="str">
        <f t="shared" si="7"/>
        <v/>
      </c>
      <c r="AE57" s="221">
        <f>VLOOKUP(AD57,FSGT_F_M_Class!$AL$8:$AM$107,2,FALSE)</f>
        <v>0</v>
      </c>
    </row>
    <row r="58" spans="1:31" ht="13.8" x14ac:dyDescent="0.3">
      <c r="X58" s="218"/>
      <c r="Y58" s="230"/>
      <c r="AA58" s="217">
        <f t="shared" si="4"/>
        <v>0</v>
      </c>
      <c r="AB58" s="226">
        <f t="shared" si="5"/>
        <v>0</v>
      </c>
      <c r="AC58" s="226">
        <f t="shared" si="6"/>
        <v>0</v>
      </c>
      <c r="AD58" s="217" t="str">
        <f t="shared" si="7"/>
        <v/>
      </c>
      <c r="AE58" s="221">
        <f>VLOOKUP(AD58,FSGT_F_M_Class!$AL$8:$AM$107,2,FALSE)</f>
        <v>0</v>
      </c>
    </row>
    <row r="59" spans="1:31" ht="13.8" x14ac:dyDescent="0.3">
      <c r="X59" s="218"/>
      <c r="Y59" s="230"/>
      <c r="AA59" s="217">
        <f t="shared" si="4"/>
        <v>0</v>
      </c>
      <c r="AB59" s="226">
        <f t="shared" si="5"/>
        <v>0</v>
      </c>
      <c r="AC59" s="226">
        <f t="shared" si="6"/>
        <v>0</v>
      </c>
      <c r="AD59" s="217" t="str">
        <f t="shared" si="7"/>
        <v/>
      </c>
      <c r="AE59" s="221">
        <f>VLOOKUP(AD59,FSGT_F_M_Class!$AL$8:$AM$107,2,FALSE)</f>
        <v>0</v>
      </c>
    </row>
    <row r="60" spans="1:31" ht="13.8" hidden="1" x14ac:dyDescent="0.3">
      <c r="F60" s="19">
        <v>0</v>
      </c>
      <c r="X60" s="218"/>
      <c r="Y60" s="230"/>
      <c r="AA60" s="217">
        <f t="shared" si="4"/>
        <v>0</v>
      </c>
      <c r="AB60" s="226">
        <f t="shared" si="5"/>
        <v>0</v>
      </c>
      <c r="AC60" s="226">
        <f t="shared" si="6"/>
        <v>0</v>
      </c>
      <c r="AD60" s="217" t="str">
        <f t="shared" si="7"/>
        <v>0</v>
      </c>
      <c r="AE60" s="221" t="e">
        <f>VLOOKUP(AD60,FSGT_F_M_Class!$AL$8:$AM$107,2,FALSE)</f>
        <v>#N/A</v>
      </c>
    </row>
    <row r="61" spans="1:31" ht="13.8" x14ac:dyDescent="0.3">
      <c r="X61" s="218"/>
      <c r="Y61" s="230"/>
      <c r="AA61" s="217">
        <f t="shared" si="4"/>
        <v>0</v>
      </c>
      <c r="AB61" s="226">
        <f t="shared" si="5"/>
        <v>0</v>
      </c>
      <c r="AC61" s="226">
        <f t="shared" si="6"/>
        <v>0</v>
      </c>
      <c r="AD61" s="217" t="str">
        <f t="shared" si="7"/>
        <v/>
      </c>
      <c r="AE61" s="221">
        <f>VLOOKUP(AD61,FSGT_F_M_Class!$AL$8:$AM$107,2,FALSE)</f>
        <v>0</v>
      </c>
    </row>
    <row r="62" spans="1:31" ht="13.8" x14ac:dyDescent="0.3">
      <c r="X62" s="218"/>
      <c r="Y62" s="230"/>
      <c r="AA62" s="217">
        <f t="shared" si="4"/>
        <v>0</v>
      </c>
      <c r="AB62" s="226">
        <f t="shared" si="5"/>
        <v>0</v>
      </c>
      <c r="AC62" s="226">
        <f t="shared" si="6"/>
        <v>0</v>
      </c>
      <c r="AD62" s="217" t="str">
        <f t="shared" si="7"/>
        <v/>
      </c>
      <c r="AE62" s="221">
        <f>VLOOKUP(AD62,FSGT_F_M_Class!$AL$8:$AM$107,2,FALSE)</f>
        <v>0</v>
      </c>
    </row>
    <row r="63" spans="1:31" ht="13.8" x14ac:dyDescent="0.3">
      <c r="X63" s="218"/>
      <c r="Y63" s="230"/>
      <c r="AA63" s="217">
        <f t="shared" si="4"/>
        <v>0</v>
      </c>
      <c r="AB63" s="226">
        <f t="shared" si="5"/>
        <v>0</v>
      </c>
      <c r="AC63" s="226">
        <f t="shared" si="6"/>
        <v>0</v>
      </c>
      <c r="AD63" s="217" t="str">
        <f t="shared" si="7"/>
        <v/>
      </c>
      <c r="AE63" s="221">
        <f>VLOOKUP(AD63,FSGT_F_M_Class!$AL$8:$AM$107,2,FALSE)</f>
        <v>0</v>
      </c>
    </row>
    <row r="64" spans="1:31" ht="13.8" x14ac:dyDescent="0.3">
      <c r="X64" s="218"/>
      <c r="Y64" s="230"/>
      <c r="AA64" s="217">
        <f t="shared" si="4"/>
        <v>0</v>
      </c>
      <c r="AB64" s="226">
        <f t="shared" si="5"/>
        <v>0</v>
      </c>
      <c r="AC64" s="226">
        <f t="shared" si="6"/>
        <v>0</v>
      </c>
      <c r="AD64" s="217" t="str">
        <f t="shared" si="7"/>
        <v/>
      </c>
      <c r="AE64" s="221">
        <f>VLOOKUP(AD64,FSGT_F_M_Class!$AL$8:$AM$107,2,FALSE)</f>
        <v>0</v>
      </c>
    </row>
    <row r="65" spans="24:31" ht="13.8" x14ac:dyDescent="0.3">
      <c r="X65" s="218"/>
      <c r="Y65" s="230"/>
      <c r="AA65" s="217">
        <f t="shared" si="4"/>
        <v>0</v>
      </c>
      <c r="AB65" s="226">
        <f t="shared" si="5"/>
        <v>0</v>
      </c>
      <c r="AC65" s="226">
        <f t="shared" si="6"/>
        <v>0</v>
      </c>
      <c r="AD65" s="217" t="str">
        <f t="shared" si="7"/>
        <v/>
      </c>
      <c r="AE65" s="221">
        <f>VLOOKUP(AD65,FSGT_F_M_Class!$AL$8:$AM$107,2,FALSE)</f>
        <v>0</v>
      </c>
    </row>
    <row r="66" spans="24:31" ht="13.8" x14ac:dyDescent="0.3">
      <c r="X66" s="218"/>
      <c r="Y66" s="230"/>
      <c r="AA66" s="217">
        <f t="shared" si="4"/>
        <v>0</v>
      </c>
      <c r="AB66" s="226">
        <f t="shared" si="5"/>
        <v>0</v>
      </c>
      <c r="AC66" s="226">
        <f t="shared" si="6"/>
        <v>0</v>
      </c>
      <c r="AD66" s="217" t="str">
        <f t="shared" si="7"/>
        <v/>
      </c>
      <c r="AE66" s="221">
        <f>VLOOKUP(AD66,FSGT_F_M_Class!$AL$8:$AM$107,2,FALSE)</f>
        <v>0</v>
      </c>
    </row>
    <row r="67" spans="24:31" ht="13.8" x14ac:dyDescent="0.3">
      <c r="X67" s="218"/>
      <c r="Y67" s="230"/>
      <c r="AA67" s="217">
        <f t="shared" si="4"/>
        <v>0</v>
      </c>
      <c r="AB67" s="226">
        <f t="shared" si="5"/>
        <v>0</v>
      </c>
      <c r="AC67" s="226">
        <f t="shared" si="6"/>
        <v>0</v>
      </c>
      <c r="AD67" s="217" t="str">
        <f t="shared" si="7"/>
        <v/>
      </c>
      <c r="AE67" s="221">
        <f>VLOOKUP(AD67,FSGT_F_M_Class!$AL$8:$AM$107,2,FALSE)</f>
        <v>0</v>
      </c>
    </row>
    <row r="68" spans="24:31" ht="13.8" x14ac:dyDescent="0.3">
      <c r="X68" s="218"/>
      <c r="Y68" s="230"/>
      <c r="AA68" s="217">
        <f t="shared" si="4"/>
        <v>0</v>
      </c>
      <c r="AB68" s="226">
        <f t="shared" si="5"/>
        <v>0</v>
      </c>
      <c r="AC68" s="226">
        <f t="shared" si="6"/>
        <v>0</v>
      </c>
      <c r="AD68" s="217" t="str">
        <f t="shared" si="7"/>
        <v/>
      </c>
      <c r="AE68" s="221">
        <f>VLOOKUP(AD68,FSGT_F_M_Class!$AL$8:$AM$107,2,FALSE)</f>
        <v>0</v>
      </c>
    </row>
    <row r="69" spans="24:31" ht="13.8" x14ac:dyDescent="0.3">
      <c r="X69" s="218"/>
      <c r="Y69" s="230"/>
      <c r="AA69" s="217">
        <f t="shared" si="4"/>
        <v>0</v>
      </c>
      <c r="AB69" s="226">
        <f t="shared" si="5"/>
        <v>0</v>
      </c>
      <c r="AC69" s="226">
        <f t="shared" si="6"/>
        <v>0</v>
      </c>
      <c r="AD69" s="217" t="str">
        <f t="shared" si="7"/>
        <v/>
      </c>
      <c r="AE69" s="221">
        <f>VLOOKUP(AD69,FSGT_F_M_Class!$AL$8:$AM$107,2,FALSE)</f>
        <v>0</v>
      </c>
    </row>
    <row r="70" spans="24:31" ht="13.8" x14ac:dyDescent="0.3">
      <c r="X70" s="218"/>
      <c r="Y70" s="230"/>
      <c r="AA70" s="217">
        <f t="shared" si="4"/>
        <v>0</v>
      </c>
      <c r="AB70" s="226">
        <f t="shared" si="5"/>
        <v>0</v>
      </c>
      <c r="AC70" s="226">
        <f t="shared" si="6"/>
        <v>0</v>
      </c>
      <c r="AD70" s="217" t="str">
        <f t="shared" si="7"/>
        <v/>
      </c>
      <c r="AE70" s="221">
        <f>VLOOKUP(AD70,FSGT_F_M_Class!$AL$8:$AM$107,2,FALSE)</f>
        <v>0</v>
      </c>
    </row>
    <row r="71" spans="24:31" ht="13.8" x14ac:dyDescent="0.3">
      <c r="X71" s="218"/>
      <c r="Y71" s="230"/>
      <c r="AA71" s="217">
        <f t="shared" si="4"/>
        <v>0</v>
      </c>
      <c r="AB71" s="226">
        <f t="shared" si="5"/>
        <v>0</v>
      </c>
      <c r="AC71" s="226">
        <f t="shared" si="6"/>
        <v>0</v>
      </c>
      <c r="AD71" s="217" t="str">
        <f t="shared" si="7"/>
        <v/>
      </c>
      <c r="AE71" s="221">
        <f>VLOOKUP(AD71,FSGT_F_M_Class!$AL$8:$AM$107,2,FALSE)</f>
        <v>0</v>
      </c>
    </row>
    <row r="72" spans="24:31" ht="13.8" x14ac:dyDescent="0.3">
      <c r="X72" s="218"/>
      <c r="Y72" s="230"/>
      <c r="AA72" s="217">
        <f t="shared" ref="AA72:AA106" si="9">IF(K72="F",1,0)</f>
        <v>0</v>
      </c>
      <c r="AB72" s="226">
        <f t="shared" ref="AB72:AB106" si="10">IF(K72="MG",1,0)</f>
        <v>0</v>
      </c>
      <c r="AC72" s="226">
        <f t="shared" ref="AC72:AC106" si="11">IF(K72="MF",1,0)</f>
        <v>0</v>
      </c>
      <c r="AD72" s="217" t="str">
        <f t="shared" ref="AD72:AD106" si="12">CONCATENATE(F72,G72)</f>
        <v/>
      </c>
      <c r="AE72" s="221">
        <f>VLOOKUP(AD72,FSGT_F_M_Class!$AL$8:$AM$107,2,FALSE)</f>
        <v>0</v>
      </c>
    </row>
    <row r="73" spans="24:31" ht="13.8" x14ac:dyDescent="0.3">
      <c r="X73" s="218"/>
      <c r="Y73" s="230"/>
      <c r="AA73" s="217">
        <f t="shared" si="9"/>
        <v>0</v>
      </c>
      <c r="AB73" s="226">
        <f t="shared" si="10"/>
        <v>0</v>
      </c>
      <c r="AC73" s="226">
        <f t="shared" si="11"/>
        <v>0</v>
      </c>
      <c r="AD73" s="217" t="str">
        <f t="shared" si="12"/>
        <v/>
      </c>
      <c r="AE73" s="221">
        <f>VLOOKUP(AD73,FSGT_F_M_Class!$AL$8:$AM$107,2,FALSE)</f>
        <v>0</v>
      </c>
    </row>
    <row r="74" spans="24:31" ht="13.8" x14ac:dyDescent="0.3">
      <c r="X74" s="218"/>
      <c r="Y74" s="230"/>
      <c r="AA74" s="217">
        <f t="shared" si="9"/>
        <v>0</v>
      </c>
      <c r="AB74" s="226">
        <f t="shared" si="10"/>
        <v>0</v>
      </c>
      <c r="AC74" s="226">
        <f t="shared" si="11"/>
        <v>0</v>
      </c>
      <c r="AD74" s="217" t="str">
        <f t="shared" si="12"/>
        <v/>
      </c>
      <c r="AE74" s="221">
        <f>VLOOKUP(AD74,FSGT_F_M_Class!$AL$8:$AM$107,2,FALSE)</f>
        <v>0</v>
      </c>
    </row>
    <row r="75" spans="24:31" ht="13.8" x14ac:dyDescent="0.3">
      <c r="X75" s="218"/>
      <c r="Y75" s="230"/>
      <c r="AA75" s="217">
        <f t="shared" si="9"/>
        <v>0</v>
      </c>
      <c r="AB75" s="226">
        <f t="shared" si="10"/>
        <v>0</v>
      </c>
      <c r="AC75" s="226">
        <f t="shared" si="11"/>
        <v>0</v>
      </c>
      <c r="AD75" s="217" t="str">
        <f t="shared" si="12"/>
        <v/>
      </c>
      <c r="AE75" s="221">
        <f>VLOOKUP(AD75,FSGT_F_M_Class!$AL$8:$AM$107,2,FALSE)</f>
        <v>0</v>
      </c>
    </row>
    <row r="76" spans="24:31" ht="13.8" x14ac:dyDescent="0.3">
      <c r="X76" s="218"/>
      <c r="Y76" s="230"/>
      <c r="AA76" s="217">
        <f t="shared" si="9"/>
        <v>0</v>
      </c>
      <c r="AB76" s="226">
        <f t="shared" si="10"/>
        <v>0</v>
      </c>
      <c r="AC76" s="226">
        <f t="shared" si="11"/>
        <v>0</v>
      </c>
      <c r="AD76" s="217" t="str">
        <f t="shared" si="12"/>
        <v/>
      </c>
      <c r="AE76" s="221">
        <f>VLOOKUP(AD76,FSGT_F_M_Class!$AL$8:$AM$107,2,FALSE)</f>
        <v>0</v>
      </c>
    </row>
    <row r="77" spans="24:31" ht="13.8" x14ac:dyDescent="0.3">
      <c r="X77" s="218"/>
      <c r="Y77" s="230"/>
      <c r="AA77" s="217">
        <f t="shared" si="9"/>
        <v>0</v>
      </c>
      <c r="AB77" s="226">
        <f t="shared" si="10"/>
        <v>0</v>
      </c>
      <c r="AC77" s="226">
        <f t="shared" si="11"/>
        <v>0</v>
      </c>
      <c r="AD77" s="217" t="str">
        <f t="shared" si="12"/>
        <v/>
      </c>
      <c r="AE77" s="221">
        <f>VLOOKUP(AD77,FSGT_F_M_Class!$AL$8:$AM$107,2,FALSE)</f>
        <v>0</v>
      </c>
    </row>
    <row r="78" spans="24:31" ht="13.8" x14ac:dyDescent="0.3">
      <c r="X78" s="218"/>
      <c r="Y78" s="230"/>
      <c r="AA78" s="217">
        <f t="shared" si="9"/>
        <v>0</v>
      </c>
      <c r="AB78" s="226">
        <f t="shared" si="10"/>
        <v>0</v>
      </c>
      <c r="AC78" s="226">
        <f t="shared" si="11"/>
        <v>0</v>
      </c>
      <c r="AD78" s="217" t="str">
        <f t="shared" si="12"/>
        <v/>
      </c>
      <c r="AE78" s="221">
        <f>VLOOKUP(AD78,FSGT_F_M_Class!$AL$8:$AM$107,2,FALSE)</f>
        <v>0</v>
      </c>
    </row>
    <row r="79" spans="24:31" ht="13.8" x14ac:dyDescent="0.3">
      <c r="X79" s="218"/>
      <c r="Y79" s="230"/>
      <c r="AA79" s="217">
        <f t="shared" si="9"/>
        <v>0</v>
      </c>
      <c r="AB79" s="226">
        <f t="shared" si="10"/>
        <v>0</v>
      </c>
      <c r="AC79" s="226">
        <f t="shared" si="11"/>
        <v>0</v>
      </c>
      <c r="AD79" s="217" t="str">
        <f t="shared" si="12"/>
        <v/>
      </c>
      <c r="AE79" s="221">
        <f>VLOOKUP(AD79,FSGT_F_M_Class!$AL$8:$AM$107,2,FALSE)</f>
        <v>0</v>
      </c>
    </row>
    <row r="80" spans="24:31" ht="13.8" x14ac:dyDescent="0.3">
      <c r="X80" s="218"/>
      <c r="Y80" s="230"/>
      <c r="AA80" s="217">
        <f t="shared" si="9"/>
        <v>0</v>
      </c>
      <c r="AB80" s="226">
        <f t="shared" si="10"/>
        <v>0</v>
      </c>
      <c r="AC80" s="226">
        <f t="shared" si="11"/>
        <v>0</v>
      </c>
      <c r="AD80" s="217" t="str">
        <f t="shared" si="12"/>
        <v/>
      </c>
      <c r="AE80" s="221">
        <f>VLOOKUP(AD80,FSGT_F_M_Class!$AL$8:$AM$107,2,FALSE)</f>
        <v>0</v>
      </c>
    </row>
    <row r="81" spans="24:31" ht="13.8" x14ac:dyDescent="0.3">
      <c r="X81" s="218"/>
      <c r="Y81" s="230"/>
      <c r="AA81" s="217">
        <f t="shared" si="9"/>
        <v>0</v>
      </c>
      <c r="AB81" s="226">
        <f t="shared" si="10"/>
        <v>0</v>
      </c>
      <c r="AC81" s="226">
        <f t="shared" si="11"/>
        <v>0</v>
      </c>
      <c r="AD81" s="217" t="str">
        <f t="shared" si="12"/>
        <v/>
      </c>
      <c r="AE81" s="221">
        <f>VLOOKUP(AD81,FSGT_F_M_Class!$AL$8:$AM$107,2,FALSE)</f>
        <v>0</v>
      </c>
    </row>
    <row r="82" spans="24:31" ht="13.8" x14ac:dyDescent="0.3">
      <c r="X82" s="218"/>
      <c r="Y82" s="230"/>
      <c r="AA82" s="217">
        <f t="shared" si="9"/>
        <v>0</v>
      </c>
      <c r="AB82" s="226">
        <f t="shared" si="10"/>
        <v>0</v>
      </c>
      <c r="AC82" s="226">
        <f t="shared" si="11"/>
        <v>0</v>
      </c>
      <c r="AD82" s="217" t="str">
        <f t="shared" si="12"/>
        <v/>
      </c>
      <c r="AE82" s="221">
        <f>VLOOKUP(AD82,FSGT_F_M_Class!$AL$8:$AM$107,2,FALSE)</f>
        <v>0</v>
      </c>
    </row>
    <row r="83" spans="24:31" ht="13.8" x14ac:dyDescent="0.3">
      <c r="X83" s="218"/>
      <c r="Y83" s="230"/>
      <c r="AA83" s="217">
        <f t="shared" si="9"/>
        <v>0</v>
      </c>
      <c r="AB83" s="226">
        <f t="shared" si="10"/>
        <v>0</v>
      </c>
      <c r="AC83" s="226">
        <f t="shared" si="11"/>
        <v>0</v>
      </c>
      <c r="AD83" s="217" t="str">
        <f t="shared" si="12"/>
        <v/>
      </c>
      <c r="AE83" s="221">
        <f>VLOOKUP(AD83,FSGT_F_M_Class!$AL$8:$AM$107,2,FALSE)</f>
        <v>0</v>
      </c>
    </row>
    <row r="84" spans="24:31" ht="13.8" x14ac:dyDescent="0.3">
      <c r="X84" s="218"/>
      <c r="Y84" s="230"/>
      <c r="AA84" s="217">
        <f t="shared" si="9"/>
        <v>0</v>
      </c>
      <c r="AB84" s="226">
        <f t="shared" si="10"/>
        <v>0</v>
      </c>
      <c r="AC84" s="226">
        <f t="shared" si="11"/>
        <v>0</v>
      </c>
      <c r="AD84" s="217" t="str">
        <f t="shared" si="12"/>
        <v/>
      </c>
      <c r="AE84" s="221">
        <f>VLOOKUP(AD84,FSGT_F_M_Class!$AL$8:$AM$107,2,FALSE)</f>
        <v>0</v>
      </c>
    </row>
    <row r="85" spans="24:31" ht="13.8" x14ac:dyDescent="0.3">
      <c r="X85" s="218"/>
      <c r="Y85" s="230"/>
      <c r="AA85" s="217">
        <f t="shared" si="9"/>
        <v>0</v>
      </c>
      <c r="AB85" s="226">
        <f t="shared" si="10"/>
        <v>0</v>
      </c>
      <c r="AC85" s="226">
        <f t="shared" si="11"/>
        <v>0</v>
      </c>
      <c r="AD85" s="217" t="str">
        <f t="shared" si="12"/>
        <v/>
      </c>
      <c r="AE85" s="221">
        <f>VLOOKUP(AD85,FSGT_F_M_Class!$AL$8:$AM$107,2,FALSE)</f>
        <v>0</v>
      </c>
    </row>
    <row r="86" spans="24:31" ht="13.8" x14ac:dyDescent="0.3">
      <c r="X86" s="218"/>
      <c r="Y86" s="230"/>
      <c r="AA86" s="217">
        <f t="shared" si="9"/>
        <v>0</v>
      </c>
      <c r="AB86" s="226">
        <f t="shared" si="10"/>
        <v>0</v>
      </c>
      <c r="AC86" s="226">
        <f t="shared" si="11"/>
        <v>0</v>
      </c>
      <c r="AD86" s="217" t="str">
        <f t="shared" si="12"/>
        <v/>
      </c>
      <c r="AE86" s="221">
        <f>VLOOKUP(AD86,FSGT_F_M_Class!$AL$8:$AM$107,2,FALSE)</f>
        <v>0</v>
      </c>
    </row>
    <row r="87" spans="24:31" ht="13.8" x14ac:dyDescent="0.3">
      <c r="X87" s="218"/>
      <c r="Y87" s="230"/>
      <c r="AA87" s="217">
        <f t="shared" si="9"/>
        <v>0</v>
      </c>
      <c r="AB87" s="226">
        <f t="shared" si="10"/>
        <v>0</v>
      </c>
      <c r="AC87" s="226">
        <f t="shared" si="11"/>
        <v>0</v>
      </c>
      <c r="AD87" s="217" t="str">
        <f t="shared" si="12"/>
        <v/>
      </c>
      <c r="AE87" s="221">
        <f>VLOOKUP(AD87,FSGT_F_M_Class!$AL$8:$AM$107,2,FALSE)</f>
        <v>0</v>
      </c>
    </row>
    <row r="88" spans="24:31" ht="13.8" x14ac:dyDescent="0.3">
      <c r="X88" s="218"/>
      <c r="Y88" s="230"/>
      <c r="AA88" s="217">
        <f t="shared" si="9"/>
        <v>0</v>
      </c>
      <c r="AB88" s="226">
        <f t="shared" si="10"/>
        <v>0</v>
      </c>
      <c r="AC88" s="226">
        <f t="shared" si="11"/>
        <v>0</v>
      </c>
      <c r="AD88" s="217" t="str">
        <f t="shared" si="12"/>
        <v/>
      </c>
      <c r="AE88" s="221">
        <f>VLOOKUP(AD88,FSGT_F_M_Class!$AL$8:$AM$107,2,FALSE)</f>
        <v>0</v>
      </c>
    </row>
    <row r="89" spans="24:31" ht="13.8" x14ac:dyDescent="0.3">
      <c r="X89" s="218"/>
      <c r="Y89" s="230"/>
      <c r="AA89" s="217">
        <f t="shared" si="9"/>
        <v>0</v>
      </c>
      <c r="AB89" s="226">
        <f t="shared" si="10"/>
        <v>0</v>
      </c>
      <c r="AC89" s="226">
        <f t="shared" si="11"/>
        <v>0</v>
      </c>
      <c r="AD89" s="217" t="str">
        <f t="shared" si="12"/>
        <v/>
      </c>
      <c r="AE89" s="221">
        <f>VLOOKUP(AD89,FSGT_F_M_Class!$AL$8:$AM$107,2,FALSE)</f>
        <v>0</v>
      </c>
    </row>
    <row r="90" spans="24:31" ht="13.8" x14ac:dyDescent="0.3">
      <c r="X90" s="218"/>
      <c r="Y90" s="230"/>
      <c r="AA90" s="217">
        <f t="shared" si="9"/>
        <v>0</v>
      </c>
      <c r="AB90" s="226">
        <f t="shared" si="10"/>
        <v>0</v>
      </c>
      <c r="AC90" s="226">
        <f t="shared" si="11"/>
        <v>0</v>
      </c>
      <c r="AD90" s="217" t="str">
        <f t="shared" si="12"/>
        <v/>
      </c>
      <c r="AE90" s="221">
        <f>VLOOKUP(AD90,FSGT_F_M_Class!$AL$8:$AM$107,2,FALSE)</f>
        <v>0</v>
      </c>
    </row>
    <row r="91" spans="24:31" ht="13.8" x14ac:dyDescent="0.3">
      <c r="X91" s="218"/>
      <c r="Y91" s="230"/>
      <c r="AA91" s="217">
        <f t="shared" si="9"/>
        <v>0</v>
      </c>
      <c r="AB91" s="226">
        <f t="shared" si="10"/>
        <v>0</v>
      </c>
      <c r="AC91" s="226">
        <f t="shared" si="11"/>
        <v>0</v>
      </c>
      <c r="AD91" s="217" t="str">
        <f t="shared" si="12"/>
        <v/>
      </c>
      <c r="AE91" s="221">
        <f>VLOOKUP(AD91,FSGT_F_M_Class!$AL$8:$AM$107,2,FALSE)</f>
        <v>0</v>
      </c>
    </row>
    <row r="92" spans="24:31" ht="13.8" x14ac:dyDescent="0.3">
      <c r="X92" s="218"/>
      <c r="Y92" s="230"/>
      <c r="AA92" s="217">
        <f t="shared" si="9"/>
        <v>0</v>
      </c>
      <c r="AB92" s="226">
        <f t="shared" si="10"/>
        <v>0</v>
      </c>
      <c r="AC92" s="226">
        <f t="shared" si="11"/>
        <v>0</v>
      </c>
      <c r="AD92" s="217" t="str">
        <f t="shared" si="12"/>
        <v/>
      </c>
      <c r="AE92" s="221">
        <f>VLOOKUP(AD92,FSGT_F_M_Class!$AL$8:$AM$107,2,FALSE)</f>
        <v>0</v>
      </c>
    </row>
    <row r="93" spans="24:31" ht="13.8" x14ac:dyDescent="0.3">
      <c r="X93" s="218"/>
      <c r="Y93" s="230"/>
      <c r="AA93" s="217">
        <f t="shared" si="9"/>
        <v>0</v>
      </c>
      <c r="AB93" s="226">
        <f t="shared" si="10"/>
        <v>0</v>
      </c>
      <c r="AC93" s="226">
        <f t="shared" si="11"/>
        <v>0</v>
      </c>
      <c r="AD93" s="217" t="str">
        <f t="shared" si="12"/>
        <v/>
      </c>
      <c r="AE93" s="221">
        <f>VLOOKUP(AD93,FSGT_F_M_Class!$AL$8:$AM$107,2,FALSE)</f>
        <v>0</v>
      </c>
    </row>
    <row r="94" spans="24:31" ht="13.8" x14ac:dyDescent="0.3">
      <c r="X94" s="218"/>
      <c r="Y94" s="230"/>
      <c r="AA94" s="217">
        <f t="shared" si="9"/>
        <v>0</v>
      </c>
      <c r="AB94" s="226">
        <f t="shared" si="10"/>
        <v>0</v>
      </c>
      <c r="AC94" s="226">
        <f t="shared" si="11"/>
        <v>0</v>
      </c>
      <c r="AD94" s="217" t="str">
        <f t="shared" si="12"/>
        <v/>
      </c>
      <c r="AE94" s="221">
        <f>VLOOKUP(AD94,FSGT_F_M_Class!$AL$8:$AM$107,2,FALSE)</f>
        <v>0</v>
      </c>
    </row>
    <row r="95" spans="24:31" ht="13.8" x14ac:dyDescent="0.3">
      <c r="X95" s="218"/>
      <c r="Y95" s="230"/>
      <c r="AA95" s="217">
        <f t="shared" si="9"/>
        <v>0</v>
      </c>
      <c r="AB95" s="226">
        <f t="shared" si="10"/>
        <v>0</v>
      </c>
      <c r="AC95" s="226">
        <f t="shared" si="11"/>
        <v>0</v>
      </c>
      <c r="AD95" s="217" t="str">
        <f t="shared" si="12"/>
        <v/>
      </c>
      <c r="AE95" s="221">
        <f>VLOOKUP(AD95,FSGT_F_M_Class!$AL$8:$AM$107,2,FALSE)</f>
        <v>0</v>
      </c>
    </row>
    <row r="96" spans="24:31" ht="13.8" x14ac:dyDescent="0.3">
      <c r="X96" s="218"/>
      <c r="Y96" s="230"/>
      <c r="AA96" s="217">
        <f t="shared" si="9"/>
        <v>0</v>
      </c>
      <c r="AB96" s="226">
        <f t="shared" si="10"/>
        <v>0</v>
      </c>
      <c r="AC96" s="226">
        <f t="shared" si="11"/>
        <v>0</v>
      </c>
      <c r="AD96" s="217" t="str">
        <f t="shared" si="12"/>
        <v/>
      </c>
      <c r="AE96" s="221">
        <f>VLOOKUP(AD96,FSGT_F_M_Class!$AL$8:$AM$107,2,FALSE)</f>
        <v>0</v>
      </c>
    </row>
    <row r="97" spans="24:31" ht="13.8" x14ac:dyDescent="0.3">
      <c r="X97" s="218"/>
      <c r="Y97" s="230"/>
      <c r="AA97" s="217">
        <f t="shared" si="9"/>
        <v>0</v>
      </c>
      <c r="AB97" s="226">
        <f t="shared" si="10"/>
        <v>0</v>
      </c>
      <c r="AC97" s="226">
        <f t="shared" si="11"/>
        <v>0</v>
      </c>
      <c r="AD97" s="217" t="str">
        <f t="shared" si="12"/>
        <v/>
      </c>
      <c r="AE97" s="221">
        <f>VLOOKUP(AD97,FSGT_F_M_Class!$AL$8:$AM$107,2,FALSE)</f>
        <v>0</v>
      </c>
    </row>
    <row r="98" spans="24:31" ht="13.8" x14ac:dyDescent="0.3">
      <c r="X98" s="218"/>
      <c r="Y98" s="230"/>
      <c r="AA98" s="217">
        <f t="shared" si="9"/>
        <v>0</v>
      </c>
      <c r="AB98" s="226">
        <f t="shared" si="10"/>
        <v>0</v>
      </c>
      <c r="AC98" s="226">
        <f t="shared" si="11"/>
        <v>0</v>
      </c>
      <c r="AD98" s="217" t="str">
        <f t="shared" si="12"/>
        <v/>
      </c>
      <c r="AE98" s="221">
        <f>VLOOKUP(AD98,FSGT_F_M_Class!$AL$8:$AM$107,2,FALSE)</f>
        <v>0</v>
      </c>
    </row>
    <row r="99" spans="24:31" ht="13.8" x14ac:dyDescent="0.3">
      <c r="X99" s="218"/>
      <c r="Y99" s="230"/>
      <c r="AA99" s="217">
        <f t="shared" si="9"/>
        <v>0</v>
      </c>
      <c r="AB99" s="226">
        <f t="shared" si="10"/>
        <v>0</v>
      </c>
      <c r="AC99" s="226">
        <f t="shared" si="11"/>
        <v>0</v>
      </c>
      <c r="AD99" s="217" t="str">
        <f t="shared" si="12"/>
        <v/>
      </c>
      <c r="AE99" s="221">
        <f>VLOOKUP(AD99,FSGT_F_M_Class!$AL$8:$AM$107,2,FALSE)</f>
        <v>0</v>
      </c>
    </row>
    <row r="100" spans="24:31" ht="13.8" x14ac:dyDescent="0.3">
      <c r="X100" s="218"/>
      <c r="Y100" s="230"/>
      <c r="AA100" s="217">
        <f t="shared" si="9"/>
        <v>0</v>
      </c>
      <c r="AB100" s="226">
        <f t="shared" si="10"/>
        <v>0</v>
      </c>
      <c r="AC100" s="226">
        <f t="shared" si="11"/>
        <v>0</v>
      </c>
      <c r="AD100" s="217" t="str">
        <f t="shared" si="12"/>
        <v/>
      </c>
      <c r="AE100" s="221">
        <f>VLOOKUP(AD100,FSGT_F_M_Class!$AL$8:$AM$107,2,FALSE)</f>
        <v>0</v>
      </c>
    </row>
    <row r="101" spans="24:31" ht="13.8" x14ac:dyDescent="0.3">
      <c r="X101" s="218"/>
      <c r="Y101" s="230"/>
      <c r="AA101" s="217">
        <f t="shared" si="9"/>
        <v>0</v>
      </c>
      <c r="AB101" s="226">
        <f t="shared" si="10"/>
        <v>0</v>
      </c>
      <c r="AC101" s="226">
        <f t="shared" si="11"/>
        <v>0</v>
      </c>
      <c r="AD101" s="217" t="str">
        <f t="shared" si="12"/>
        <v/>
      </c>
      <c r="AE101" s="221">
        <f>VLOOKUP(AD101,FSGT_F_M_Class!$AL$8:$AM$107,2,FALSE)</f>
        <v>0</v>
      </c>
    </row>
    <row r="102" spans="24:31" ht="13.8" x14ac:dyDescent="0.3">
      <c r="X102" s="218"/>
      <c r="Y102" s="230"/>
      <c r="AA102" s="217">
        <f t="shared" si="9"/>
        <v>0</v>
      </c>
      <c r="AB102" s="226">
        <f t="shared" si="10"/>
        <v>0</v>
      </c>
      <c r="AC102" s="226">
        <f t="shared" si="11"/>
        <v>0</v>
      </c>
      <c r="AD102" s="217" t="str">
        <f t="shared" si="12"/>
        <v/>
      </c>
      <c r="AE102" s="221">
        <f>VLOOKUP(AD102,FSGT_F_M_Class!$AL$8:$AM$107,2,FALSE)</f>
        <v>0</v>
      </c>
    </row>
    <row r="103" spans="24:31" ht="13.8" x14ac:dyDescent="0.3">
      <c r="X103" s="218"/>
      <c r="Y103" s="230"/>
      <c r="AA103" s="217">
        <f t="shared" si="9"/>
        <v>0</v>
      </c>
      <c r="AB103" s="226">
        <f t="shared" si="10"/>
        <v>0</v>
      </c>
      <c r="AC103" s="226">
        <f t="shared" si="11"/>
        <v>0</v>
      </c>
      <c r="AD103" s="217" t="str">
        <f t="shared" si="12"/>
        <v/>
      </c>
      <c r="AE103" s="221">
        <f>VLOOKUP(AD103,FSGT_F_M_Class!$AL$8:$AM$107,2,FALSE)</f>
        <v>0</v>
      </c>
    </row>
    <row r="104" spans="24:31" ht="13.8" x14ac:dyDescent="0.3">
      <c r="X104" s="218"/>
      <c r="Y104" s="230"/>
      <c r="AA104" s="217">
        <f t="shared" si="9"/>
        <v>0</v>
      </c>
      <c r="AB104" s="226">
        <f t="shared" si="10"/>
        <v>0</v>
      </c>
      <c r="AC104" s="226">
        <f t="shared" si="11"/>
        <v>0</v>
      </c>
      <c r="AD104" s="217" t="str">
        <f t="shared" si="12"/>
        <v/>
      </c>
      <c r="AE104" s="221">
        <f>VLOOKUP(AD104,FSGT_F_M_Class!$AL$8:$AM$107,2,FALSE)</f>
        <v>0</v>
      </c>
    </row>
    <row r="105" spans="24:31" ht="13.8" x14ac:dyDescent="0.3">
      <c r="X105" s="218"/>
      <c r="Y105" s="230"/>
      <c r="AA105" s="217">
        <f t="shared" si="9"/>
        <v>0</v>
      </c>
      <c r="AB105" s="226">
        <f t="shared" si="10"/>
        <v>0</v>
      </c>
      <c r="AC105" s="226">
        <f t="shared" si="11"/>
        <v>0</v>
      </c>
      <c r="AD105" s="217" t="str">
        <f t="shared" si="12"/>
        <v/>
      </c>
      <c r="AE105" s="221">
        <f>VLOOKUP(AD105,FSGT_F_M_Class!$AL$8:$AM$107,2,FALSE)</f>
        <v>0</v>
      </c>
    </row>
    <row r="106" spans="24:31" ht="13.8" x14ac:dyDescent="0.3">
      <c r="X106" s="218"/>
      <c r="Y106" s="230"/>
      <c r="AA106" s="217">
        <f t="shared" si="9"/>
        <v>0</v>
      </c>
      <c r="AB106" s="226">
        <f t="shared" si="10"/>
        <v>0</v>
      </c>
      <c r="AC106" s="226">
        <f t="shared" si="11"/>
        <v>0</v>
      </c>
      <c r="AD106" s="217" t="str">
        <f t="shared" si="12"/>
        <v/>
      </c>
      <c r="AE106" s="221">
        <f>VLOOKUP(AD106,FSGT_F_M_Class!$AL$8:$AM$107,2,FALSE)</f>
        <v>0</v>
      </c>
    </row>
  </sheetData>
  <mergeCells count="10">
    <mergeCell ref="B5:E5"/>
    <mergeCell ref="G5:G6"/>
    <mergeCell ref="H5:H6"/>
    <mergeCell ref="I5:I6"/>
    <mergeCell ref="J5:J6"/>
    <mergeCell ref="K5:K6"/>
    <mergeCell ref="F5:F6"/>
    <mergeCell ref="F1:K1"/>
    <mergeCell ref="J2:K4"/>
    <mergeCell ref="F3:H3"/>
  </mergeCells>
  <conditionalFormatting sqref="W7:W25">
    <cfRule type="cellIs" dxfId="21" priority="31" operator="notEqual">
      <formula>"X"</formula>
    </cfRule>
  </conditionalFormatting>
  <conditionalFormatting sqref="Z7:Z25">
    <cfRule type="cellIs" dxfId="20" priority="29" operator="equal">
      <formula>0</formula>
    </cfRule>
    <cfRule type="cellIs" dxfId="19" priority="30" operator="greaterThan">
      <formula>0</formula>
    </cfRule>
  </conditionalFormatting>
  <conditionalFormatting sqref="W7:W25 Z7:Z25 AI7:AU25">
    <cfRule type="containsErrors" dxfId="18" priority="28">
      <formula>ISERROR(W7)</formula>
    </cfRule>
  </conditionalFormatting>
  <conditionalFormatting sqref="AR7:AR25">
    <cfRule type="containsText" dxfId="17" priority="27" operator="containsText" text="NON">
      <formula>NOT(ISERROR(SEARCH("NON",AR7)))</formula>
    </cfRule>
  </conditionalFormatting>
  <conditionalFormatting sqref="G7:J56">
    <cfRule type="cellIs" dxfId="16" priority="16" operator="equal">
      <formula>0</formula>
    </cfRule>
  </conditionalFormatting>
  <conditionalFormatting sqref="C7:D56 B56">
    <cfRule type="duplicateValues" dxfId="15" priority="7"/>
  </conditionalFormatting>
  <conditionalFormatting sqref="K7:K56">
    <cfRule type="containsText" dxfId="14" priority="12" operator="containsText" text="F">
      <formula>NOT(ISERROR(SEARCH("F",K7)))</formula>
    </cfRule>
    <cfRule type="containsText" dxfId="13" priority="11" operator="containsText" text="M">
      <formula>NOT(ISERROR(SEARCH("M",K7)))</formula>
    </cfRule>
    <cfRule type="containsText" dxfId="12" priority="13" operator="containsText" text="F">
      <formula>NOT(ISERROR(SEARCH("F",K7)))</formula>
    </cfRule>
    <cfRule type="cellIs" dxfId="11" priority="6" operator="equal">
      <formula>0</formula>
    </cfRule>
  </conditionalFormatting>
  <conditionalFormatting sqref="B56">
    <cfRule type="duplicateValues" dxfId="10" priority="5"/>
  </conditionalFormatting>
  <conditionalFormatting sqref="F7:F56 AE7:AE56">
    <cfRule type="uniqueValues" dxfId="9" priority="3"/>
  </conditionalFormatting>
  <conditionalFormatting sqref="B7:B55">
    <cfRule type="duplicateValues" dxfId="8" priority="1"/>
  </conditionalFormatting>
  <printOptions horizontalCentered="1"/>
  <pageMargins left="0.19685039370078741" right="0.19685039370078741" top="0.19685039370078741" bottom="0.19685039370078741" header="0.31496062992125984" footer="0.31496062992125984"/>
  <pageSetup paperSize="9" orientation="landscape" horizontalDpi="360"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66FF"/>
  </sheetPr>
  <dimension ref="A1:AM108"/>
  <sheetViews>
    <sheetView workbookViewId="0">
      <pane ySplit="7" topLeftCell="A8" activePane="bottomLeft" state="frozen"/>
      <selection pane="bottomLeft" activeCell="C23" sqref="C23"/>
    </sheetView>
  </sheetViews>
  <sheetFormatPr baseColWidth="10" defaultColWidth="11.44140625" defaultRowHeight="14.4" x14ac:dyDescent="0.3"/>
  <cols>
    <col min="1" max="1" width="5" style="66" customWidth="1"/>
    <col min="2" max="2" width="5" style="66" hidden="1" customWidth="1"/>
    <col min="3" max="3" width="9" style="66" customWidth="1"/>
    <col min="4" max="4" width="22.44140625" style="66" customWidth="1"/>
    <col min="5" max="5" width="22.5546875" style="66" customWidth="1"/>
    <col min="6" max="6" width="22.44140625" style="66" customWidth="1"/>
    <col min="7" max="7" width="7.88671875" style="66" customWidth="1"/>
    <col min="8" max="8" width="7.109375" style="66" customWidth="1"/>
    <col min="9" max="9" width="2.6640625" style="79" customWidth="1"/>
    <col min="10" max="14" width="7.6640625" style="1" hidden="1" customWidth="1"/>
    <col min="15" max="16" width="7.6640625" style="133" customWidth="1"/>
    <col min="17" max="17" width="2.6640625" style="66" customWidth="1"/>
    <col min="18" max="22" width="7.6640625" style="1" hidden="1" customWidth="1"/>
    <col min="23" max="24" width="7.6640625" style="133" customWidth="1"/>
    <col min="25" max="25" width="2.6640625" style="66" customWidth="1"/>
    <col min="26" max="30" width="7.6640625" style="1" hidden="1" customWidth="1"/>
    <col min="31" max="32" width="7.6640625" style="133" customWidth="1"/>
    <col min="33" max="37" width="11.44140625" style="66"/>
    <col min="38" max="39" width="0" style="66" hidden="1" customWidth="1"/>
    <col min="40" max="16384" width="11.44140625" style="66"/>
  </cols>
  <sheetData>
    <row r="1" spans="1:39" ht="10.5" customHeight="1" x14ac:dyDescent="0.3"/>
    <row r="2" spans="1:39" s="19" customFormat="1" ht="25.2" thickBot="1" x14ac:dyDescent="0.35">
      <c r="A2" s="312" t="str">
        <f>Entete!B2</f>
        <v>vélo sport joncynois</v>
      </c>
      <c r="B2" s="312"/>
      <c r="C2" s="312"/>
      <c r="D2" s="312"/>
      <c r="E2" s="312"/>
      <c r="F2" s="312"/>
      <c r="G2" s="312"/>
      <c r="H2" s="312"/>
      <c r="I2" s="77"/>
      <c r="J2" s="84"/>
      <c r="K2" s="201">
        <f>FSGT_F_M_Inscr!AA6</f>
        <v>8</v>
      </c>
      <c r="L2" s="202">
        <f>K2*4</f>
        <v>32</v>
      </c>
      <c r="M2" s="237">
        <f>MIN(L8:L57)</f>
        <v>4</v>
      </c>
      <c r="N2" s="84"/>
      <c r="O2" s="134"/>
      <c r="P2" s="134"/>
      <c r="R2" s="84"/>
      <c r="S2" s="201">
        <f>FSGT_F_M_Inscr!AB6</f>
        <v>4</v>
      </c>
      <c r="T2" s="202">
        <f>S2*4</f>
        <v>16</v>
      </c>
      <c r="U2" s="237">
        <f>MIN(T8:T57)</f>
        <v>4</v>
      </c>
      <c r="V2" s="84"/>
      <c r="W2" s="134"/>
      <c r="X2" s="134"/>
      <c r="Z2" s="84"/>
      <c r="AA2" s="201">
        <f>FSGT_F_M_Inscr!AC6</f>
        <v>3</v>
      </c>
      <c r="AB2" s="202">
        <f>AA2*4</f>
        <v>12</v>
      </c>
      <c r="AC2" s="237">
        <f>MIN(AB8:AB57)</f>
        <v>4</v>
      </c>
      <c r="AD2" s="84"/>
      <c r="AE2" s="134"/>
      <c r="AF2" s="134"/>
    </row>
    <row r="3" spans="1:39" s="19" customFormat="1" ht="9.75" customHeight="1" thickTop="1" x14ac:dyDescent="0.3">
      <c r="A3" s="73"/>
      <c r="B3" s="73"/>
      <c r="C3" s="73"/>
      <c r="D3" s="73"/>
      <c r="E3" s="73"/>
      <c r="F3" s="73"/>
      <c r="G3" s="308" t="s">
        <v>18</v>
      </c>
      <c r="H3" s="309"/>
      <c r="I3" s="85"/>
      <c r="J3" s="335" t="s">
        <v>56</v>
      </c>
      <c r="K3" s="336"/>
      <c r="L3" s="336"/>
      <c r="M3" s="336"/>
      <c r="N3" s="336"/>
      <c r="O3" s="336"/>
      <c r="P3" s="337"/>
      <c r="Q3" s="48"/>
      <c r="R3" s="335" t="s">
        <v>58</v>
      </c>
      <c r="S3" s="336"/>
      <c r="T3" s="336"/>
      <c r="U3" s="336"/>
      <c r="V3" s="336"/>
      <c r="W3" s="336"/>
      <c r="X3" s="337"/>
      <c r="Y3" s="48"/>
      <c r="Z3" s="321" t="s">
        <v>59</v>
      </c>
      <c r="AA3" s="322"/>
      <c r="AB3" s="322"/>
      <c r="AC3" s="322"/>
      <c r="AD3" s="322"/>
      <c r="AE3" s="322"/>
      <c r="AF3" s="323"/>
    </row>
    <row r="4" spans="1:39" s="19" customFormat="1" ht="17.399999999999999" x14ac:dyDescent="0.3">
      <c r="A4" s="313" t="str">
        <f>Entete!B4</f>
        <v>prix de Laives</v>
      </c>
      <c r="B4" s="313"/>
      <c r="C4" s="313"/>
      <c r="D4" s="313"/>
      <c r="E4" s="313"/>
      <c r="F4" s="50" t="str">
        <f>Entete!B6</f>
        <v>26/08/2018</v>
      </c>
      <c r="G4" s="310"/>
      <c r="H4" s="311"/>
      <c r="I4" s="86"/>
      <c r="J4" s="338"/>
      <c r="K4" s="339"/>
      <c r="L4" s="339"/>
      <c r="M4" s="339"/>
      <c r="N4" s="339"/>
      <c r="O4" s="339"/>
      <c r="P4" s="340"/>
      <c r="Q4" s="48"/>
      <c r="R4" s="338"/>
      <c r="S4" s="339"/>
      <c r="T4" s="339"/>
      <c r="U4" s="339"/>
      <c r="V4" s="339"/>
      <c r="W4" s="339"/>
      <c r="X4" s="340"/>
      <c r="Y4" s="48"/>
      <c r="Z4" s="324"/>
      <c r="AA4" s="325"/>
      <c r="AB4" s="325"/>
      <c r="AC4" s="325"/>
      <c r="AD4" s="325"/>
      <c r="AE4" s="325"/>
      <c r="AF4" s="326"/>
    </row>
    <row r="5" spans="1:39" s="19" customFormat="1" ht="15.75" customHeight="1" thickBot="1" x14ac:dyDescent="0.35">
      <c r="G5" s="310"/>
      <c r="H5" s="311"/>
      <c r="I5" s="87"/>
      <c r="J5" s="341"/>
      <c r="K5" s="342"/>
      <c r="L5" s="342"/>
      <c r="M5" s="342"/>
      <c r="N5" s="342"/>
      <c r="O5" s="342"/>
      <c r="P5" s="343"/>
      <c r="Q5" s="48"/>
      <c r="R5" s="341"/>
      <c r="S5" s="342"/>
      <c r="T5" s="342"/>
      <c r="U5" s="342"/>
      <c r="V5" s="342"/>
      <c r="W5" s="342"/>
      <c r="X5" s="343"/>
      <c r="Y5" s="48"/>
      <c r="Z5" s="327"/>
      <c r="AA5" s="328"/>
      <c r="AB5" s="328"/>
      <c r="AC5" s="328"/>
      <c r="AD5" s="328"/>
      <c r="AE5" s="328"/>
      <c r="AF5" s="329"/>
    </row>
    <row r="6" spans="1:39" s="81" customFormat="1" ht="13.5" customHeight="1" thickTop="1" x14ac:dyDescent="0.3">
      <c r="A6" s="378" t="s">
        <v>14</v>
      </c>
      <c r="B6" s="82"/>
      <c r="C6" s="379" t="s">
        <v>10</v>
      </c>
      <c r="D6" s="300" t="s">
        <v>9</v>
      </c>
      <c r="E6" s="302" t="s">
        <v>2</v>
      </c>
      <c r="F6" s="304" t="s">
        <v>0</v>
      </c>
      <c r="G6" s="295" t="s">
        <v>3</v>
      </c>
      <c r="H6" s="412" t="s">
        <v>43</v>
      </c>
      <c r="I6" s="49"/>
      <c r="J6" s="263"/>
      <c r="K6" s="264"/>
      <c r="L6" s="264"/>
      <c r="M6" s="264"/>
      <c r="N6" s="264"/>
      <c r="O6" s="353" t="s">
        <v>57</v>
      </c>
      <c r="P6" s="410" t="s">
        <v>27</v>
      </c>
      <c r="Q6" s="117"/>
      <c r="R6" s="263"/>
      <c r="S6" s="264"/>
      <c r="T6" s="264"/>
      <c r="U6" s="264"/>
      <c r="V6" s="264"/>
      <c r="W6" s="353" t="s">
        <v>41</v>
      </c>
      <c r="X6" s="410" t="s">
        <v>27</v>
      </c>
      <c r="Y6" s="117"/>
      <c r="Z6" s="243"/>
      <c r="AA6" s="238"/>
      <c r="AB6" s="238"/>
      <c r="AC6" s="238"/>
      <c r="AD6" s="238"/>
      <c r="AE6" s="330" t="s">
        <v>42</v>
      </c>
      <c r="AF6" s="413" t="s">
        <v>27</v>
      </c>
      <c r="AG6" s="96"/>
    </row>
    <row r="7" spans="1:39" s="81" customFormat="1" ht="13.5" customHeight="1" x14ac:dyDescent="0.3">
      <c r="A7" s="378"/>
      <c r="B7" s="83"/>
      <c r="C7" s="380"/>
      <c r="D7" s="332"/>
      <c r="E7" s="315"/>
      <c r="F7" s="316"/>
      <c r="G7" s="317"/>
      <c r="H7" s="364"/>
      <c r="I7" s="49"/>
      <c r="J7" s="265"/>
      <c r="K7" s="266"/>
      <c r="L7" s="266"/>
      <c r="M7" s="266"/>
      <c r="N7" s="266"/>
      <c r="O7" s="354"/>
      <c r="P7" s="411"/>
      <c r="Q7" s="117"/>
      <c r="R7" s="265"/>
      <c r="S7" s="266"/>
      <c r="T7" s="266"/>
      <c r="U7" s="266"/>
      <c r="V7" s="266"/>
      <c r="W7" s="354"/>
      <c r="X7" s="411"/>
      <c r="Y7" s="117"/>
      <c r="Z7" s="239"/>
      <c r="AA7" s="240"/>
      <c r="AB7" s="240"/>
      <c r="AC7" s="240"/>
      <c r="AD7" s="240"/>
      <c r="AE7" s="331"/>
      <c r="AF7" s="414"/>
      <c r="AG7" s="96"/>
    </row>
    <row r="8" spans="1:39" ht="14.1" customHeight="1" x14ac:dyDescent="0.3">
      <c r="A8" s="195">
        <v>1</v>
      </c>
      <c r="B8" s="195">
        <f>IF(A8="A",0,IF(A8="NC",0,1))</f>
        <v>1</v>
      </c>
      <c r="C8" s="199">
        <v>601</v>
      </c>
      <c r="D8" s="200" t="str">
        <f>IF(C8="","",(VLOOKUP(C8,FSGT_F_M_Inscr!$F$7:$K$61,2,FALSE)))</f>
        <v>BRUNO</v>
      </c>
      <c r="E8" s="200" t="str">
        <f>IF(C8="","",(VLOOKUP(C8,FSGT_F_M_Inscr!$F$7:$K$61,3,FALSE)))</f>
        <v>Tanguy</v>
      </c>
      <c r="F8" s="200" t="str">
        <f>IF(C8="","",(VLOOKUP(C8,FSGT_F_M_Inscr!$F$7:$K$61,4,FALSE)))</f>
        <v>Mercurey</v>
      </c>
      <c r="G8" s="200">
        <f>IF(C8="","",(VLOOKUP(C8,FSGT_F_M_Inscr!$F$7:$K$61,5,FALSE)))</f>
        <v>71</v>
      </c>
      <c r="H8" s="195" t="str">
        <f>IF(C8="","",(VLOOKUP(C8,FSGT_F_M_Inscr!$F$7:$K$61,6,FALSE)))</f>
        <v>MG</v>
      </c>
      <c r="I8" s="196"/>
      <c r="J8" s="198">
        <f>IF(H8="F",1,0)*B8</f>
        <v>0</v>
      </c>
      <c r="K8" s="203">
        <f>IF(J8=1,(SUM($J$8:J8)*J8),0)</f>
        <v>0</v>
      </c>
      <c r="L8" s="203" t="str">
        <f>IF(J8&gt;0,(J8*($L$2-(K8*4)+4))," ")</f>
        <v xml:space="preserve"> </v>
      </c>
      <c r="M8" s="203" t="str">
        <f>IF(AND(K8&gt;0,K8&lt;6),(L8*2),L8)</f>
        <v xml:space="preserve"> </v>
      </c>
      <c r="N8" s="248" t="str">
        <f>IF(K8=1,(M8+100),M8)</f>
        <v xml:space="preserve"> </v>
      </c>
      <c r="O8" s="145" t="str">
        <f>IF(K8&lt;&gt;0,K8," ")</f>
        <v xml:space="preserve"> </v>
      </c>
      <c r="P8" s="234" t="str">
        <f>IF(H8&lt;&gt;"F","",(IF(A8="NC",1,(IF(A8="A",($M$2-4),N8)))))</f>
        <v/>
      </c>
      <c r="Q8" s="144"/>
      <c r="R8" s="198">
        <f t="shared" ref="R8:R9" si="0">IF(H8="MG",1,0)*B8</f>
        <v>1</v>
      </c>
      <c r="S8" s="203">
        <f>IF(R8=1,(SUM($R$8:R8)*R8),0)</f>
        <v>1</v>
      </c>
      <c r="T8" s="203">
        <f t="shared" ref="T8:T9" si="1">IF(R8&gt;0,(R8*($T$2-(S8*4)+4))," ")</f>
        <v>16</v>
      </c>
      <c r="U8" s="203">
        <f t="shared" ref="U8:U9" si="2">IF(AND(S8&gt;0,S8&lt;6),(T8*2),T8)</f>
        <v>32</v>
      </c>
      <c r="V8" s="248">
        <f t="shared" ref="V8:V9" si="3">IF(S8=1,(U8+100),U8)</f>
        <v>132</v>
      </c>
      <c r="W8" s="145">
        <f t="shared" ref="W8:W9" si="4">IF(S8&lt;&gt;0,S8," ")</f>
        <v>1</v>
      </c>
      <c r="X8" s="234">
        <f t="shared" ref="X8:X9" si="5">IF(H8&lt;&gt;"MG","",(IF(A8="NC",1,(IF(A8="A",($U$2-4),V8)))))</f>
        <v>132</v>
      </c>
      <c r="Y8" s="279"/>
      <c r="Z8" s="198">
        <f>IF(H8="MF",1,0)*B8</f>
        <v>0</v>
      </c>
      <c r="AA8" s="203">
        <f>IF(Z8=1,(SUM($Z$8:Z8)*Z8),0)</f>
        <v>0</v>
      </c>
      <c r="AB8" s="203" t="str">
        <f>IF(Z8&gt;0,(Z8*($AB$2-(AA8*4)+4))," ")</f>
        <v xml:space="preserve"> </v>
      </c>
      <c r="AC8" s="203" t="str">
        <f>IF(AND(AA8&gt;0,AA8&lt;6),(AB8*2),AB8)</f>
        <v xml:space="preserve"> </v>
      </c>
      <c r="AD8" s="248" t="str">
        <f>IF(AA8=1,(AC8+100),AC8)</f>
        <v xml:space="preserve"> </v>
      </c>
      <c r="AE8" s="145" t="str">
        <f>IF(AA8&lt;&gt;0,AA8," ")</f>
        <v xml:space="preserve"> </v>
      </c>
      <c r="AF8" s="234" t="str">
        <f>IF(H8&lt;&gt;"MF","",(IF(A8="NC",1,(IF(A8="A",($AC$2-4),AD8)))))</f>
        <v/>
      </c>
      <c r="AL8" s="268" t="str">
        <f>CONCATENATE(C8,D8)</f>
        <v>601BRUNO</v>
      </c>
      <c r="AM8" s="270">
        <f>C8</f>
        <v>601</v>
      </c>
    </row>
    <row r="9" spans="1:39" ht="14.1" customHeight="1" x14ac:dyDescent="0.3">
      <c r="A9" s="131">
        <v>2</v>
      </c>
      <c r="B9" s="131">
        <f t="shared" ref="B9:B57" si="6">IF(A9="A",0,IF(A9="NC",0,1))</f>
        <v>1</v>
      </c>
      <c r="C9" s="132">
        <v>603</v>
      </c>
      <c r="D9" s="131" t="str">
        <f>IF(C9="","",(VLOOKUP(C9,FSGT_F_M_Inscr!$F$7:$K$61,2,FALSE)))</f>
        <v>BLANCHON</v>
      </c>
      <c r="E9" s="131" t="str">
        <f>IF(C9="","",(VLOOKUP(C9,FSGT_F_M_Inscr!$F$7:$K$61,3,FALSE)))</f>
        <v>Nathan</v>
      </c>
      <c r="F9" s="131" t="str">
        <f>IF(C9="","",(VLOOKUP(C9,FSGT_F_M_Inscr!$F$7:$K$61,4,FALSE)))</f>
        <v>Charolles</v>
      </c>
      <c r="G9" s="131">
        <f>IF(C9="","",(VLOOKUP(C9,FSGT_F_M_Inscr!$F$7:$K$61,5,FALSE)))</f>
        <v>71</v>
      </c>
      <c r="H9" s="131" t="str">
        <f>IF(C9="","",(VLOOKUP(C9,FSGT_F_M_Inscr!$F$7:$K$61,6,FALSE)))</f>
        <v>MG</v>
      </c>
      <c r="I9" s="78"/>
      <c r="J9" s="241">
        <f t="shared" ref="J9:J57" si="7">IF(H9="F",1,0)*B9</f>
        <v>0</v>
      </c>
      <c r="K9" s="204">
        <f>IF(J9=1,(SUM($J$8:J9)*J9),0)</f>
        <v>0</v>
      </c>
      <c r="L9" s="204" t="str">
        <f t="shared" ref="L9:L57" si="8">IF(J9&gt;0,(J9*($L$2-(K9*4)+4))," ")</f>
        <v xml:space="preserve"> </v>
      </c>
      <c r="M9" s="204" t="str">
        <f t="shared" ref="M9:M57" si="9">IF(AND(K9&gt;0,K9&lt;6),(L9*2),L9)</f>
        <v xml:space="preserve"> </v>
      </c>
      <c r="N9" s="249" t="str">
        <f t="shared" ref="N9:N57" si="10">IF(K9=1,(M9+100),M9)</f>
        <v xml:space="preserve"> </v>
      </c>
      <c r="O9" s="143" t="str">
        <f t="shared" ref="O9:O57" si="11">IF(K9&lt;&gt;0,K9," ")</f>
        <v xml:space="preserve"> </v>
      </c>
      <c r="P9" s="233" t="str">
        <f t="shared" ref="P9:P57" si="12">IF(H9&lt;&gt;"F","",(IF(A9="NC",1,(IF(A9="A",($M$2-4),N9)))))</f>
        <v/>
      </c>
      <c r="Q9" s="143"/>
      <c r="R9" s="241">
        <f t="shared" si="0"/>
        <v>1</v>
      </c>
      <c r="S9" s="204">
        <f>IF(R9=1,(SUM($R$8:R9)*R9),0)</f>
        <v>2</v>
      </c>
      <c r="T9" s="204">
        <f t="shared" si="1"/>
        <v>12</v>
      </c>
      <c r="U9" s="204">
        <f t="shared" si="2"/>
        <v>24</v>
      </c>
      <c r="V9" s="249">
        <f t="shared" si="3"/>
        <v>24</v>
      </c>
      <c r="W9" s="143">
        <f t="shared" si="4"/>
        <v>2</v>
      </c>
      <c r="X9" s="233">
        <f t="shared" si="5"/>
        <v>24</v>
      </c>
      <c r="Y9" s="280"/>
      <c r="Z9" s="241">
        <f t="shared" ref="Z9:Z57" si="13">IF(H9="MF",1,0)*B9</f>
        <v>0</v>
      </c>
      <c r="AA9" s="204">
        <f>IF(Z9=1,(SUM($Z$8:Z9)*Z9),0)</f>
        <v>0</v>
      </c>
      <c r="AB9" s="204" t="str">
        <f t="shared" ref="AB9:AB57" si="14">IF(Z9&gt;0,(Z9*($AB$2-(AA9*4)+4))," ")</f>
        <v xml:space="preserve"> </v>
      </c>
      <c r="AC9" s="204" t="str">
        <f t="shared" ref="AC9:AC57" si="15">IF(AND(AA9&gt;0,AA9&lt;6),(AB9*2),AB9)</f>
        <v xml:space="preserve"> </v>
      </c>
      <c r="AD9" s="249" t="str">
        <f t="shared" ref="AD9:AD57" si="16">IF(AA9=1,(AC9+100),AC9)</f>
        <v xml:space="preserve"> </v>
      </c>
      <c r="AE9" s="143" t="str">
        <f t="shared" ref="AE9:AE57" si="17">IF(AA9&lt;&gt;0,AA9," ")</f>
        <v xml:space="preserve"> </v>
      </c>
      <c r="AF9" s="233" t="str">
        <f t="shared" ref="AF9:AF57" si="18">IF(H9&lt;&gt;"MF","",(IF(A9="NC",1,(IF(A9="A",($AC$2-4),AD9)))))</f>
        <v/>
      </c>
      <c r="AL9" s="268" t="str">
        <f t="shared" ref="AL9:AL57" si="19">CONCATENATE(C9,D9)</f>
        <v>603BLANCHON</v>
      </c>
      <c r="AM9" s="270">
        <f t="shared" ref="AM9:AM57" si="20">C9</f>
        <v>603</v>
      </c>
    </row>
    <row r="10" spans="1:39" ht="14.1" customHeight="1" x14ac:dyDescent="0.3">
      <c r="A10" s="197">
        <v>3</v>
      </c>
      <c r="B10" s="197">
        <f t="shared" si="6"/>
        <v>1</v>
      </c>
      <c r="C10" s="130">
        <v>606</v>
      </c>
      <c r="D10" s="197" t="str">
        <f>IF(C10="","",(VLOOKUP(C10,FSGT_F_M_Inscr!$F$7:$K$61,2,FALSE)))</f>
        <v>BAUDIN</v>
      </c>
      <c r="E10" s="197" t="str">
        <f>IF(C10="","",(VLOOKUP(C10,FSGT_F_M_Inscr!$F$7:$K$61,3,FALSE)))</f>
        <v>Thibaut</v>
      </c>
      <c r="F10" s="197" t="str">
        <f>IF(C10="","",(VLOOKUP(C10,FSGT_F_M_Inscr!$F$7:$K$61,4,FALSE)))</f>
        <v>Montceau</v>
      </c>
      <c r="G10" s="197">
        <f>IF(C10="","",(VLOOKUP(C10,FSGT_F_M_Inscr!$F$7:$K$61,5,FALSE)))</f>
        <v>71</v>
      </c>
      <c r="H10" s="197" t="str">
        <f>IF(C10="","",(VLOOKUP(C10,FSGT_F_M_Inscr!$F$7:$K$61,6,FALSE)))</f>
        <v>MG</v>
      </c>
      <c r="I10" s="196"/>
      <c r="J10" s="198">
        <f t="shared" si="7"/>
        <v>0</v>
      </c>
      <c r="K10" s="203">
        <f>IF(J10=1,(SUM($J$8:J10)*J10),0)</f>
        <v>0</v>
      </c>
      <c r="L10" s="203" t="str">
        <f t="shared" si="8"/>
        <v xml:space="preserve"> </v>
      </c>
      <c r="M10" s="203" t="str">
        <f t="shared" si="9"/>
        <v xml:space="preserve"> </v>
      </c>
      <c r="N10" s="248" t="str">
        <f t="shared" si="10"/>
        <v xml:space="preserve"> </v>
      </c>
      <c r="O10" s="144" t="str">
        <f t="shared" si="11"/>
        <v xml:space="preserve"> </v>
      </c>
      <c r="P10" s="234" t="str">
        <f t="shared" si="12"/>
        <v/>
      </c>
      <c r="Q10" s="144"/>
      <c r="R10" s="198">
        <f>IF(H10="MG",1,0)*B10</f>
        <v>1</v>
      </c>
      <c r="S10" s="203">
        <f>IF(R10=1,(SUM($R$8:R10)*R10),0)</f>
        <v>3</v>
      </c>
      <c r="T10" s="203">
        <f t="shared" ref="T10" si="21">IF(R10&gt;0,(R10*($T$2-(S10*4)+4))," ")</f>
        <v>8</v>
      </c>
      <c r="U10" s="203">
        <f t="shared" ref="U10" si="22">IF(AND(S10&gt;0,S10&lt;6),(T10*2),T10)</f>
        <v>16</v>
      </c>
      <c r="V10" s="248">
        <f t="shared" ref="V10" si="23">IF(S10=1,(U10+100),U10)</f>
        <v>16</v>
      </c>
      <c r="W10" s="144">
        <f t="shared" ref="W10" si="24">IF(S10&lt;&gt;0,S10," ")</f>
        <v>3</v>
      </c>
      <c r="X10" s="234">
        <f>IF(H10&lt;&gt;"MG","",(IF(A10="NC",1,(IF(A10="A",($U$2-4),V10)))))</f>
        <v>16</v>
      </c>
      <c r="Y10" s="279"/>
      <c r="Z10" s="198">
        <f t="shared" si="13"/>
        <v>0</v>
      </c>
      <c r="AA10" s="203">
        <f>IF(Z10=1,(SUM($Z$8:Z10)*Z10),0)</f>
        <v>0</v>
      </c>
      <c r="AB10" s="203" t="str">
        <f t="shared" si="14"/>
        <v xml:space="preserve"> </v>
      </c>
      <c r="AC10" s="203" t="str">
        <f t="shared" si="15"/>
        <v xml:space="preserve"> </v>
      </c>
      <c r="AD10" s="248" t="str">
        <f t="shared" si="16"/>
        <v xml:space="preserve"> </v>
      </c>
      <c r="AE10" s="144" t="str">
        <f t="shared" si="17"/>
        <v xml:space="preserve"> </v>
      </c>
      <c r="AF10" s="234" t="str">
        <f t="shared" si="18"/>
        <v/>
      </c>
      <c r="AL10" s="268" t="str">
        <f t="shared" si="19"/>
        <v>606BAUDIN</v>
      </c>
      <c r="AM10" s="270">
        <f t="shared" si="20"/>
        <v>606</v>
      </c>
    </row>
    <row r="11" spans="1:39" ht="14.1" customHeight="1" x14ac:dyDescent="0.3">
      <c r="A11" s="131">
        <v>4</v>
      </c>
      <c r="B11" s="131">
        <f t="shared" si="6"/>
        <v>1</v>
      </c>
      <c r="C11" s="132">
        <v>604</v>
      </c>
      <c r="D11" s="131" t="str">
        <f>IF(C11="","",(VLOOKUP(C11,FSGT_F_M_Inscr!$F$7:$K$61,2,FALSE)))</f>
        <v>THIBERT</v>
      </c>
      <c r="E11" s="131" t="str">
        <f>IF(C11="","",(VLOOKUP(C11,FSGT_F_M_Inscr!$F$7:$K$61,3,FALSE)))</f>
        <v>Lubin</v>
      </c>
      <c r="F11" s="131" t="str">
        <f>IF(C11="","",(VLOOKUP(C11,FSGT_F_M_Inscr!$F$7:$K$61,4,FALSE)))</f>
        <v>Granges</v>
      </c>
      <c r="G11" s="131">
        <f>IF(C11="","",(VLOOKUP(C11,FSGT_F_M_Inscr!$F$7:$K$61,5,FALSE)))</f>
        <v>71</v>
      </c>
      <c r="H11" s="131" t="str">
        <f>IF(C11="","",(VLOOKUP(C11,FSGT_F_M_Inscr!$F$7:$K$61,6,FALSE)))</f>
        <v>MG</v>
      </c>
      <c r="I11" s="78"/>
      <c r="J11" s="241">
        <f t="shared" si="7"/>
        <v>0</v>
      </c>
      <c r="K11" s="204">
        <f>IF(J11=1,(SUM($J$8:J11)*J11),0)</f>
        <v>0</v>
      </c>
      <c r="L11" s="204" t="str">
        <f t="shared" si="8"/>
        <v xml:space="preserve"> </v>
      </c>
      <c r="M11" s="204" t="str">
        <f t="shared" si="9"/>
        <v xml:space="preserve"> </v>
      </c>
      <c r="N11" s="249" t="str">
        <f t="shared" si="10"/>
        <v xml:space="preserve"> </v>
      </c>
      <c r="O11" s="143" t="str">
        <f t="shared" si="11"/>
        <v xml:space="preserve"> </v>
      </c>
      <c r="P11" s="233" t="str">
        <f t="shared" si="12"/>
        <v/>
      </c>
      <c r="Q11" s="143"/>
      <c r="R11" s="241">
        <f t="shared" ref="R11:R57" si="25">IF(H11="MG",1,0)*B11</f>
        <v>1</v>
      </c>
      <c r="S11" s="204">
        <f>IF(R11=1,(SUM($R$8:R11)*R11),0)</f>
        <v>4</v>
      </c>
      <c r="T11" s="204">
        <f t="shared" ref="T11:T57" si="26">IF(R11&gt;0,(R11*($T$2-(S11*4)+4))," ")</f>
        <v>4</v>
      </c>
      <c r="U11" s="204">
        <f t="shared" ref="U11:U57" si="27">IF(AND(S11&gt;0,S11&lt;6),(T11*2),T11)</f>
        <v>8</v>
      </c>
      <c r="V11" s="249">
        <f t="shared" ref="V11:V57" si="28">IF(S11=1,(U11+100),U11)</f>
        <v>8</v>
      </c>
      <c r="W11" s="143">
        <f t="shared" ref="W11:W57" si="29">IF(S11&lt;&gt;0,S11," ")</f>
        <v>4</v>
      </c>
      <c r="X11" s="233">
        <f t="shared" ref="X11:X57" si="30">IF(H11&lt;&gt;"MG","",(IF(A11="NC",1,(IF(A11="A",($U$2-4),V11)))))</f>
        <v>8</v>
      </c>
      <c r="Y11" s="280"/>
      <c r="Z11" s="241">
        <f t="shared" si="13"/>
        <v>0</v>
      </c>
      <c r="AA11" s="204">
        <f>IF(Z11=1,(SUM($Z$8:Z11)*Z11),0)</f>
        <v>0</v>
      </c>
      <c r="AB11" s="204" t="str">
        <f t="shared" si="14"/>
        <v xml:space="preserve"> </v>
      </c>
      <c r="AC11" s="204" t="str">
        <f t="shared" si="15"/>
        <v xml:space="preserve"> </v>
      </c>
      <c r="AD11" s="249" t="str">
        <f t="shared" si="16"/>
        <v xml:space="preserve"> </v>
      </c>
      <c r="AE11" s="143" t="str">
        <f t="shared" si="17"/>
        <v xml:space="preserve"> </v>
      </c>
      <c r="AF11" s="233" t="str">
        <f t="shared" si="18"/>
        <v/>
      </c>
      <c r="AL11" s="268" t="str">
        <f t="shared" si="19"/>
        <v>604THIBERT</v>
      </c>
      <c r="AM11" s="270">
        <f t="shared" si="20"/>
        <v>604</v>
      </c>
    </row>
    <row r="12" spans="1:39" ht="14.1" customHeight="1" x14ac:dyDescent="0.3">
      <c r="A12" s="197">
        <v>5</v>
      </c>
      <c r="B12" s="197">
        <f t="shared" si="6"/>
        <v>1</v>
      </c>
      <c r="C12" s="130">
        <v>607</v>
      </c>
      <c r="D12" s="197" t="str">
        <f>IF(C12="","",(VLOOKUP(C12,FSGT_F_M_Inscr!$F$7:$K$61,2,FALSE)))</f>
        <v>AURENGE</v>
      </c>
      <c r="E12" s="197" t="str">
        <f>IF(C12="","",(VLOOKUP(C12,FSGT_F_M_Inscr!$F$7:$K$61,3,FALSE)))</f>
        <v>Camille</v>
      </c>
      <c r="F12" s="197" t="str">
        <f>IF(C12="","",(VLOOKUP(C12,FSGT_F_M_Inscr!$F$7:$K$61,4,FALSE)))</f>
        <v>Mercurey</v>
      </c>
      <c r="G12" s="197">
        <f>IF(C12="","",(VLOOKUP(C12,FSGT_F_M_Inscr!$F$7:$K$61,5,FALSE)))</f>
        <v>71</v>
      </c>
      <c r="H12" s="197" t="str">
        <f>IF(C12="","",(VLOOKUP(C12,FSGT_F_M_Inscr!$F$7:$K$61,6,FALSE)))</f>
        <v>MF</v>
      </c>
      <c r="I12" s="196"/>
      <c r="J12" s="198">
        <f t="shared" si="7"/>
        <v>0</v>
      </c>
      <c r="K12" s="203">
        <f>IF(J12=1,(SUM($J$8:J12)*J12),0)</f>
        <v>0</v>
      </c>
      <c r="L12" s="203" t="str">
        <f t="shared" si="8"/>
        <v xml:space="preserve"> </v>
      </c>
      <c r="M12" s="203" t="str">
        <f t="shared" si="9"/>
        <v xml:space="preserve"> </v>
      </c>
      <c r="N12" s="248" t="str">
        <f t="shared" si="10"/>
        <v xml:space="preserve"> </v>
      </c>
      <c r="O12" s="144" t="str">
        <f t="shared" si="11"/>
        <v xml:space="preserve"> </v>
      </c>
      <c r="P12" s="234" t="str">
        <f t="shared" si="12"/>
        <v/>
      </c>
      <c r="Q12" s="144"/>
      <c r="R12" s="198">
        <f t="shared" si="25"/>
        <v>0</v>
      </c>
      <c r="S12" s="203">
        <f>IF(R12=1,(SUM($R$8:R12)*R12),0)</f>
        <v>0</v>
      </c>
      <c r="T12" s="203" t="str">
        <f t="shared" si="26"/>
        <v xml:space="preserve"> </v>
      </c>
      <c r="U12" s="203" t="str">
        <f t="shared" si="27"/>
        <v xml:space="preserve"> </v>
      </c>
      <c r="V12" s="248" t="str">
        <f t="shared" si="28"/>
        <v xml:space="preserve"> </v>
      </c>
      <c r="W12" s="144" t="str">
        <f t="shared" si="29"/>
        <v xml:space="preserve"> </v>
      </c>
      <c r="X12" s="234" t="str">
        <f t="shared" si="30"/>
        <v/>
      </c>
      <c r="Y12" s="279"/>
      <c r="Z12" s="198">
        <f t="shared" si="13"/>
        <v>1</v>
      </c>
      <c r="AA12" s="203">
        <f>IF(Z12=1,(SUM($Z$8:Z12)*Z12),0)</f>
        <v>1</v>
      </c>
      <c r="AB12" s="203">
        <f t="shared" si="14"/>
        <v>12</v>
      </c>
      <c r="AC12" s="203">
        <f t="shared" si="15"/>
        <v>24</v>
      </c>
      <c r="AD12" s="248">
        <f t="shared" si="16"/>
        <v>124</v>
      </c>
      <c r="AE12" s="144">
        <f t="shared" si="17"/>
        <v>1</v>
      </c>
      <c r="AF12" s="234">
        <f t="shared" si="18"/>
        <v>124</v>
      </c>
      <c r="AL12" s="268" t="str">
        <f t="shared" si="19"/>
        <v>607AURENGE</v>
      </c>
      <c r="AM12" s="270">
        <f t="shared" si="20"/>
        <v>607</v>
      </c>
    </row>
    <row r="13" spans="1:39" ht="14.1" customHeight="1" x14ac:dyDescent="0.3">
      <c r="A13" s="131">
        <v>6</v>
      </c>
      <c r="B13" s="131">
        <f t="shared" si="6"/>
        <v>1</v>
      </c>
      <c r="C13" s="132">
        <v>605</v>
      </c>
      <c r="D13" s="131" t="str">
        <f>IF(C13="","",(VLOOKUP(C13,FSGT_F_M_Inscr!$F$7:$K$61,2,FALSE)))</f>
        <v>AUCLERC</v>
      </c>
      <c r="E13" s="131" t="str">
        <f>IF(C13="","",(VLOOKUP(C13,FSGT_F_M_Inscr!$F$7:$K$61,3,FALSE)))</f>
        <v>Léna</v>
      </c>
      <c r="F13" s="131" t="str">
        <f>IF(C13="","",(VLOOKUP(C13,FSGT_F_M_Inscr!$F$7:$K$61,4,FALSE)))</f>
        <v>St-Martin en Br</v>
      </c>
      <c r="G13" s="131">
        <f>IF(C13="","",(VLOOKUP(C13,FSGT_F_M_Inscr!$F$7:$K$61,5,FALSE)))</f>
        <v>71</v>
      </c>
      <c r="H13" s="131" t="str">
        <f>IF(C13="","",(VLOOKUP(C13,FSGT_F_M_Inscr!$F$7:$K$61,6,FALSE)))</f>
        <v>MF</v>
      </c>
      <c r="I13" s="78"/>
      <c r="J13" s="241">
        <f t="shared" si="7"/>
        <v>0</v>
      </c>
      <c r="K13" s="204">
        <f>IF(J13=1,(SUM($J$8:J13)*J13),0)</f>
        <v>0</v>
      </c>
      <c r="L13" s="204" t="str">
        <f t="shared" si="8"/>
        <v xml:space="preserve"> </v>
      </c>
      <c r="M13" s="204" t="str">
        <f t="shared" si="9"/>
        <v xml:space="preserve"> </v>
      </c>
      <c r="N13" s="249" t="str">
        <f t="shared" si="10"/>
        <v xml:space="preserve"> </v>
      </c>
      <c r="O13" s="143" t="str">
        <f t="shared" si="11"/>
        <v xml:space="preserve"> </v>
      </c>
      <c r="P13" s="233" t="str">
        <f t="shared" si="12"/>
        <v/>
      </c>
      <c r="Q13" s="143"/>
      <c r="R13" s="241">
        <f t="shared" si="25"/>
        <v>0</v>
      </c>
      <c r="S13" s="204">
        <f>IF(R13=1,(SUM($R$8:R13)*R13),0)</f>
        <v>0</v>
      </c>
      <c r="T13" s="204" t="str">
        <f t="shared" si="26"/>
        <v xml:space="preserve"> </v>
      </c>
      <c r="U13" s="204" t="str">
        <f t="shared" si="27"/>
        <v xml:space="preserve"> </v>
      </c>
      <c r="V13" s="249" t="str">
        <f t="shared" si="28"/>
        <v xml:space="preserve"> </v>
      </c>
      <c r="W13" s="143" t="str">
        <f t="shared" si="29"/>
        <v xml:space="preserve"> </v>
      </c>
      <c r="X13" s="233" t="str">
        <f t="shared" si="30"/>
        <v/>
      </c>
      <c r="Y13" s="280"/>
      <c r="Z13" s="241">
        <f t="shared" si="13"/>
        <v>1</v>
      </c>
      <c r="AA13" s="204">
        <f>IF(Z13=1,(SUM($Z$8:Z13)*Z13),0)</f>
        <v>2</v>
      </c>
      <c r="AB13" s="204">
        <f t="shared" si="14"/>
        <v>8</v>
      </c>
      <c r="AC13" s="204">
        <f t="shared" si="15"/>
        <v>16</v>
      </c>
      <c r="AD13" s="249">
        <f t="shared" si="16"/>
        <v>16</v>
      </c>
      <c r="AE13" s="143">
        <f t="shared" si="17"/>
        <v>2</v>
      </c>
      <c r="AF13" s="233">
        <f t="shared" si="18"/>
        <v>16</v>
      </c>
      <c r="AL13" s="268" t="str">
        <f t="shared" si="19"/>
        <v>605AUCLERC</v>
      </c>
      <c r="AM13" s="270">
        <f t="shared" si="20"/>
        <v>605</v>
      </c>
    </row>
    <row r="14" spans="1:39" ht="14.1" customHeight="1" x14ac:dyDescent="0.3">
      <c r="A14" s="197">
        <v>7</v>
      </c>
      <c r="B14" s="197">
        <f t="shared" si="6"/>
        <v>1</v>
      </c>
      <c r="C14" s="130">
        <v>602</v>
      </c>
      <c r="D14" s="197" t="str">
        <f>IF(C14="","",(VLOOKUP(C14,FSGT_F_M_Inscr!$F$7:$K$61,2,FALSE)))</f>
        <v>ALMERAS</v>
      </c>
      <c r="E14" s="197" t="str">
        <f>IF(C14="","",(VLOOKUP(C14,FSGT_F_M_Inscr!$F$7:$K$61,3,FALSE)))</f>
        <v>Charlotte</v>
      </c>
      <c r="F14" s="197" t="str">
        <f>IF(C14="","",(VLOOKUP(C14,FSGT_F_M_Inscr!$F$7:$K$61,4,FALSE)))</f>
        <v>Tournus</v>
      </c>
      <c r="G14" s="197">
        <f>IF(C14="","",(VLOOKUP(C14,FSGT_F_M_Inscr!$F$7:$K$61,5,FALSE)))</f>
        <v>71</v>
      </c>
      <c r="H14" s="197" t="str">
        <f>IF(C14="","",(VLOOKUP(C14,FSGT_F_M_Inscr!$F$7:$K$61,6,FALSE)))</f>
        <v>MF</v>
      </c>
      <c r="I14" s="196"/>
      <c r="J14" s="198">
        <f t="shared" si="7"/>
        <v>0</v>
      </c>
      <c r="K14" s="203">
        <f>IF(J14=1,(SUM($J$8:J14)*J14),0)</f>
        <v>0</v>
      </c>
      <c r="L14" s="203" t="str">
        <f t="shared" si="8"/>
        <v xml:space="preserve"> </v>
      </c>
      <c r="M14" s="203" t="str">
        <f t="shared" si="9"/>
        <v xml:space="preserve"> </v>
      </c>
      <c r="N14" s="248" t="str">
        <f t="shared" si="10"/>
        <v xml:space="preserve"> </v>
      </c>
      <c r="O14" s="144" t="str">
        <f t="shared" si="11"/>
        <v xml:space="preserve"> </v>
      </c>
      <c r="P14" s="234" t="str">
        <f t="shared" si="12"/>
        <v/>
      </c>
      <c r="Q14" s="144"/>
      <c r="R14" s="198">
        <f t="shared" si="25"/>
        <v>0</v>
      </c>
      <c r="S14" s="203">
        <f>IF(R14=1,(SUM($R$8:R14)*R14),0)</f>
        <v>0</v>
      </c>
      <c r="T14" s="203" t="str">
        <f t="shared" si="26"/>
        <v xml:space="preserve"> </v>
      </c>
      <c r="U14" s="203" t="str">
        <f t="shared" si="27"/>
        <v xml:space="preserve"> </v>
      </c>
      <c r="V14" s="248" t="str">
        <f t="shared" si="28"/>
        <v xml:space="preserve"> </v>
      </c>
      <c r="W14" s="144" t="str">
        <f t="shared" si="29"/>
        <v xml:space="preserve"> </v>
      </c>
      <c r="X14" s="234" t="str">
        <f t="shared" si="30"/>
        <v/>
      </c>
      <c r="Y14" s="279"/>
      <c r="Z14" s="198">
        <f t="shared" si="13"/>
        <v>1</v>
      </c>
      <c r="AA14" s="203">
        <f>IF(Z14=1,(SUM($Z$8:Z14)*Z14),0)</f>
        <v>3</v>
      </c>
      <c r="AB14" s="203">
        <f t="shared" si="14"/>
        <v>4</v>
      </c>
      <c r="AC14" s="203">
        <f t="shared" si="15"/>
        <v>8</v>
      </c>
      <c r="AD14" s="248">
        <f t="shared" si="16"/>
        <v>8</v>
      </c>
      <c r="AE14" s="144">
        <f t="shared" si="17"/>
        <v>3</v>
      </c>
      <c r="AF14" s="234">
        <f t="shared" si="18"/>
        <v>8</v>
      </c>
      <c r="AL14" s="268" t="str">
        <f t="shared" si="19"/>
        <v>602ALMERAS</v>
      </c>
      <c r="AM14" s="270">
        <f t="shared" si="20"/>
        <v>602</v>
      </c>
    </row>
    <row r="15" spans="1:39" ht="14.1" customHeight="1" x14ac:dyDescent="0.3">
      <c r="A15" s="131">
        <v>8</v>
      </c>
      <c r="B15" s="131">
        <f t="shared" si="6"/>
        <v>1</v>
      </c>
      <c r="C15" s="132">
        <v>627</v>
      </c>
      <c r="D15" s="131" t="str">
        <f>IF(C15="","",(VLOOKUP(C15,FSGT_F_M_Inscr!$F$7:$K$61,2,FALSE)))</f>
        <v>GLONIN</v>
      </c>
      <c r="E15" s="131" t="str">
        <f>IF(C15="","",(VLOOKUP(C15,FSGT_F_M_Inscr!$F$7:$K$61,3,FALSE)))</f>
        <v>Nadège</v>
      </c>
      <c r="F15" s="131" t="str">
        <f>IF(C15="","",(VLOOKUP(C15,FSGT_F_M_Inscr!$F$7:$K$61,4,FALSE)))</f>
        <v>Verdun</v>
      </c>
      <c r="G15" s="131">
        <f>IF(C15="","",(VLOOKUP(C15,FSGT_F_M_Inscr!$F$7:$K$61,5,FALSE)))</f>
        <v>71</v>
      </c>
      <c r="H15" s="131" t="str">
        <f>IF(C15="","",(VLOOKUP(C15,FSGT_F_M_Inscr!$F$7:$K$61,6,FALSE)))</f>
        <v>F</v>
      </c>
      <c r="I15" s="78"/>
      <c r="J15" s="241">
        <f t="shared" si="7"/>
        <v>1</v>
      </c>
      <c r="K15" s="204">
        <f>IF(J15=1,(SUM($J$8:J15)*J15),0)</f>
        <v>1</v>
      </c>
      <c r="L15" s="204">
        <f t="shared" si="8"/>
        <v>32</v>
      </c>
      <c r="M15" s="204">
        <f t="shared" si="9"/>
        <v>64</v>
      </c>
      <c r="N15" s="249">
        <f t="shared" si="10"/>
        <v>164</v>
      </c>
      <c r="O15" s="143">
        <f t="shared" si="11"/>
        <v>1</v>
      </c>
      <c r="P15" s="233">
        <f t="shared" si="12"/>
        <v>164</v>
      </c>
      <c r="Q15" s="143"/>
      <c r="R15" s="241">
        <f t="shared" si="25"/>
        <v>0</v>
      </c>
      <c r="S15" s="204">
        <f>IF(R15=1,(SUM($R$8:R15)*R15),0)</f>
        <v>0</v>
      </c>
      <c r="T15" s="204" t="str">
        <f t="shared" si="26"/>
        <v xml:space="preserve"> </v>
      </c>
      <c r="U15" s="204" t="str">
        <f t="shared" si="27"/>
        <v xml:space="preserve"> </v>
      </c>
      <c r="V15" s="249" t="str">
        <f t="shared" si="28"/>
        <v xml:space="preserve"> </v>
      </c>
      <c r="W15" s="143" t="str">
        <f t="shared" si="29"/>
        <v xml:space="preserve"> </v>
      </c>
      <c r="X15" s="233" t="str">
        <f t="shared" si="30"/>
        <v/>
      </c>
      <c r="Y15" s="280"/>
      <c r="Z15" s="241">
        <f t="shared" si="13"/>
        <v>0</v>
      </c>
      <c r="AA15" s="204">
        <f>IF(Z15=1,(SUM($Z$8:Z15)*Z15),0)</f>
        <v>0</v>
      </c>
      <c r="AB15" s="204" t="str">
        <f t="shared" si="14"/>
        <v xml:space="preserve"> </v>
      </c>
      <c r="AC15" s="204" t="str">
        <f t="shared" si="15"/>
        <v xml:space="preserve"> </v>
      </c>
      <c r="AD15" s="249" t="str">
        <f t="shared" si="16"/>
        <v xml:space="preserve"> </v>
      </c>
      <c r="AE15" s="143" t="str">
        <f t="shared" si="17"/>
        <v xml:space="preserve"> </v>
      </c>
      <c r="AF15" s="233" t="str">
        <f t="shared" si="18"/>
        <v/>
      </c>
      <c r="AL15" s="268" t="str">
        <f t="shared" si="19"/>
        <v>627GLONIN</v>
      </c>
      <c r="AM15" s="270">
        <f t="shared" si="20"/>
        <v>627</v>
      </c>
    </row>
    <row r="16" spans="1:39" ht="14.1" customHeight="1" x14ac:dyDescent="0.3">
      <c r="A16" s="197">
        <v>9</v>
      </c>
      <c r="B16" s="197">
        <f t="shared" si="6"/>
        <v>1</v>
      </c>
      <c r="C16" s="130">
        <v>621</v>
      </c>
      <c r="D16" s="197" t="str">
        <f>IF(C16="","",(VLOOKUP(C16,FSGT_F_M_Inscr!$F$7:$K$61,2,FALSE)))</f>
        <v>BOSC</v>
      </c>
      <c r="E16" s="197" t="str">
        <f>IF(C16="","",(VLOOKUP(C16,FSGT_F_M_Inscr!$F$7:$K$61,3,FALSE)))</f>
        <v>Charlotte</v>
      </c>
      <c r="F16" s="197" t="str">
        <f>IF(C16="","",(VLOOKUP(C16,FSGT_F_M_Inscr!$F$7:$K$61,4,FALSE)))</f>
        <v>Joncy</v>
      </c>
      <c r="G16" s="197">
        <f>IF(C16="","",(VLOOKUP(C16,FSGT_F_M_Inscr!$F$7:$K$61,5,FALSE)))</f>
        <v>71</v>
      </c>
      <c r="H16" s="197" t="str">
        <f>IF(C16="","",(VLOOKUP(C16,FSGT_F_M_Inscr!$F$7:$K$61,6,FALSE)))</f>
        <v>F</v>
      </c>
      <c r="I16" s="196"/>
      <c r="J16" s="198">
        <f t="shared" si="7"/>
        <v>1</v>
      </c>
      <c r="K16" s="203">
        <f>IF(J16=1,(SUM($J$8:J16)*J16),0)</f>
        <v>2</v>
      </c>
      <c r="L16" s="203">
        <f t="shared" si="8"/>
        <v>28</v>
      </c>
      <c r="M16" s="203">
        <f t="shared" si="9"/>
        <v>56</v>
      </c>
      <c r="N16" s="248">
        <f t="shared" si="10"/>
        <v>56</v>
      </c>
      <c r="O16" s="144">
        <f t="shared" si="11"/>
        <v>2</v>
      </c>
      <c r="P16" s="234">
        <f t="shared" si="12"/>
        <v>56</v>
      </c>
      <c r="Q16" s="144"/>
      <c r="R16" s="198">
        <f t="shared" si="25"/>
        <v>0</v>
      </c>
      <c r="S16" s="203">
        <f>IF(R16=1,(SUM($R$8:R16)*R16),0)</f>
        <v>0</v>
      </c>
      <c r="T16" s="203" t="str">
        <f t="shared" si="26"/>
        <v xml:space="preserve"> </v>
      </c>
      <c r="U16" s="203" t="str">
        <f t="shared" si="27"/>
        <v xml:space="preserve"> </v>
      </c>
      <c r="V16" s="248" t="str">
        <f t="shared" si="28"/>
        <v xml:space="preserve"> </v>
      </c>
      <c r="W16" s="144" t="str">
        <f t="shared" si="29"/>
        <v xml:space="preserve"> </v>
      </c>
      <c r="X16" s="234" t="str">
        <f t="shared" si="30"/>
        <v/>
      </c>
      <c r="Y16" s="279"/>
      <c r="Z16" s="198">
        <f t="shared" si="13"/>
        <v>0</v>
      </c>
      <c r="AA16" s="203">
        <f>IF(Z16=1,(SUM($Z$8:Z16)*Z16),0)</f>
        <v>0</v>
      </c>
      <c r="AB16" s="203" t="str">
        <f t="shared" si="14"/>
        <v xml:space="preserve"> </v>
      </c>
      <c r="AC16" s="203" t="str">
        <f t="shared" si="15"/>
        <v xml:space="preserve"> </v>
      </c>
      <c r="AD16" s="248" t="str">
        <f t="shared" si="16"/>
        <v xml:space="preserve"> </v>
      </c>
      <c r="AE16" s="144" t="str">
        <f t="shared" si="17"/>
        <v xml:space="preserve"> </v>
      </c>
      <c r="AF16" s="234" t="str">
        <f t="shared" si="18"/>
        <v/>
      </c>
      <c r="AL16" s="268" t="str">
        <f t="shared" si="19"/>
        <v>621BOSC</v>
      </c>
      <c r="AM16" s="270">
        <f t="shared" si="20"/>
        <v>621</v>
      </c>
    </row>
    <row r="17" spans="1:39" ht="14.1" customHeight="1" x14ac:dyDescent="0.3">
      <c r="A17" s="131">
        <v>10</v>
      </c>
      <c r="B17" s="131">
        <f t="shared" si="6"/>
        <v>1</v>
      </c>
      <c r="C17" s="132">
        <v>626</v>
      </c>
      <c r="D17" s="131" t="str">
        <f>IF(C17="","",(VLOOKUP(C17,FSGT_F_M_Inscr!$F$7:$K$61,2,FALSE)))</f>
        <v>BUATOIS</v>
      </c>
      <c r="E17" s="131" t="str">
        <f>IF(C17="","",(VLOOKUP(C17,FSGT_F_M_Inscr!$F$7:$K$61,3,FALSE)))</f>
        <v>Camille(cadette)</v>
      </c>
      <c r="F17" s="131" t="str">
        <f>IF(C17="","",(VLOOKUP(C17,FSGT_F_M_Inscr!$F$7:$K$61,4,FALSE)))</f>
        <v>Louhans</v>
      </c>
      <c r="G17" s="131">
        <f>IF(C17="","",(VLOOKUP(C17,FSGT_F_M_Inscr!$F$7:$K$61,5,FALSE)))</f>
        <v>71</v>
      </c>
      <c r="H17" s="131" t="str">
        <f>IF(C17="","",(VLOOKUP(C17,FSGT_F_M_Inscr!$F$7:$K$61,6,FALSE)))</f>
        <v>F</v>
      </c>
      <c r="I17" s="78"/>
      <c r="J17" s="241">
        <f t="shared" si="7"/>
        <v>1</v>
      </c>
      <c r="K17" s="204">
        <f>IF(J17=1,(SUM($J$8:J17)*J17),0)</f>
        <v>3</v>
      </c>
      <c r="L17" s="204">
        <f t="shared" si="8"/>
        <v>24</v>
      </c>
      <c r="M17" s="204">
        <f t="shared" si="9"/>
        <v>48</v>
      </c>
      <c r="N17" s="249">
        <f t="shared" si="10"/>
        <v>48</v>
      </c>
      <c r="O17" s="143">
        <f t="shared" si="11"/>
        <v>3</v>
      </c>
      <c r="P17" s="233">
        <f t="shared" si="12"/>
        <v>48</v>
      </c>
      <c r="Q17" s="143"/>
      <c r="R17" s="241">
        <f t="shared" si="25"/>
        <v>0</v>
      </c>
      <c r="S17" s="204">
        <f>IF(R17=1,(SUM($R$8:R17)*R17),0)</f>
        <v>0</v>
      </c>
      <c r="T17" s="204" t="str">
        <f t="shared" si="26"/>
        <v xml:space="preserve"> </v>
      </c>
      <c r="U17" s="204" t="str">
        <f t="shared" si="27"/>
        <v xml:space="preserve"> </v>
      </c>
      <c r="V17" s="249" t="str">
        <f t="shared" si="28"/>
        <v xml:space="preserve"> </v>
      </c>
      <c r="W17" s="143" t="str">
        <f t="shared" si="29"/>
        <v xml:space="preserve"> </v>
      </c>
      <c r="X17" s="233" t="str">
        <f t="shared" si="30"/>
        <v/>
      </c>
      <c r="Y17" s="280"/>
      <c r="Z17" s="241">
        <f t="shared" si="13"/>
        <v>0</v>
      </c>
      <c r="AA17" s="204">
        <f>IF(Z17=1,(SUM($Z$8:Z17)*Z17),0)</f>
        <v>0</v>
      </c>
      <c r="AB17" s="204" t="str">
        <f t="shared" si="14"/>
        <v xml:space="preserve"> </v>
      </c>
      <c r="AC17" s="204" t="str">
        <f t="shared" si="15"/>
        <v xml:space="preserve"> </v>
      </c>
      <c r="AD17" s="249" t="str">
        <f t="shared" si="16"/>
        <v xml:space="preserve"> </v>
      </c>
      <c r="AE17" s="143" t="str">
        <f t="shared" si="17"/>
        <v xml:space="preserve"> </v>
      </c>
      <c r="AF17" s="233" t="str">
        <f t="shared" si="18"/>
        <v/>
      </c>
      <c r="AL17" s="268" t="str">
        <f t="shared" si="19"/>
        <v>626BUATOIS</v>
      </c>
      <c r="AM17" s="270">
        <f t="shared" si="20"/>
        <v>626</v>
      </c>
    </row>
    <row r="18" spans="1:39" ht="14.1" customHeight="1" x14ac:dyDescent="0.3">
      <c r="A18" s="197">
        <v>11</v>
      </c>
      <c r="B18" s="197">
        <f t="shared" si="6"/>
        <v>1</v>
      </c>
      <c r="C18" s="130">
        <v>622</v>
      </c>
      <c r="D18" s="197" t="str">
        <f>IF(C18="","",(VLOOKUP(C18,FSGT_F_M_Inscr!$F$7:$K$61,2,FALSE)))</f>
        <v>MAILLOT</v>
      </c>
      <c r="E18" s="197" t="str">
        <f>IF(C18="","",(VLOOKUP(C18,FSGT_F_M_Inscr!$F$7:$K$61,3,FALSE)))</f>
        <v>Corinne</v>
      </c>
      <c r="F18" s="197" t="str">
        <f>IF(C18="","",(VLOOKUP(C18,FSGT_F_M_Inscr!$F$7:$K$61,4,FALSE)))</f>
        <v>St-Martin en Br</v>
      </c>
      <c r="G18" s="197">
        <f>IF(C18="","",(VLOOKUP(C18,FSGT_F_M_Inscr!$F$7:$K$61,5,FALSE)))</f>
        <v>71</v>
      </c>
      <c r="H18" s="197" t="str">
        <f>IF(C18="","",(VLOOKUP(C18,FSGT_F_M_Inscr!$F$7:$K$61,6,FALSE)))</f>
        <v>F</v>
      </c>
      <c r="I18" s="196"/>
      <c r="J18" s="198">
        <f t="shared" si="7"/>
        <v>1</v>
      </c>
      <c r="K18" s="203">
        <f>IF(J18=1,(SUM($J$8:J18)*J18),0)</f>
        <v>4</v>
      </c>
      <c r="L18" s="203">
        <f t="shared" si="8"/>
        <v>20</v>
      </c>
      <c r="M18" s="203">
        <f t="shared" si="9"/>
        <v>40</v>
      </c>
      <c r="N18" s="248">
        <f t="shared" si="10"/>
        <v>40</v>
      </c>
      <c r="O18" s="144">
        <f t="shared" si="11"/>
        <v>4</v>
      </c>
      <c r="P18" s="234">
        <f t="shared" si="12"/>
        <v>40</v>
      </c>
      <c r="Q18" s="144"/>
      <c r="R18" s="198">
        <f t="shared" si="25"/>
        <v>0</v>
      </c>
      <c r="S18" s="203">
        <f>IF(R18=1,(SUM($R$8:R18)*R18),0)</f>
        <v>0</v>
      </c>
      <c r="T18" s="203" t="str">
        <f t="shared" si="26"/>
        <v xml:space="preserve"> </v>
      </c>
      <c r="U18" s="203" t="str">
        <f t="shared" si="27"/>
        <v xml:space="preserve"> </v>
      </c>
      <c r="V18" s="248" t="str">
        <f t="shared" si="28"/>
        <v xml:space="preserve"> </v>
      </c>
      <c r="W18" s="144" t="str">
        <f t="shared" si="29"/>
        <v xml:space="preserve"> </v>
      </c>
      <c r="X18" s="234" t="str">
        <f t="shared" si="30"/>
        <v/>
      </c>
      <c r="Y18" s="279"/>
      <c r="Z18" s="198">
        <f t="shared" si="13"/>
        <v>0</v>
      </c>
      <c r="AA18" s="203">
        <f>IF(Z18=1,(SUM($Z$8:Z18)*Z18),0)</f>
        <v>0</v>
      </c>
      <c r="AB18" s="203" t="str">
        <f t="shared" si="14"/>
        <v xml:space="preserve"> </v>
      </c>
      <c r="AC18" s="203" t="str">
        <f t="shared" si="15"/>
        <v xml:space="preserve"> </v>
      </c>
      <c r="AD18" s="248" t="str">
        <f t="shared" si="16"/>
        <v xml:space="preserve"> </v>
      </c>
      <c r="AE18" s="144" t="str">
        <f t="shared" si="17"/>
        <v xml:space="preserve"> </v>
      </c>
      <c r="AF18" s="234" t="str">
        <f t="shared" si="18"/>
        <v/>
      </c>
      <c r="AL18" s="268" t="str">
        <f t="shared" si="19"/>
        <v>622MAILLOT</v>
      </c>
      <c r="AM18" s="270">
        <f t="shared" si="20"/>
        <v>622</v>
      </c>
    </row>
    <row r="19" spans="1:39" ht="14.1" customHeight="1" x14ac:dyDescent="0.3">
      <c r="A19" s="131">
        <v>12</v>
      </c>
      <c r="B19" s="131">
        <f t="shared" si="6"/>
        <v>1</v>
      </c>
      <c r="C19" s="132">
        <v>624</v>
      </c>
      <c r="D19" s="131" t="str">
        <f>IF(C19="","",(VLOOKUP(C19,FSGT_F_M_Inscr!$F$7:$K$61,2,FALSE)))</f>
        <v>MERLE</v>
      </c>
      <c r="E19" s="131" t="str">
        <f>IF(C19="","",(VLOOKUP(C19,FSGT_F_M_Inscr!$F$7:$K$61,3,FALSE)))</f>
        <v>Joëlle</v>
      </c>
      <c r="F19" s="131" t="str">
        <f>IF(C19="","",(VLOOKUP(C19,FSGT_F_M_Inscr!$F$7:$K$61,4,FALSE)))</f>
        <v>Joncy</v>
      </c>
      <c r="G19" s="131">
        <f>IF(C19="","",(VLOOKUP(C19,FSGT_F_M_Inscr!$F$7:$K$61,5,FALSE)))</f>
        <v>71</v>
      </c>
      <c r="H19" s="131" t="str">
        <f>IF(C19="","",(VLOOKUP(C19,FSGT_F_M_Inscr!$F$7:$K$61,6,FALSE)))</f>
        <v>F</v>
      </c>
      <c r="I19" s="78"/>
      <c r="J19" s="241">
        <f t="shared" si="7"/>
        <v>1</v>
      </c>
      <c r="K19" s="204">
        <f>IF(J19=1,(SUM($J$8:J19)*J19),0)</f>
        <v>5</v>
      </c>
      <c r="L19" s="204">
        <f t="shared" si="8"/>
        <v>16</v>
      </c>
      <c r="M19" s="204">
        <f t="shared" si="9"/>
        <v>32</v>
      </c>
      <c r="N19" s="249">
        <f t="shared" si="10"/>
        <v>32</v>
      </c>
      <c r="O19" s="143">
        <f t="shared" si="11"/>
        <v>5</v>
      </c>
      <c r="P19" s="233">
        <f t="shared" si="12"/>
        <v>32</v>
      </c>
      <c r="Q19" s="143"/>
      <c r="R19" s="241">
        <f t="shared" si="25"/>
        <v>0</v>
      </c>
      <c r="S19" s="204">
        <f>IF(R19=1,(SUM($R$8:R19)*R19),0)</f>
        <v>0</v>
      </c>
      <c r="T19" s="204" t="str">
        <f t="shared" si="26"/>
        <v xml:space="preserve"> </v>
      </c>
      <c r="U19" s="204" t="str">
        <f t="shared" si="27"/>
        <v xml:space="preserve"> </v>
      </c>
      <c r="V19" s="249" t="str">
        <f t="shared" si="28"/>
        <v xml:space="preserve"> </v>
      </c>
      <c r="W19" s="143" t="str">
        <f t="shared" si="29"/>
        <v xml:space="preserve"> </v>
      </c>
      <c r="X19" s="233" t="str">
        <f t="shared" si="30"/>
        <v/>
      </c>
      <c r="Y19" s="280"/>
      <c r="Z19" s="241">
        <f t="shared" si="13"/>
        <v>0</v>
      </c>
      <c r="AA19" s="204">
        <f>IF(Z19=1,(SUM($Z$8:Z19)*Z19),0)</f>
        <v>0</v>
      </c>
      <c r="AB19" s="204" t="str">
        <f t="shared" si="14"/>
        <v xml:space="preserve"> </v>
      </c>
      <c r="AC19" s="204" t="str">
        <f t="shared" si="15"/>
        <v xml:space="preserve"> </v>
      </c>
      <c r="AD19" s="249" t="str">
        <f t="shared" si="16"/>
        <v xml:space="preserve"> </v>
      </c>
      <c r="AE19" s="143" t="str">
        <f t="shared" si="17"/>
        <v xml:space="preserve"> </v>
      </c>
      <c r="AF19" s="233" t="str">
        <f t="shared" si="18"/>
        <v/>
      </c>
      <c r="AL19" s="268" t="str">
        <f t="shared" si="19"/>
        <v>624MERLE</v>
      </c>
      <c r="AM19" s="270">
        <f t="shared" si="20"/>
        <v>624</v>
      </c>
    </row>
    <row r="20" spans="1:39" ht="14.1" customHeight="1" x14ac:dyDescent="0.3">
      <c r="A20" s="197">
        <v>13</v>
      </c>
      <c r="B20" s="197">
        <f t="shared" si="6"/>
        <v>1</v>
      </c>
      <c r="C20" s="130">
        <v>623</v>
      </c>
      <c r="D20" s="197" t="str">
        <f>IF(C20="","",(VLOOKUP(C20,FSGT_F_M_Inscr!$F$7:$K$61,2,FALSE)))</f>
        <v>RABUT</v>
      </c>
      <c r="E20" s="197" t="str">
        <f>IF(C20="","",(VLOOKUP(C20,FSGT_F_M_Inscr!$F$7:$K$61,3,FALSE)))</f>
        <v>Mireille</v>
      </c>
      <c r="F20" s="197" t="str">
        <f>IF(C20="","",(VLOOKUP(C20,FSGT_F_M_Inscr!$F$7:$K$61,4,FALSE)))</f>
        <v>St-Martin en Br</v>
      </c>
      <c r="G20" s="197">
        <f>IF(C20="","",(VLOOKUP(C20,FSGT_F_M_Inscr!$F$7:$K$61,5,FALSE)))</f>
        <v>71</v>
      </c>
      <c r="H20" s="197" t="str">
        <f>IF(C20="","",(VLOOKUP(C20,FSGT_F_M_Inscr!$F$7:$K$61,6,FALSE)))</f>
        <v>F</v>
      </c>
      <c r="I20" s="196"/>
      <c r="J20" s="198">
        <f t="shared" si="7"/>
        <v>1</v>
      </c>
      <c r="K20" s="203">
        <f>IF(J20=1,(SUM($J$8:J20)*J20),0)</f>
        <v>6</v>
      </c>
      <c r="L20" s="203">
        <f t="shared" si="8"/>
        <v>12</v>
      </c>
      <c r="M20" s="203">
        <f t="shared" si="9"/>
        <v>12</v>
      </c>
      <c r="N20" s="248">
        <f t="shared" si="10"/>
        <v>12</v>
      </c>
      <c r="O20" s="144">
        <f t="shared" si="11"/>
        <v>6</v>
      </c>
      <c r="P20" s="234">
        <f t="shared" si="12"/>
        <v>12</v>
      </c>
      <c r="Q20" s="144"/>
      <c r="R20" s="198">
        <f t="shared" si="25"/>
        <v>0</v>
      </c>
      <c r="S20" s="203">
        <f>IF(R20=1,(SUM($R$8:R20)*R20),0)</f>
        <v>0</v>
      </c>
      <c r="T20" s="203" t="str">
        <f t="shared" si="26"/>
        <v xml:space="preserve"> </v>
      </c>
      <c r="U20" s="203" t="str">
        <f t="shared" si="27"/>
        <v xml:space="preserve"> </v>
      </c>
      <c r="V20" s="248" t="str">
        <f t="shared" si="28"/>
        <v xml:space="preserve"> </v>
      </c>
      <c r="W20" s="144" t="str">
        <f t="shared" si="29"/>
        <v xml:space="preserve"> </v>
      </c>
      <c r="X20" s="234" t="str">
        <f t="shared" si="30"/>
        <v/>
      </c>
      <c r="Y20" s="279"/>
      <c r="Z20" s="198">
        <f t="shared" si="13"/>
        <v>0</v>
      </c>
      <c r="AA20" s="203">
        <f>IF(Z20=1,(SUM($Z$8:Z20)*Z20),0)</f>
        <v>0</v>
      </c>
      <c r="AB20" s="203" t="str">
        <f t="shared" si="14"/>
        <v xml:space="preserve"> </v>
      </c>
      <c r="AC20" s="203" t="str">
        <f t="shared" si="15"/>
        <v xml:space="preserve"> </v>
      </c>
      <c r="AD20" s="248" t="str">
        <f t="shared" si="16"/>
        <v xml:space="preserve"> </v>
      </c>
      <c r="AE20" s="144" t="str">
        <f t="shared" si="17"/>
        <v xml:space="preserve"> </v>
      </c>
      <c r="AF20" s="234" t="str">
        <f t="shared" si="18"/>
        <v/>
      </c>
      <c r="AL20" s="268" t="str">
        <f t="shared" si="19"/>
        <v>623RABUT</v>
      </c>
      <c r="AM20" s="270">
        <f t="shared" si="20"/>
        <v>623</v>
      </c>
    </row>
    <row r="21" spans="1:39" ht="14.1" customHeight="1" x14ac:dyDescent="0.3">
      <c r="A21" s="131">
        <v>14</v>
      </c>
      <c r="B21" s="131">
        <f t="shared" si="6"/>
        <v>1</v>
      </c>
      <c r="C21" s="132">
        <v>628</v>
      </c>
      <c r="D21" s="131" t="str">
        <f>IF(C21="","",(VLOOKUP(C21,FSGT_F_M_Inscr!$F$7:$K$61,2,FALSE)))</f>
        <v>DEVERCHERE</v>
      </c>
      <c r="E21" s="131" t="str">
        <f>IF(C21="","",(VLOOKUP(C21,FSGT_F_M_Inscr!$F$7:$K$61,3,FALSE)))</f>
        <v>Séverine</v>
      </c>
      <c r="F21" s="131" t="str">
        <f>IF(C21="","",(VLOOKUP(C21,FSGT_F_M_Inscr!$F$7:$K$61,4,FALSE)))</f>
        <v>Charolles</v>
      </c>
      <c r="G21" s="131">
        <f>IF(C21="","",(VLOOKUP(C21,FSGT_F_M_Inscr!$F$7:$K$61,5,FALSE)))</f>
        <v>71</v>
      </c>
      <c r="H21" s="131" t="str">
        <f>IF(C21="","",(VLOOKUP(C21,FSGT_F_M_Inscr!$F$7:$K$61,6,FALSE)))</f>
        <v>F</v>
      </c>
      <c r="I21" s="78"/>
      <c r="J21" s="241">
        <f t="shared" si="7"/>
        <v>1</v>
      </c>
      <c r="K21" s="204">
        <f>IF(J21=1,(SUM($J$8:J21)*J21),0)</f>
        <v>7</v>
      </c>
      <c r="L21" s="204">
        <f t="shared" si="8"/>
        <v>8</v>
      </c>
      <c r="M21" s="204">
        <f t="shared" si="9"/>
        <v>8</v>
      </c>
      <c r="N21" s="249">
        <f t="shared" si="10"/>
        <v>8</v>
      </c>
      <c r="O21" s="143">
        <f t="shared" si="11"/>
        <v>7</v>
      </c>
      <c r="P21" s="233">
        <f t="shared" si="12"/>
        <v>8</v>
      </c>
      <c r="Q21" s="143"/>
      <c r="R21" s="241">
        <f t="shared" si="25"/>
        <v>0</v>
      </c>
      <c r="S21" s="204">
        <f>IF(R21=1,(SUM($R$8:R21)*R21),0)</f>
        <v>0</v>
      </c>
      <c r="T21" s="204" t="str">
        <f t="shared" si="26"/>
        <v xml:space="preserve"> </v>
      </c>
      <c r="U21" s="204" t="str">
        <f t="shared" si="27"/>
        <v xml:space="preserve"> </v>
      </c>
      <c r="V21" s="249" t="str">
        <f t="shared" si="28"/>
        <v xml:space="preserve"> </v>
      </c>
      <c r="W21" s="143" t="str">
        <f t="shared" si="29"/>
        <v xml:space="preserve"> </v>
      </c>
      <c r="X21" s="233" t="str">
        <f t="shared" si="30"/>
        <v/>
      </c>
      <c r="Y21" s="280"/>
      <c r="Z21" s="241">
        <f t="shared" si="13"/>
        <v>0</v>
      </c>
      <c r="AA21" s="204">
        <f>IF(Z21=1,(SUM($Z$8:Z21)*Z21),0)</f>
        <v>0</v>
      </c>
      <c r="AB21" s="204" t="str">
        <f t="shared" si="14"/>
        <v xml:space="preserve"> </v>
      </c>
      <c r="AC21" s="204" t="str">
        <f t="shared" si="15"/>
        <v xml:space="preserve"> </v>
      </c>
      <c r="AD21" s="249" t="str">
        <f t="shared" si="16"/>
        <v xml:space="preserve"> </v>
      </c>
      <c r="AE21" s="143" t="str">
        <f t="shared" si="17"/>
        <v xml:space="preserve"> </v>
      </c>
      <c r="AF21" s="233" t="str">
        <f t="shared" si="18"/>
        <v/>
      </c>
      <c r="AL21" s="268" t="str">
        <f t="shared" si="19"/>
        <v>628DEVERCHERE</v>
      </c>
      <c r="AM21" s="270">
        <f t="shared" si="20"/>
        <v>628</v>
      </c>
    </row>
    <row r="22" spans="1:39" ht="14.1" customHeight="1" x14ac:dyDescent="0.3">
      <c r="A22" s="197">
        <v>15</v>
      </c>
      <c r="B22" s="197">
        <f t="shared" si="6"/>
        <v>1</v>
      </c>
      <c r="C22" s="130">
        <v>625</v>
      </c>
      <c r="D22" s="197" t="str">
        <f>IF(C22="","",(VLOOKUP(C22,FSGT_F_M_Inscr!$F$7:$K$61,2,FALSE)))</f>
        <v>BELIOT</v>
      </c>
      <c r="E22" s="197" t="str">
        <f>IF(C22="","",(VLOOKUP(C22,FSGT_F_M_Inscr!$F$7:$K$61,3,FALSE)))</f>
        <v xml:space="preserve">Clara </v>
      </c>
      <c r="F22" s="197" t="str">
        <f>IF(C22="","",(VLOOKUP(C22,FSGT_F_M_Inscr!$F$7:$K$61,4,FALSE)))</f>
        <v>Charolles</v>
      </c>
      <c r="G22" s="197">
        <f>IF(C22="","",(VLOOKUP(C22,FSGT_F_M_Inscr!$F$7:$K$61,5,FALSE)))</f>
        <v>71</v>
      </c>
      <c r="H22" s="197" t="str">
        <f>IF(C22="","",(VLOOKUP(C22,FSGT_F_M_Inscr!$F$7:$K$61,6,FALSE)))</f>
        <v>F</v>
      </c>
      <c r="I22" s="196"/>
      <c r="J22" s="198">
        <f t="shared" si="7"/>
        <v>1</v>
      </c>
      <c r="K22" s="203">
        <f>IF(J22=1,(SUM($J$8:J22)*J22),0)</f>
        <v>8</v>
      </c>
      <c r="L22" s="203">
        <f t="shared" si="8"/>
        <v>4</v>
      </c>
      <c r="M22" s="203">
        <f t="shared" si="9"/>
        <v>4</v>
      </c>
      <c r="N22" s="248">
        <f t="shared" si="10"/>
        <v>4</v>
      </c>
      <c r="O22" s="144">
        <f t="shared" si="11"/>
        <v>8</v>
      </c>
      <c r="P22" s="234">
        <f t="shared" si="12"/>
        <v>4</v>
      </c>
      <c r="Q22" s="144"/>
      <c r="R22" s="198">
        <f t="shared" si="25"/>
        <v>0</v>
      </c>
      <c r="S22" s="203">
        <f>IF(R22=1,(SUM($R$8:R22)*R22),0)</f>
        <v>0</v>
      </c>
      <c r="T22" s="203" t="str">
        <f t="shared" si="26"/>
        <v xml:space="preserve"> </v>
      </c>
      <c r="U22" s="203" t="str">
        <f t="shared" si="27"/>
        <v xml:space="preserve"> </v>
      </c>
      <c r="V22" s="248" t="str">
        <f t="shared" si="28"/>
        <v xml:space="preserve"> </v>
      </c>
      <c r="W22" s="144" t="str">
        <f t="shared" si="29"/>
        <v xml:space="preserve"> </v>
      </c>
      <c r="X22" s="234" t="str">
        <f t="shared" si="30"/>
        <v/>
      </c>
      <c r="Y22" s="279"/>
      <c r="Z22" s="198">
        <f t="shared" si="13"/>
        <v>0</v>
      </c>
      <c r="AA22" s="203">
        <f>IF(Z22=1,(SUM($Z$8:Z22)*Z22),0)</f>
        <v>0</v>
      </c>
      <c r="AB22" s="203" t="str">
        <f t="shared" si="14"/>
        <v xml:space="preserve"> </v>
      </c>
      <c r="AC22" s="203" t="str">
        <f t="shared" si="15"/>
        <v xml:space="preserve"> </v>
      </c>
      <c r="AD22" s="248" t="str">
        <f t="shared" si="16"/>
        <v xml:space="preserve"> </v>
      </c>
      <c r="AE22" s="144" t="str">
        <f t="shared" si="17"/>
        <v xml:space="preserve"> </v>
      </c>
      <c r="AF22" s="234" t="str">
        <f t="shared" si="18"/>
        <v/>
      </c>
      <c r="AL22" s="268" t="str">
        <f t="shared" si="19"/>
        <v>625BELIOT</v>
      </c>
      <c r="AM22" s="270">
        <f t="shared" si="20"/>
        <v>625</v>
      </c>
    </row>
    <row r="23" spans="1:39" ht="14.1" customHeight="1" x14ac:dyDescent="0.3">
      <c r="A23" s="131">
        <v>16</v>
      </c>
      <c r="B23" s="131">
        <f t="shared" si="6"/>
        <v>1</v>
      </c>
      <c r="C23" s="132"/>
      <c r="D23" s="131" t="str">
        <f>IF(C23="","",(VLOOKUP(C23,FSGT_F_M_Inscr!$F$7:$K$61,2,FALSE)))</f>
        <v/>
      </c>
      <c r="E23" s="131" t="str">
        <f>IF(C23="","",(VLOOKUP(C23,FSGT_F_M_Inscr!$F$7:$K$61,3,FALSE)))</f>
        <v/>
      </c>
      <c r="F23" s="131" t="str">
        <f>IF(C23="","",(VLOOKUP(C23,FSGT_F_M_Inscr!$F$7:$K$61,4,FALSE)))</f>
        <v/>
      </c>
      <c r="G23" s="131" t="str">
        <f>IF(C23="","",(VLOOKUP(C23,FSGT_F_M_Inscr!$F$7:$K$61,5,FALSE)))</f>
        <v/>
      </c>
      <c r="H23" s="131" t="str">
        <f>IF(C23="","",(VLOOKUP(C23,FSGT_F_M_Inscr!$F$7:$K$61,6,FALSE)))</f>
        <v/>
      </c>
      <c r="I23" s="78"/>
      <c r="J23" s="241">
        <f t="shared" si="7"/>
        <v>0</v>
      </c>
      <c r="K23" s="204">
        <f>IF(J23=1,(SUM($J$8:J23)*J23),0)</f>
        <v>0</v>
      </c>
      <c r="L23" s="204" t="str">
        <f t="shared" si="8"/>
        <v xml:space="preserve"> </v>
      </c>
      <c r="M23" s="204" t="str">
        <f t="shared" si="9"/>
        <v xml:space="preserve"> </v>
      </c>
      <c r="N23" s="249" t="str">
        <f t="shared" si="10"/>
        <v xml:space="preserve"> </v>
      </c>
      <c r="O23" s="143" t="str">
        <f t="shared" si="11"/>
        <v xml:space="preserve"> </v>
      </c>
      <c r="P23" s="233" t="str">
        <f t="shared" si="12"/>
        <v/>
      </c>
      <c r="Q23" s="143"/>
      <c r="R23" s="241">
        <f t="shared" si="25"/>
        <v>0</v>
      </c>
      <c r="S23" s="204">
        <f>IF(R23=1,(SUM($R$8:R23)*R23),0)</f>
        <v>0</v>
      </c>
      <c r="T23" s="204" t="str">
        <f t="shared" si="26"/>
        <v xml:space="preserve"> </v>
      </c>
      <c r="U23" s="204" t="str">
        <f t="shared" si="27"/>
        <v xml:space="preserve"> </v>
      </c>
      <c r="V23" s="249" t="str">
        <f t="shared" si="28"/>
        <v xml:space="preserve"> </v>
      </c>
      <c r="W23" s="143" t="str">
        <f t="shared" si="29"/>
        <v xml:space="preserve"> </v>
      </c>
      <c r="X23" s="233" t="str">
        <f t="shared" si="30"/>
        <v/>
      </c>
      <c r="Y23" s="280"/>
      <c r="Z23" s="241">
        <f t="shared" si="13"/>
        <v>0</v>
      </c>
      <c r="AA23" s="204">
        <f>IF(Z23=1,(SUM($Z$8:Z23)*Z23),0)</f>
        <v>0</v>
      </c>
      <c r="AB23" s="204" t="str">
        <f t="shared" si="14"/>
        <v xml:space="preserve"> </v>
      </c>
      <c r="AC23" s="204" t="str">
        <f t="shared" si="15"/>
        <v xml:space="preserve"> </v>
      </c>
      <c r="AD23" s="249" t="str">
        <f t="shared" si="16"/>
        <v xml:space="preserve"> </v>
      </c>
      <c r="AE23" s="143" t="str">
        <f t="shared" si="17"/>
        <v xml:space="preserve"> </v>
      </c>
      <c r="AF23" s="233" t="str">
        <f t="shared" si="18"/>
        <v/>
      </c>
      <c r="AL23" s="268" t="str">
        <f t="shared" si="19"/>
        <v/>
      </c>
      <c r="AM23" s="270">
        <f t="shared" si="20"/>
        <v>0</v>
      </c>
    </row>
    <row r="24" spans="1:39" ht="14.1" customHeight="1" x14ac:dyDescent="0.3">
      <c r="A24" s="197">
        <v>17</v>
      </c>
      <c r="B24" s="197">
        <f t="shared" si="6"/>
        <v>1</v>
      </c>
      <c r="C24" s="130"/>
      <c r="D24" s="197" t="str">
        <f>IF(C24="","",(VLOOKUP(C24,FSGT_F_M_Inscr!$F$7:$K$61,2,FALSE)))</f>
        <v/>
      </c>
      <c r="E24" s="197" t="str">
        <f>IF(C24="","",(VLOOKUP(C24,FSGT_F_M_Inscr!$F$7:$K$61,3,FALSE)))</f>
        <v/>
      </c>
      <c r="F24" s="197" t="str">
        <f>IF(C24="","",(VLOOKUP(C24,FSGT_F_M_Inscr!$F$7:$K$61,4,FALSE)))</f>
        <v/>
      </c>
      <c r="G24" s="197" t="str">
        <f>IF(C24="","",(VLOOKUP(C24,FSGT_F_M_Inscr!$F$7:$K$61,5,FALSE)))</f>
        <v/>
      </c>
      <c r="H24" s="197" t="str">
        <f>IF(C24="","",(VLOOKUP(C24,FSGT_F_M_Inscr!$F$7:$K$61,6,FALSE)))</f>
        <v/>
      </c>
      <c r="I24" s="196"/>
      <c r="J24" s="198">
        <f t="shared" si="7"/>
        <v>0</v>
      </c>
      <c r="K24" s="203">
        <f>IF(J24=1,(SUM($J$8:J24)*J24),0)</f>
        <v>0</v>
      </c>
      <c r="L24" s="203" t="str">
        <f t="shared" si="8"/>
        <v xml:space="preserve"> </v>
      </c>
      <c r="M24" s="203" t="str">
        <f t="shared" si="9"/>
        <v xml:space="preserve"> </v>
      </c>
      <c r="N24" s="248" t="str">
        <f t="shared" si="10"/>
        <v xml:space="preserve"> </v>
      </c>
      <c r="O24" s="144" t="str">
        <f t="shared" si="11"/>
        <v xml:space="preserve"> </v>
      </c>
      <c r="P24" s="234" t="str">
        <f t="shared" si="12"/>
        <v/>
      </c>
      <c r="Q24" s="144"/>
      <c r="R24" s="198">
        <f t="shared" si="25"/>
        <v>0</v>
      </c>
      <c r="S24" s="203">
        <f>IF(R24=1,(SUM($R$8:R24)*R24),0)</f>
        <v>0</v>
      </c>
      <c r="T24" s="203" t="str">
        <f t="shared" si="26"/>
        <v xml:space="preserve"> </v>
      </c>
      <c r="U24" s="203" t="str">
        <f t="shared" si="27"/>
        <v xml:space="preserve"> </v>
      </c>
      <c r="V24" s="248" t="str">
        <f t="shared" si="28"/>
        <v xml:space="preserve"> </v>
      </c>
      <c r="W24" s="144" t="str">
        <f t="shared" si="29"/>
        <v xml:space="preserve"> </v>
      </c>
      <c r="X24" s="234" t="str">
        <f t="shared" si="30"/>
        <v/>
      </c>
      <c r="Y24" s="279"/>
      <c r="Z24" s="198">
        <f t="shared" si="13"/>
        <v>0</v>
      </c>
      <c r="AA24" s="203">
        <f>IF(Z24=1,(SUM($Z$8:Z24)*Z24),0)</f>
        <v>0</v>
      </c>
      <c r="AB24" s="203" t="str">
        <f t="shared" si="14"/>
        <v xml:space="preserve"> </v>
      </c>
      <c r="AC24" s="203" t="str">
        <f t="shared" si="15"/>
        <v xml:space="preserve"> </v>
      </c>
      <c r="AD24" s="248" t="str">
        <f t="shared" si="16"/>
        <v xml:space="preserve"> </v>
      </c>
      <c r="AE24" s="144" t="str">
        <f t="shared" si="17"/>
        <v xml:space="preserve"> </v>
      </c>
      <c r="AF24" s="234" t="str">
        <f t="shared" si="18"/>
        <v/>
      </c>
      <c r="AL24" s="268" t="str">
        <f t="shared" si="19"/>
        <v/>
      </c>
      <c r="AM24" s="270">
        <f t="shared" si="20"/>
        <v>0</v>
      </c>
    </row>
    <row r="25" spans="1:39" ht="14.1" customHeight="1" x14ac:dyDescent="0.3">
      <c r="A25" s="131">
        <v>18</v>
      </c>
      <c r="B25" s="131">
        <f t="shared" si="6"/>
        <v>1</v>
      </c>
      <c r="C25" s="132"/>
      <c r="D25" s="131" t="str">
        <f>IF(C25="","",(VLOOKUP(C25,FSGT_F_M_Inscr!$F$7:$K$61,2,FALSE)))</f>
        <v/>
      </c>
      <c r="E25" s="131" t="str">
        <f>IF(C25="","",(VLOOKUP(C25,FSGT_F_M_Inscr!$F$7:$K$61,3,FALSE)))</f>
        <v/>
      </c>
      <c r="F25" s="131" t="str">
        <f>IF(C25="","",(VLOOKUP(C25,FSGT_F_M_Inscr!$F$7:$K$61,4,FALSE)))</f>
        <v/>
      </c>
      <c r="G25" s="131" t="str">
        <f>IF(C25="","",(VLOOKUP(C25,FSGT_F_M_Inscr!$F$7:$K$61,5,FALSE)))</f>
        <v/>
      </c>
      <c r="H25" s="131" t="str">
        <f>IF(C25="","",(VLOOKUP(C25,FSGT_F_M_Inscr!$F$7:$K$61,6,FALSE)))</f>
        <v/>
      </c>
      <c r="I25" s="78"/>
      <c r="J25" s="241">
        <f t="shared" si="7"/>
        <v>0</v>
      </c>
      <c r="K25" s="204">
        <f>IF(J25=1,(SUM($J$8:J25)*J25),0)</f>
        <v>0</v>
      </c>
      <c r="L25" s="204" t="str">
        <f t="shared" si="8"/>
        <v xml:space="preserve"> </v>
      </c>
      <c r="M25" s="204" t="str">
        <f t="shared" si="9"/>
        <v xml:space="preserve"> </v>
      </c>
      <c r="N25" s="249" t="str">
        <f t="shared" si="10"/>
        <v xml:space="preserve"> </v>
      </c>
      <c r="O25" s="143" t="str">
        <f t="shared" si="11"/>
        <v xml:space="preserve"> </v>
      </c>
      <c r="P25" s="233" t="str">
        <f t="shared" si="12"/>
        <v/>
      </c>
      <c r="Q25" s="143"/>
      <c r="R25" s="241">
        <f t="shared" si="25"/>
        <v>0</v>
      </c>
      <c r="S25" s="204">
        <f>IF(R25=1,(SUM($R$8:R25)*R25),0)</f>
        <v>0</v>
      </c>
      <c r="T25" s="204" t="str">
        <f t="shared" si="26"/>
        <v xml:space="preserve"> </v>
      </c>
      <c r="U25" s="204" t="str">
        <f t="shared" si="27"/>
        <v xml:space="preserve"> </v>
      </c>
      <c r="V25" s="249" t="str">
        <f t="shared" si="28"/>
        <v xml:space="preserve"> </v>
      </c>
      <c r="W25" s="143" t="str">
        <f t="shared" si="29"/>
        <v xml:space="preserve"> </v>
      </c>
      <c r="X25" s="233" t="str">
        <f t="shared" si="30"/>
        <v/>
      </c>
      <c r="Y25" s="280"/>
      <c r="Z25" s="241">
        <f t="shared" si="13"/>
        <v>0</v>
      </c>
      <c r="AA25" s="204">
        <f>IF(Z25=1,(SUM($Z$8:Z25)*Z25),0)</f>
        <v>0</v>
      </c>
      <c r="AB25" s="204" t="str">
        <f t="shared" si="14"/>
        <v xml:space="preserve"> </v>
      </c>
      <c r="AC25" s="204" t="str">
        <f t="shared" si="15"/>
        <v xml:space="preserve"> </v>
      </c>
      <c r="AD25" s="249" t="str">
        <f t="shared" si="16"/>
        <v xml:space="preserve"> </v>
      </c>
      <c r="AE25" s="143" t="str">
        <f t="shared" si="17"/>
        <v xml:space="preserve"> </v>
      </c>
      <c r="AF25" s="233" t="str">
        <f t="shared" si="18"/>
        <v/>
      </c>
      <c r="AL25" s="268" t="str">
        <f t="shared" si="19"/>
        <v/>
      </c>
      <c r="AM25" s="270">
        <f t="shared" si="20"/>
        <v>0</v>
      </c>
    </row>
    <row r="26" spans="1:39" ht="14.1" customHeight="1" x14ac:dyDescent="0.3">
      <c r="A26" s="197">
        <v>19</v>
      </c>
      <c r="B26" s="197">
        <f t="shared" si="6"/>
        <v>1</v>
      </c>
      <c r="C26" s="130"/>
      <c r="D26" s="197" t="str">
        <f>IF(C26="","",(VLOOKUP(C26,FSGT_F_M_Inscr!$F$7:$K$61,2,FALSE)))</f>
        <v/>
      </c>
      <c r="E26" s="197" t="str">
        <f>IF(C26="","",(VLOOKUP(C26,FSGT_F_M_Inscr!$F$7:$K$61,3,FALSE)))</f>
        <v/>
      </c>
      <c r="F26" s="197" t="str">
        <f>IF(C26="","",(VLOOKUP(C26,FSGT_F_M_Inscr!$F$7:$K$61,4,FALSE)))</f>
        <v/>
      </c>
      <c r="G26" s="197" t="str">
        <f>IF(C26="","",(VLOOKUP(C26,FSGT_F_M_Inscr!$F$7:$K$61,5,FALSE)))</f>
        <v/>
      </c>
      <c r="H26" s="197" t="str">
        <f>IF(C26="","",(VLOOKUP(C26,FSGT_F_M_Inscr!$F$7:$K$61,6,FALSE)))</f>
        <v/>
      </c>
      <c r="I26" s="196"/>
      <c r="J26" s="198">
        <f t="shared" si="7"/>
        <v>0</v>
      </c>
      <c r="K26" s="203">
        <f>IF(J26=1,(SUM($J$8:J26)*J26),0)</f>
        <v>0</v>
      </c>
      <c r="L26" s="203" t="str">
        <f t="shared" si="8"/>
        <v xml:space="preserve"> </v>
      </c>
      <c r="M26" s="203" t="str">
        <f t="shared" si="9"/>
        <v xml:space="preserve"> </v>
      </c>
      <c r="N26" s="248" t="str">
        <f t="shared" si="10"/>
        <v xml:space="preserve"> </v>
      </c>
      <c r="O26" s="144" t="str">
        <f t="shared" si="11"/>
        <v xml:space="preserve"> </v>
      </c>
      <c r="P26" s="234" t="str">
        <f t="shared" si="12"/>
        <v/>
      </c>
      <c r="Q26" s="144"/>
      <c r="R26" s="198">
        <f t="shared" si="25"/>
        <v>0</v>
      </c>
      <c r="S26" s="203">
        <f>IF(R26=1,(SUM($R$8:R26)*R26),0)</f>
        <v>0</v>
      </c>
      <c r="T26" s="203" t="str">
        <f t="shared" si="26"/>
        <v xml:space="preserve"> </v>
      </c>
      <c r="U26" s="203" t="str">
        <f t="shared" si="27"/>
        <v xml:space="preserve"> </v>
      </c>
      <c r="V26" s="248" t="str">
        <f t="shared" si="28"/>
        <v xml:space="preserve"> </v>
      </c>
      <c r="W26" s="144" t="str">
        <f t="shared" si="29"/>
        <v xml:space="preserve"> </v>
      </c>
      <c r="X26" s="234" t="str">
        <f t="shared" si="30"/>
        <v/>
      </c>
      <c r="Y26" s="279"/>
      <c r="Z26" s="198">
        <f t="shared" si="13"/>
        <v>0</v>
      </c>
      <c r="AA26" s="203">
        <f>IF(Z26=1,(SUM($Z$8:Z26)*Z26),0)</f>
        <v>0</v>
      </c>
      <c r="AB26" s="203" t="str">
        <f t="shared" si="14"/>
        <v xml:space="preserve"> </v>
      </c>
      <c r="AC26" s="203" t="str">
        <f t="shared" si="15"/>
        <v xml:space="preserve"> </v>
      </c>
      <c r="AD26" s="248" t="str">
        <f t="shared" si="16"/>
        <v xml:space="preserve"> </v>
      </c>
      <c r="AE26" s="144" t="str">
        <f t="shared" si="17"/>
        <v xml:space="preserve"> </v>
      </c>
      <c r="AF26" s="234" t="str">
        <f t="shared" si="18"/>
        <v/>
      </c>
      <c r="AL26" s="268" t="str">
        <f t="shared" si="19"/>
        <v/>
      </c>
      <c r="AM26" s="270">
        <f t="shared" si="20"/>
        <v>0</v>
      </c>
    </row>
    <row r="27" spans="1:39" ht="14.1" customHeight="1" x14ac:dyDescent="0.3">
      <c r="A27" s="131">
        <v>20</v>
      </c>
      <c r="B27" s="131">
        <f t="shared" si="6"/>
        <v>1</v>
      </c>
      <c r="C27" s="132"/>
      <c r="D27" s="131" t="str">
        <f>IF(C27="","",(VLOOKUP(C27,FSGT_F_M_Inscr!$F$7:$K$61,2,FALSE)))</f>
        <v/>
      </c>
      <c r="E27" s="131" t="str">
        <f>IF(C27="","",(VLOOKUP(C27,FSGT_F_M_Inscr!$F$7:$K$61,3,FALSE)))</f>
        <v/>
      </c>
      <c r="F27" s="131" t="str">
        <f>IF(C27="","",(VLOOKUP(C27,FSGT_F_M_Inscr!$F$7:$K$61,4,FALSE)))</f>
        <v/>
      </c>
      <c r="G27" s="131" t="str">
        <f>IF(C27="","",(VLOOKUP(C27,FSGT_F_M_Inscr!$F$7:$K$61,5,FALSE)))</f>
        <v/>
      </c>
      <c r="H27" s="131" t="str">
        <f>IF(C27="","",(VLOOKUP(C27,FSGT_F_M_Inscr!$F$7:$K$61,6,FALSE)))</f>
        <v/>
      </c>
      <c r="I27" s="78"/>
      <c r="J27" s="241">
        <f t="shared" si="7"/>
        <v>0</v>
      </c>
      <c r="K27" s="204">
        <f>IF(J27=1,(SUM($J$8:J27)*J27),0)</f>
        <v>0</v>
      </c>
      <c r="L27" s="204" t="str">
        <f t="shared" si="8"/>
        <v xml:space="preserve"> </v>
      </c>
      <c r="M27" s="204" t="str">
        <f t="shared" si="9"/>
        <v xml:space="preserve"> </v>
      </c>
      <c r="N27" s="249" t="str">
        <f t="shared" si="10"/>
        <v xml:space="preserve"> </v>
      </c>
      <c r="O27" s="143" t="str">
        <f t="shared" si="11"/>
        <v xml:space="preserve"> </v>
      </c>
      <c r="P27" s="233" t="str">
        <f t="shared" si="12"/>
        <v/>
      </c>
      <c r="Q27" s="143"/>
      <c r="R27" s="241">
        <f t="shared" si="25"/>
        <v>0</v>
      </c>
      <c r="S27" s="204">
        <f>IF(R27=1,(SUM($R$8:R27)*R27),0)</f>
        <v>0</v>
      </c>
      <c r="T27" s="204" t="str">
        <f t="shared" si="26"/>
        <v xml:space="preserve"> </v>
      </c>
      <c r="U27" s="204" t="str">
        <f t="shared" si="27"/>
        <v xml:space="preserve"> </v>
      </c>
      <c r="V27" s="249" t="str">
        <f t="shared" si="28"/>
        <v xml:space="preserve"> </v>
      </c>
      <c r="W27" s="143" t="str">
        <f t="shared" si="29"/>
        <v xml:space="preserve"> </v>
      </c>
      <c r="X27" s="233" t="str">
        <f t="shared" si="30"/>
        <v/>
      </c>
      <c r="Y27" s="280"/>
      <c r="Z27" s="241">
        <f t="shared" si="13"/>
        <v>0</v>
      </c>
      <c r="AA27" s="204">
        <f>IF(Z27=1,(SUM($Z$8:Z27)*Z27),0)</f>
        <v>0</v>
      </c>
      <c r="AB27" s="204" t="str">
        <f t="shared" si="14"/>
        <v xml:space="preserve"> </v>
      </c>
      <c r="AC27" s="204" t="str">
        <f t="shared" si="15"/>
        <v xml:space="preserve"> </v>
      </c>
      <c r="AD27" s="249" t="str">
        <f t="shared" si="16"/>
        <v xml:space="preserve"> </v>
      </c>
      <c r="AE27" s="143" t="str">
        <f t="shared" si="17"/>
        <v xml:space="preserve"> </v>
      </c>
      <c r="AF27" s="233" t="str">
        <f t="shared" si="18"/>
        <v/>
      </c>
      <c r="AL27" s="268" t="str">
        <f t="shared" si="19"/>
        <v/>
      </c>
      <c r="AM27" s="270">
        <f t="shared" si="20"/>
        <v>0</v>
      </c>
    </row>
    <row r="28" spans="1:39" ht="14.1" customHeight="1" x14ac:dyDescent="0.3">
      <c r="A28" s="197">
        <v>21</v>
      </c>
      <c r="B28" s="197">
        <f t="shared" si="6"/>
        <v>1</v>
      </c>
      <c r="C28" s="130"/>
      <c r="D28" s="197" t="str">
        <f>IF(C28="","",(VLOOKUP(C28,FSGT_F_M_Inscr!$F$7:$K$61,2,FALSE)))</f>
        <v/>
      </c>
      <c r="E28" s="197" t="str">
        <f>IF(C28="","",(VLOOKUP(C28,FSGT_F_M_Inscr!$F$7:$K$61,3,FALSE)))</f>
        <v/>
      </c>
      <c r="F28" s="197" t="str">
        <f>IF(C28="","",(VLOOKUP(C28,FSGT_F_M_Inscr!$F$7:$K$61,4,FALSE)))</f>
        <v/>
      </c>
      <c r="G28" s="197" t="str">
        <f>IF(C28="","",(VLOOKUP(C28,FSGT_F_M_Inscr!$F$7:$K$61,5,FALSE)))</f>
        <v/>
      </c>
      <c r="H28" s="197" t="str">
        <f>IF(C28="","",(VLOOKUP(C28,FSGT_F_M_Inscr!$F$7:$K$61,6,FALSE)))</f>
        <v/>
      </c>
      <c r="I28" s="196"/>
      <c r="J28" s="198">
        <f t="shared" si="7"/>
        <v>0</v>
      </c>
      <c r="K28" s="203">
        <f>IF(J28=1,(SUM($J$8:J28)*J28),0)</f>
        <v>0</v>
      </c>
      <c r="L28" s="203" t="str">
        <f t="shared" si="8"/>
        <v xml:space="preserve"> </v>
      </c>
      <c r="M28" s="203" t="str">
        <f t="shared" si="9"/>
        <v xml:space="preserve"> </v>
      </c>
      <c r="N28" s="248" t="str">
        <f t="shared" si="10"/>
        <v xml:space="preserve"> </v>
      </c>
      <c r="O28" s="144" t="str">
        <f t="shared" si="11"/>
        <v xml:space="preserve"> </v>
      </c>
      <c r="P28" s="234" t="str">
        <f t="shared" si="12"/>
        <v/>
      </c>
      <c r="Q28" s="144"/>
      <c r="R28" s="198">
        <f t="shared" si="25"/>
        <v>0</v>
      </c>
      <c r="S28" s="203">
        <f>IF(R28=1,(SUM($R$8:R28)*R28),0)</f>
        <v>0</v>
      </c>
      <c r="T28" s="203" t="str">
        <f t="shared" si="26"/>
        <v xml:space="preserve"> </v>
      </c>
      <c r="U28" s="203" t="str">
        <f t="shared" si="27"/>
        <v xml:space="preserve"> </v>
      </c>
      <c r="V28" s="248" t="str">
        <f t="shared" si="28"/>
        <v xml:space="preserve"> </v>
      </c>
      <c r="W28" s="144" t="str">
        <f t="shared" si="29"/>
        <v xml:space="preserve"> </v>
      </c>
      <c r="X28" s="234" t="str">
        <f t="shared" si="30"/>
        <v/>
      </c>
      <c r="Y28" s="279"/>
      <c r="Z28" s="198">
        <f t="shared" si="13"/>
        <v>0</v>
      </c>
      <c r="AA28" s="203">
        <f>IF(Z28=1,(SUM($Z$8:Z28)*Z28),0)</f>
        <v>0</v>
      </c>
      <c r="AB28" s="203" t="str">
        <f t="shared" si="14"/>
        <v xml:space="preserve"> </v>
      </c>
      <c r="AC28" s="203" t="str">
        <f t="shared" si="15"/>
        <v xml:space="preserve"> </v>
      </c>
      <c r="AD28" s="248" t="str">
        <f t="shared" si="16"/>
        <v xml:space="preserve"> </v>
      </c>
      <c r="AE28" s="144" t="str">
        <f t="shared" si="17"/>
        <v xml:space="preserve"> </v>
      </c>
      <c r="AF28" s="234" t="str">
        <f t="shared" si="18"/>
        <v/>
      </c>
      <c r="AL28" s="268" t="str">
        <f t="shared" si="19"/>
        <v/>
      </c>
      <c r="AM28" s="270">
        <f t="shared" si="20"/>
        <v>0</v>
      </c>
    </row>
    <row r="29" spans="1:39" ht="14.1" customHeight="1" x14ac:dyDescent="0.3">
      <c r="A29" s="131">
        <v>22</v>
      </c>
      <c r="B29" s="131">
        <f t="shared" si="6"/>
        <v>1</v>
      </c>
      <c r="C29" s="132"/>
      <c r="D29" s="131" t="str">
        <f>IF(C29="","",(VLOOKUP(C29,FSGT_F_M_Inscr!$F$7:$K$61,2,FALSE)))</f>
        <v/>
      </c>
      <c r="E29" s="131" t="str">
        <f>IF(C29="","",(VLOOKUP(C29,FSGT_F_M_Inscr!$F$7:$K$61,3,FALSE)))</f>
        <v/>
      </c>
      <c r="F29" s="131" t="str">
        <f>IF(C29="","",(VLOOKUP(C29,FSGT_F_M_Inscr!$F$7:$K$61,4,FALSE)))</f>
        <v/>
      </c>
      <c r="G29" s="131" t="str">
        <f>IF(C29="","",(VLOOKUP(C29,FSGT_F_M_Inscr!$F$7:$K$61,5,FALSE)))</f>
        <v/>
      </c>
      <c r="H29" s="131" t="str">
        <f>IF(C29="","",(VLOOKUP(C29,FSGT_F_M_Inscr!$F$7:$K$61,6,FALSE)))</f>
        <v/>
      </c>
      <c r="I29" s="78"/>
      <c r="J29" s="241">
        <f t="shared" si="7"/>
        <v>0</v>
      </c>
      <c r="K29" s="204">
        <f>IF(J29=1,(SUM($J$8:J29)*J29),0)</f>
        <v>0</v>
      </c>
      <c r="L29" s="204" t="str">
        <f t="shared" si="8"/>
        <v xml:space="preserve"> </v>
      </c>
      <c r="M29" s="204" t="str">
        <f t="shared" si="9"/>
        <v xml:space="preserve"> </v>
      </c>
      <c r="N29" s="249" t="str">
        <f t="shared" si="10"/>
        <v xml:space="preserve"> </v>
      </c>
      <c r="O29" s="143" t="str">
        <f t="shared" si="11"/>
        <v xml:space="preserve"> </v>
      </c>
      <c r="P29" s="233" t="str">
        <f t="shared" si="12"/>
        <v/>
      </c>
      <c r="Q29" s="143"/>
      <c r="R29" s="241">
        <f t="shared" si="25"/>
        <v>0</v>
      </c>
      <c r="S29" s="204">
        <f>IF(R29=1,(SUM($R$8:R29)*R29),0)</f>
        <v>0</v>
      </c>
      <c r="T29" s="204" t="str">
        <f t="shared" si="26"/>
        <v xml:space="preserve"> </v>
      </c>
      <c r="U29" s="204" t="str">
        <f t="shared" si="27"/>
        <v xml:space="preserve"> </v>
      </c>
      <c r="V29" s="249" t="str">
        <f t="shared" si="28"/>
        <v xml:space="preserve"> </v>
      </c>
      <c r="W29" s="143" t="str">
        <f t="shared" si="29"/>
        <v xml:space="preserve"> </v>
      </c>
      <c r="X29" s="233" t="str">
        <f t="shared" si="30"/>
        <v/>
      </c>
      <c r="Y29" s="280"/>
      <c r="Z29" s="241">
        <f t="shared" si="13"/>
        <v>0</v>
      </c>
      <c r="AA29" s="204">
        <f>IF(Z29=1,(SUM($Z$8:Z29)*Z29),0)</f>
        <v>0</v>
      </c>
      <c r="AB29" s="204" t="str">
        <f t="shared" si="14"/>
        <v xml:space="preserve"> </v>
      </c>
      <c r="AC29" s="204" t="str">
        <f t="shared" si="15"/>
        <v xml:space="preserve"> </v>
      </c>
      <c r="AD29" s="249" t="str">
        <f t="shared" si="16"/>
        <v xml:space="preserve"> </v>
      </c>
      <c r="AE29" s="143" t="str">
        <f t="shared" si="17"/>
        <v xml:space="preserve"> </v>
      </c>
      <c r="AF29" s="233" t="str">
        <f t="shared" si="18"/>
        <v/>
      </c>
      <c r="AL29" s="268" t="str">
        <f t="shared" si="19"/>
        <v/>
      </c>
      <c r="AM29" s="270">
        <f t="shared" si="20"/>
        <v>0</v>
      </c>
    </row>
    <row r="30" spans="1:39" ht="14.1" customHeight="1" x14ac:dyDescent="0.3">
      <c r="A30" s="197">
        <v>23</v>
      </c>
      <c r="B30" s="197">
        <f t="shared" si="6"/>
        <v>1</v>
      </c>
      <c r="C30" s="130"/>
      <c r="D30" s="197" t="str">
        <f>IF(C30="","",(VLOOKUP(C30,FSGT_F_M_Inscr!$F$7:$K$61,2,FALSE)))</f>
        <v/>
      </c>
      <c r="E30" s="197" t="str">
        <f>IF(C30="","",(VLOOKUP(C30,FSGT_F_M_Inscr!$F$7:$K$61,3,FALSE)))</f>
        <v/>
      </c>
      <c r="F30" s="197" t="str">
        <f>IF(C30="","",(VLOOKUP(C30,FSGT_F_M_Inscr!$F$7:$K$61,4,FALSE)))</f>
        <v/>
      </c>
      <c r="G30" s="197" t="str">
        <f>IF(C30="","",(VLOOKUP(C30,FSGT_F_M_Inscr!$F$7:$K$61,5,FALSE)))</f>
        <v/>
      </c>
      <c r="H30" s="197" t="str">
        <f>IF(C30="","",(VLOOKUP(C30,FSGT_F_M_Inscr!$F$7:$K$61,6,FALSE)))</f>
        <v/>
      </c>
      <c r="I30" s="196"/>
      <c r="J30" s="198">
        <f t="shared" si="7"/>
        <v>0</v>
      </c>
      <c r="K30" s="203">
        <f>IF(J30=1,(SUM($J$8:J30)*J30),0)</f>
        <v>0</v>
      </c>
      <c r="L30" s="203" t="str">
        <f t="shared" si="8"/>
        <v xml:space="preserve"> </v>
      </c>
      <c r="M30" s="203" t="str">
        <f t="shared" si="9"/>
        <v xml:space="preserve"> </v>
      </c>
      <c r="N30" s="248" t="str">
        <f t="shared" si="10"/>
        <v xml:space="preserve"> </v>
      </c>
      <c r="O30" s="144" t="str">
        <f t="shared" si="11"/>
        <v xml:space="preserve"> </v>
      </c>
      <c r="P30" s="234" t="str">
        <f t="shared" si="12"/>
        <v/>
      </c>
      <c r="Q30" s="144"/>
      <c r="R30" s="198">
        <f t="shared" si="25"/>
        <v>0</v>
      </c>
      <c r="S30" s="203">
        <f>IF(R30=1,(SUM($R$8:R30)*R30),0)</f>
        <v>0</v>
      </c>
      <c r="T30" s="203" t="str">
        <f t="shared" si="26"/>
        <v xml:space="preserve"> </v>
      </c>
      <c r="U30" s="203" t="str">
        <f t="shared" si="27"/>
        <v xml:space="preserve"> </v>
      </c>
      <c r="V30" s="248" t="str">
        <f t="shared" si="28"/>
        <v xml:space="preserve"> </v>
      </c>
      <c r="W30" s="144" t="str">
        <f t="shared" si="29"/>
        <v xml:space="preserve"> </v>
      </c>
      <c r="X30" s="234" t="str">
        <f t="shared" si="30"/>
        <v/>
      </c>
      <c r="Y30" s="279"/>
      <c r="Z30" s="198">
        <f t="shared" si="13"/>
        <v>0</v>
      </c>
      <c r="AA30" s="203">
        <f>IF(Z30=1,(SUM($Z$8:Z30)*Z30),0)</f>
        <v>0</v>
      </c>
      <c r="AB30" s="203" t="str">
        <f t="shared" si="14"/>
        <v xml:space="preserve"> </v>
      </c>
      <c r="AC30" s="203" t="str">
        <f t="shared" si="15"/>
        <v xml:space="preserve"> </v>
      </c>
      <c r="AD30" s="248" t="str">
        <f t="shared" si="16"/>
        <v xml:space="preserve"> </v>
      </c>
      <c r="AE30" s="144" t="str">
        <f t="shared" si="17"/>
        <v xml:space="preserve"> </v>
      </c>
      <c r="AF30" s="234" t="str">
        <f t="shared" si="18"/>
        <v/>
      </c>
      <c r="AL30" s="268" t="str">
        <f t="shared" si="19"/>
        <v/>
      </c>
      <c r="AM30" s="270">
        <f t="shared" si="20"/>
        <v>0</v>
      </c>
    </row>
    <row r="31" spans="1:39" ht="14.1" customHeight="1" x14ac:dyDescent="0.3">
      <c r="A31" s="131">
        <v>24</v>
      </c>
      <c r="B31" s="131">
        <f t="shared" si="6"/>
        <v>1</v>
      </c>
      <c r="C31" s="132"/>
      <c r="D31" s="131" t="str">
        <f>IF(C31="","",(VLOOKUP(C31,FSGT_F_M_Inscr!$F$7:$K$61,2,FALSE)))</f>
        <v/>
      </c>
      <c r="E31" s="131" t="str">
        <f>IF(C31="","",(VLOOKUP(C31,FSGT_F_M_Inscr!$F$7:$K$61,3,FALSE)))</f>
        <v/>
      </c>
      <c r="F31" s="131" t="str">
        <f>IF(C31="","",(VLOOKUP(C31,FSGT_F_M_Inscr!$F$7:$K$61,4,FALSE)))</f>
        <v/>
      </c>
      <c r="G31" s="131" t="str">
        <f>IF(C31="","",(VLOOKUP(C31,FSGT_F_M_Inscr!$F$7:$K$61,5,FALSE)))</f>
        <v/>
      </c>
      <c r="H31" s="131" t="str">
        <f>IF(C31="","",(VLOOKUP(C31,FSGT_F_M_Inscr!$F$7:$K$61,6,FALSE)))</f>
        <v/>
      </c>
      <c r="I31" s="78"/>
      <c r="J31" s="241">
        <f t="shared" si="7"/>
        <v>0</v>
      </c>
      <c r="K31" s="204">
        <f>IF(J31=1,(SUM($J$8:J31)*J31),0)</f>
        <v>0</v>
      </c>
      <c r="L31" s="204" t="str">
        <f t="shared" si="8"/>
        <v xml:space="preserve"> </v>
      </c>
      <c r="M31" s="204" t="str">
        <f t="shared" si="9"/>
        <v xml:space="preserve"> </v>
      </c>
      <c r="N31" s="249" t="str">
        <f t="shared" si="10"/>
        <v xml:space="preserve"> </v>
      </c>
      <c r="O31" s="143" t="str">
        <f t="shared" si="11"/>
        <v xml:space="preserve"> </v>
      </c>
      <c r="P31" s="233" t="str">
        <f t="shared" si="12"/>
        <v/>
      </c>
      <c r="Q31" s="143"/>
      <c r="R31" s="241">
        <f t="shared" si="25"/>
        <v>0</v>
      </c>
      <c r="S31" s="204">
        <f>IF(R31=1,(SUM($R$8:R31)*R31),0)</f>
        <v>0</v>
      </c>
      <c r="T31" s="204" t="str">
        <f t="shared" si="26"/>
        <v xml:space="preserve"> </v>
      </c>
      <c r="U31" s="204" t="str">
        <f t="shared" si="27"/>
        <v xml:space="preserve"> </v>
      </c>
      <c r="V31" s="249" t="str">
        <f t="shared" si="28"/>
        <v xml:space="preserve"> </v>
      </c>
      <c r="W31" s="143" t="str">
        <f t="shared" si="29"/>
        <v xml:space="preserve"> </v>
      </c>
      <c r="X31" s="233" t="str">
        <f t="shared" si="30"/>
        <v/>
      </c>
      <c r="Y31" s="280"/>
      <c r="Z31" s="241">
        <f t="shared" si="13"/>
        <v>0</v>
      </c>
      <c r="AA31" s="204">
        <f>IF(Z31=1,(SUM($Z$8:Z31)*Z31),0)</f>
        <v>0</v>
      </c>
      <c r="AB31" s="204" t="str">
        <f t="shared" si="14"/>
        <v xml:space="preserve"> </v>
      </c>
      <c r="AC31" s="204" t="str">
        <f t="shared" si="15"/>
        <v xml:space="preserve"> </v>
      </c>
      <c r="AD31" s="249" t="str">
        <f t="shared" si="16"/>
        <v xml:space="preserve"> </v>
      </c>
      <c r="AE31" s="143" t="str">
        <f t="shared" si="17"/>
        <v xml:space="preserve"> </v>
      </c>
      <c r="AF31" s="233" t="str">
        <f t="shared" si="18"/>
        <v/>
      </c>
      <c r="AL31" s="268" t="str">
        <f t="shared" si="19"/>
        <v/>
      </c>
      <c r="AM31" s="270">
        <f t="shared" si="20"/>
        <v>0</v>
      </c>
    </row>
    <row r="32" spans="1:39" ht="14.1" customHeight="1" x14ac:dyDescent="0.3">
      <c r="A32" s="197">
        <v>25</v>
      </c>
      <c r="B32" s="197">
        <f t="shared" si="6"/>
        <v>1</v>
      </c>
      <c r="C32" s="130"/>
      <c r="D32" s="197" t="str">
        <f>IF(C32="","",(VLOOKUP(C32,FSGT_F_M_Inscr!$F$7:$K$61,2,FALSE)))</f>
        <v/>
      </c>
      <c r="E32" s="197" t="str">
        <f>IF(C32="","",(VLOOKUP(C32,FSGT_F_M_Inscr!$F$7:$K$61,3,FALSE)))</f>
        <v/>
      </c>
      <c r="F32" s="197" t="str">
        <f>IF(C32="","",(VLOOKUP(C32,FSGT_F_M_Inscr!$F$7:$K$61,4,FALSE)))</f>
        <v/>
      </c>
      <c r="G32" s="197" t="str">
        <f>IF(C32="","",(VLOOKUP(C32,FSGT_F_M_Inscr!$F$7:$K$61,5,FALSE)))</f>
        <v/>
      </c>
      <c r="H32" s="197" t="str">
        <f>IF(C32="","",(VLOOKUP(C32,FSGT_F_M_Inscr!$F$7:$K$61,6,FALSE)))</f>
        <v/>
      </c>
      <c r="I32" s="196"/>
      <c r="J32" s="198">
        <f t="shared" si="7"/>
        <v>0</v>
      </c>
      <c r="K32" s="203">
        <f>IF(J32=1,(SUM($J$8:J32)*J32),0)</f>
        <v>0</v>
      </c>
      <c r="L32" s="203" t="str">
        <f t="shared" si="8"/>
        <v xml:space="preserve"> </v>
      </c>
      <c r="M32" s="203" t="str">
        <f t="shared" si="9"/>
        <v xml:space="preserve"> </v>
      </c>
      <c r="N32" s="248" t="str">
        <f t="shared" si="10"/>
        <v xml:space="preserve"> </v>
      </c>
      <c r="O32" s="144" t="str">
        <f t="shared" si="11"/>
        <v xml:space="preserve"> </v>
      </c>
      <c r="P32" s="234" t="str">
        <f t="shared" si="12"/>
        <v/>
      </c>
      <c r="Q32" s="144"/>
      <c r="R32" s="198">
        <f t="shared" si="25"/>
        <v>0</v>
      </c>
      <c r="S32" s="203">
        <f>IF(R32=1,(SUM($R$8:R32)*R32),0)</f>
        <v>0</v>
      </c>
      <c r="T32" s="203" t="str">
        <f t="shared" si="26"/>
        <v xml:space="preserve"> </v>
      </c>
      <c r="U32" s="203" t="str">
        <f t="shared" si="27"/>
        <v xml:space="preserve"> </v>
      </c>
      <c r="V32" s="248" t="str">
        <f t="shared" si="28"/>
        <v xml:space="preserve"> </v>
      </c>
      <c r="W32" s="144" t="str">
        <f t="shared" si="29"/>
        <v xml:space="preserve"> </v>
      </c>
      <c r="X32" s="234" t="str">
        <f t="shared" si="30"/>
        <v/>
      </c>
      <c r="Y32" s="279"/>
      <c r="Z32" s="198">
        <f t="shared" si="13"/>
        <v>0</v>
      </c>
      <c r="AA32" s="203">
        <f>IF(Z32=1,(SUM($Z$8:Z32)*Z32),0)</f>
        <v>0</v>
      </c>
      <c r="AB32" s="203" t="str">
        <f t="shared" si="14"/>
        <v xml:space="preserve"> </v>
      </c>
      <c r="AC32" s="203" t="str">
        <f t="shared" si="15"/>
        <v xml:space="preserve"> </v>
      </c>
      <c r="AD32" s="248" t="str">
        <f t="shared" si="16"/>
        <v xml:space="preserve"> </v>
      </c>
      <c r="AE32" s="144" t="str">
        <f t="shared" si="17"/>
        <v xml:space="preserve"> </v>
      </c>
      <c r="AF32" s="234" t="str">
        <f t="shared" si="18"/>
        <v/>
      </c>
      <c r="AL32" s="268" t="str">
        <f t="shared" si="19"/>
        <v/>
      </c>
      <c r="AM32" s="270">
        <f t="shared" si="20"/>
        <v>0</v>
      </c>
    </row>
    <row r="33" spans="1:39" ht="14.1" customHeight="1" x14ac:dyDescent="0.3">
      <c r="A33" s="131">
        <v>26</v>
      </c>
      <c r="B33" s="131">
        <f t="shared" si="6"/>
        <v>1</v>
      </c>
      <c r="C33" s="132"/>
      <c r="D33" s="131" t="str">
        <f>IF(C33="","",(VLOOKUP(C33,FSGT_F_M_Inscr!$F$7:$K$61,2,FALSE)))</f>
        <v/>
      </c>
      <c r="E33" s="131" t="str">
        <f>IF(C33="","",(VLOOKUP(C33,FSGT_F_M_Inscr!$F$7:$K$61,3,FALSE)))</f>
        <v/>
      </c>
      <c r="F33" s="131" t="str">
        <f>IF(C33="","",(VLOOKUP(C33,FSGT_F_M_Inscr!$F$7:$K$61,4,FALSE)))</f>
        <v/>
      </c>
      <c r="G33" s="131" t="str">
        <f>IF(C33="","",(VLOOKUP(C33,FSGT_F_M_Inscr!$F$7:$K$61,5,FALSE)))</f>
        <v/>
      </c>
      <c r="H33" s="131" t="str">
        <f>IF(C33="","",(VLOOKUP(C33,FSGT_F_M_Inscr!$F$7:$K$61,6,FALSE)))</f>
        <v/>
      </c>
      <c r="I33" s="78"/>
      <c r="J33" s="241">
        <f t="shared" si="7"/>
        <v>0</v>
      </c>
      <c r="K33" s="204">
        <f>IF(J33=1,(SUM($J$8:J33)*J33),0)</f>
        <v>0</v>
      </c>
      <c r="L33" s="204" t="str">
        <f t="shared" si="8"/>
        <v xml:space="preserve"> </v>
      </c>
      <c r="M33" s="204" t="str">
        <f t="shared" si="9"/>
        <v xml:space="preserve"> </v>
      </c>
      <c r="N33" s="249" t="str">
        <f t="shared" si="10"/>
        <v xml:space="preserve"> </v>
      </c>
      <c r="O33" s="143" t="str">
        <f t="shared" si="11"/>
        <v xml:space="preserve"> </v>
      </c>
      <c r="P33" s="233" t="str">
        <f t="shared" si="12"/>
        <v/>
      </c>
      <c r="Q33" s="143"/>
      <c r="R33" s="241">
        <f t="shared" si="25"/>
        <v>0</v>
      </c>
      <c r="S33" s="204">
        <f>IF(R33=1,(SUM($R$8:R33)*R33),0)</f>
        <v>0</v>
      </c>
      <c r="T33" s="204" t="str">
        <f t="shared" si="26"/>
        <v xml:space="preserve"> </v>
      </c>
      <c r="U33" s="204" t="str">
        <f t="shared" si="27"/>
        <v xml:space="preserve"> </v>
      </c>
      <c r="V33" s="249" t="str">
        <f t="shared" si="28"/>
        <v xml:space="preserve"> </v>
      </c>
      <c r="W33" s="143" t="str">
        <f t="shared" si="29"/>
        <v xml:space="preserve"> </v>
      </c>
      <c r="X33" s="233" t="str">
        <f t="shared" si="30"/>
        <v/>
      </c>
      <c r="Y33" s="280"/>
      <c r="Z33" s="241">
        <f t="shared" si="13"/>
        <v>0</v>
      </c>
      <c r="AA33" s="204">
        <f>IF(Z33=1,(SUM($Z$8:Z33)*Z33),0)</f>
        <v>0</v>
      </c>
      <c r="AB33" s="204" t="str">
        <f t="shared" si="14"/>
        <v xml:space="preserve"> </v>
      </c>
      <c r="AC33" s="204" t="str">
        <f t="shared" si="15"/>
        <v xml:space="preserve"> </v>
      </c>
      <c r="AD33" s="249" t="str">
        <f t="shared" si="16"/>
        <v xml:space="preserve"> </v>
      </c>
      <c r="AE33" s="143" t="str">
        <f t="shared" si="17"/>
        <v xml:space="preserve"> </v>
      </c>
      <c r="AF33" s="233" t="str">
        <f t="shared" si="18"/>
        <v/>
      </c>
      <c r="AL33" s="268" t="str">
        <f t="shared" si="19"/>
        <v/>
      </c>
      <c r="AM33" s="270">
        <f t="shared" si="20"/>
        <v>0</v>
      </c>
    </row>
    <row r="34" spans="1:39" ht="14.1" customHeight="1" x14ac:dyDescent="0.3">
      <c r="A34" s="197">
        <v>27</v>
      </c>
      <c r="B34" s="197">
        <f t="shared" si="6"/>
        <v>1</v>
      </c>
      <c r="C34" s="130"/>
      <c r="D34" s="197" t="str">
        <f>IF(C34="","",(VLOOKUP(C34,FSGT_F_M_Inscr!$F$7:$K$61,2,FALSE)))</f>
        <v/>
      </c>
      <c r="E34" s="197" t="str">
        <f>IF(C34="","",(VLOOKUP(C34,FSGT_F_M_Inscr!$F$7:$K$61,3,FALSE)))</f>
        <v/>
      </c>
      <c r="F34" s="197" t="str">
        <f>IF(C34="","",(VLOOKUP(C34,FSGT_F_M_Inscr!$F$7:$K$61,4,FALSE)))</f>
        <v/>
      </c>
      <c r="G34" s="197" t="str">
        <f>IF(C34="","",(VLOOKUP(C34,FSGT_F_M_Inscr!$F$7:$K$61,5,FALSE)))</f>
        <v/>
      </c>
      <c r="H34" s="197" t="str">
        <f>IF(C34="","",(VLOOKUP(C34,FSGT_F_M_Inscr!$F$7:$K$61,6,FALSE)))</f>
        <v/>
      </c>
      <c r="I34" s="196"/>
      <c r="J34" s="198">
        <f t="shared" si="7"/>
        <v>0</v>
      </c>
      <c r="K34" s="203">
        <f>IF(J34=1,(SUM($J$8:J34)*J34),0)</f>
        <v>0</v>
      </c>
      <c r="L34" s="203" t="str">
        <f t="shared" si="8"/>
        <v xml:space="preserve"> </v>
      </c>
      <c r="M34" s="203" t="str">
        <f t="shared" si="9"/>
        <v xml:space="preserve"> </v>
      </c>
      <c r="N34" s="248" t="str">
        <f t="shared" si="10"/>
        <v xml:space="preserve"> </v>
      </c>
      <c r="O34" s="144" t="str">
        <f t="shared" si="11"/>
        <v xml:space="preserve"> </v>
      </c>
      <c r="P34" s="234" t="str">
        <f t="shared" si="12"/>
        <v/>
      </c>
      <c r="Q34" s="144"/>
      <c r="R34" s="198">
        <f t="shared" si="25"/>
        <v>0</v>
      </c>
      <c r="S34" s="203">
        <f>IF(R34=1,(SUM($R$8:R34)*R34),0)</f>
        <v>0</v>
      </c>
      <c r="T34" s="203" t="str">
        <f t="shared" si="26"/>
        <v xml:space="preserve"> </v>
      </c>
      <c r="U34" s="203" t="str">
        <f t="shared" si="27"/>
        <v xml:space="preserve"> </v>
      </c>
      <c r="V34" s="248" t="str">
        <f t="shared" si="28"/>
        <v xml:space="preserve"> </v>
      </c>
      <c r="W34" s="144" t="str">
        <f t="shared" si="29"/>
        <v xml:space="preserve"> </v>
      </c>
      <c r="X34" s="234" t="str">
        <f t="shared" si="30"/>
        <v/>
      </c>
      <c r="Y34" s="279"/>
      <c r="Z34" s="198">
        <f t="shared" si="13"/>
        <v>0</v>
      </c>
      <c r="AA34" s="203">
        <f>IF(Z34=1,(SUM($Z$8:Z34)*Z34),0)</f>
        <v>0</v>
      </c>
      <c r="AB34" s="203" t="str">
        <f t="shared" si="14"/>
        <v xml:space="preserve"> </v>
      </c>
      <c r="AC34" s="203" t="str">
        <f t="shared" si="15"/>
        <v xml:space="preserve"> </v>
      </c>
      <c r="AD34" s="248" t="str">
        <f t="shared" si="16"/>
        <v xml:space="preserve"> </v>
      </c>
      <c r="AE34" s="144" t="str">
        <f t="shared" si="17"/>
        <v xml:space="preserve"> </v>
      </c>
      <c r="AF34" s="234" t="str">
        <f t="shared" si="18"/>
        <v/>
      </c>
      <c r="AL34" s="268" t="str">
        <f t="shared" si="19"/>
        <v/>
      </c>
      <c r="AM34" s="270">
        <f t="shared" si="20"/>
        <v>0</v>
      </c>
    </row>
    <row r="35" spans="1:39" ht="14.1" customHeight="1" x14ac:dyDescent="0.3">
      <c r="A35" s="131">
        <v>28</v>
      </c>
      <c r="B35" s="131">
        <f t="shared" si="6"/>
        <v>1</v>
      </c>
      <c r="C35" s="132"/>
      <c r="D35" s="131" t="str">
        <f>IF(C35="","",(VLOOKUP(C35,FSGT_F_M_Inscr!$F$7:$K$61,2,FALSE)))</f>
        <v/>
      </c>
      <c r="E35" s="131" t="str">
        <f>IF(C35="","",(VLOOKUP(C35,FSGT_F_M_Inscr!$F$7:$K$61,3,FALSE)))</f>
        <v/>
      </c>
      <c r="F35" s="131" t="str">
        <f>IF(C35="","",(VLOOKUP(C35,FSGT_F_M_Inscr!$F$7:$K$61,4,FALSE)))</f>
        <v/>
      </c>
      <c r="G35" s="131" t="str">
        <f>IF(C35="","",(VLOOKUP(C35,FSGT_F_M_Inscr!$F$7:$K$61,5,FALSE)))</f>
        <v/>
      </c>
      <c r="H35" s="131" t="str">
        <f>IF(C35="","",(VLOOKUP(C35,FSGT_F_M_Inscr!$F$7:$K$61,6,FALSE)))</f>
        <v/>
      </c>
      <c r="I35" s="78"/>
      <c r="J35" s="241">
        <f t="shared" si="7"/>
        <v>0</v>
      </c>
      <c r="K35" s="204">
        <f>IF(J35=1,(SUM($J$8:J35)*J35),0)</f>
        <v>0</v>
      </c>
      <c r="L35" s="204" t="str">
        <f t="shared" si="8"/>
        <v xml:space="preserve"> </v>
      </c>
      <c r="M35" s="204" t="str">
        <f t="shared" si="9"/>
        <v xml:space="preserve"> </v>
      </c>
      <c r="N35" s="249" t="str">
        <f t="shared" si="10"/>
        <v xml:space="preserve"> </v>
      </c>
      <c r="O35" s="143" t="str">
        <f t="shared" si="11"/>
        <v xml:space="preserve"> </v>
      </c>
      <c r="P35" s="233" t="str">
        <f t="shared" si="12"/>
        <v/>
      </c>
      <c r="Q35" s="143"/>
      <c r="R35" s="241">
        <f t="shared" si="25"/>
        <v>0</v>
      </c>
      <c r="S35" s="204">
        <f>IF(R35=1,(SUM($R$8:R35)*R35),0)</f>
        <v>0</v>
      </c>
      <c r="T35" s="204" t="str">
        <f t="shared" si="26"/>
        <v xml:space="preserve"> </v>
      </c>
      <c r="U35" s="204" t="str">
        <f t="shared" si="27"/>
        <v xml:space="preserve"> </v>
      </c>
      <c r="V35" s="249" t="str">
        <f t="shared" si="28"/>
        <v xml:space="preserve"> </v>
      </c>
      <c r="W35" s="143" t="str">
        <f t="shared" si="29"/>
        <v xml:space="preserve"> </v>
      </c>
      <c r="X35" s="233" t="str">
        <f t="shared" si="30"/>
        <v/>
      </c>
      <c r="Y35" s="280"/>
      <c r="Z35" s="241">
        <f t="shared" si="13"/>
        <v>0</v>
      </c>
      <c r="AA35" s="204">
        <f>IF(Z35=1,(SUM($Z$8:Z35)*Z35),0)</f>
        <v>0</v>
      </c>
      <c r="AB35" s="204" t="str">
        <f t="shared" si="14"/>
        <v xml:space="preserve"> </v>
      </c>
      <c r="AC35" s="204" t="str">
        <f t="shared" si="15"/>
        <v xml:space="preserve"> </v>
      </c>
      <c r="AD35" s="249" t="str">
        <f t="shared" si="16"/>
        <v xml:space="preserve"> </v>
      </c>
      <c r="AE35" s="143" t="str">
        <f t="shared" si="17"/>
        <v xml:space="preserve"> </v>
      </c>
      <c r="AF35" s="233" t="str">
        <f t="shared" si="18"/>
        <v/>
      </c>
      <c r="AL35" s="268" t="str">
        <f t="shared" si="19"/>
        <v/>
      </c>
      <c r="AM35" s="270">
        <f t="shared" si="20"/>
        <v>0</v>
      </c>
    </row>
    <row r="36" spans="1:39" ht="14.1" customHeight="1" x14ac:dyDescent="0.3">
      <c r="A36" s="197">
        <v>29</v>
      </c>
      <c r="B36" s="197">
        <f t="shared" si="6"/>
        <v>1</v>
      </c>
      <c r="C36" s="130"/>
      <c r="D36" s="197" t="str">
        <f>IF(C36="","",(VLOOKUP(C36,FSGT_F_M_Inscr!$F$7:$K$61,2,FALSE)))</f>
        <v/>
      </c>
      <c r="E36" s="197" t="str">
        <f>IF(C36="","",(VLOOKUP(C36,FSGT_F_M_Inscr!$F$7:$K$61,3,FALSE)))</f>
        <v/>
      </c>
      <c r="F36" s="197" t="str">
        <f>IF(C36="","",(VLOOKUP(C36,FSGT_F_M_Inscr!$F$7:$K$61,4,FALSE)))</f>
        <v/>
      </c>
      <c r="G36" s="197" t="str">
        <f>IF(C36="","",(VLOOKUP(C36,FSGT_F_M_Inscr!$F$7:$K$61,5,FALSE)))</f>
        <v/>
      </c>
      <c r="H36" s="197" t="str">
        <f>IF(C36="","",(VLOOKUP(C36,FSGT_F_M_Inscr!$F$7:$K$61,6,FALSE)))</f>
        <v/>
      </c>
      <c r="I36" s="196"/>
      <c r="J36" s="198">
        <f t="shared" si="7"/>
        <v>0</v>
      </c>
      <c r="K36" s="203">
        <f>IF(J36=1,(SUM($J$8:J36)*J36),0)</f>
        <v>0</v>
      </c>
      <c r="L36" s="203" t="str">
        <f t="shared" si="8"/>
        <v xml:space="preserve"> </v>
      </c>
      <c r="M36" s="203" t="str">
        <f t="shared" si="9"/>
        <v xml:space="preserve"> </v>
      </c>
      <c r="N36" s="248" t="str">
        <f t="shared" si="10"/>
        <v xml:space="preserve"> </v>
      </c>
      <c r="O36" s="144" t="str">
        <f t="shared" si="11"/>
        <v xml:space="preserve"> </v>
      </c>
      <c r="P36" s="234" t="str">
        <f t="shared" si="12"/>
        <v/>
      </c>
      <c r="Q36" s="144"/>
      <c r="R36" s="198">
        <f t="shared" si="25"/>
        <v>0</v>
      </c>
      <c r="S36" s="203">
        <f>IF(R36=1,(SUM($R$8:R36)*R36),0)</f>
        <v>0</v>
      </c>
      <c r="T36" s="203" t="str">
        <f t="shared" si="26"/>
        <v xml:space="preserve"> </v>
      </c>
      <c r="U36" s="203" t="str">
        <f t="shared" si="27"/>
        <v xml:space="preserve"> </v>
      </c>
      <c r="V36" s="248" t="str">
        <f t="shared" si="28"/>
        <v xml:space="preserve"> </v>
      </c>
      <c r="W36" s="144" t="str">
        <f t="shared" si="29"/>
        <v xml:space="preserve"> </v>
      </c>
      <c r="X36" s="234" t="str">
        <f t="shared" si="30"/>
        <v/>
      </c>
      <c r="Y36" s="279"/>
      <c r="Z36" s="198">
        <f t="shared" si="13"/>
        <v>0</v>
      </c>
      <c r="AA36" s="203">
        <f>IF(Z36=1,(SUM($Z$8:Z36)*Z36),0)</f>
        <v>0</v>
      </c>
      <c r="AB36" s="203" t="str">
        <f t="shared" si="14"/>
        <v xml:space="preserve"> </v>
      </c>
      <c r="AC36" s="203" t="str">
        <f t="shared" si="15"/>
        <v xml:space="preserve"> </v>
      </c>
      <c r="AD36" s="248" t="str">
        <f t="shared" si="16"/>
        <v xml:space="preserve"> </v>
      </c>
      <c r="AE36" s="144" t="str">
        <f t="shared" si="17"/>
        <v xml:space="preserve"> </v>
      </c>
      <c r="AF36" s="234" t="str">
        <f t="shared" si="18"/>
        <v/>
      </c>
      <c r="AL36" s="268" t="str">
        <f t="shared" si="19"/>
        <v/>
      </c>
      <c r="AM36" s="270">
        <f t="shared" si="20"/>
        <v>0</v>
      </c>
    </row>
    <row r="37" spans="1:39" ht="14.1" customHeight="1" x14ac:dyDescent="0.3">
      <c r="A37" s="131">
        <v>30</v>
      </c>
      <c r="B37" s="131">
        <f t="shared" si="6"/>
        <v>1</v>
      </c>
      <c r="C37" s="132"/>
      <c r="D37" s="131" t="str">
        <f>IF(C37="","",(VLOOKUP(C37,FSGT_F_M_Inscr!$F$7:$K$61,2,FALSE)))</f>
        <v/>
      </c>
      <c r="E37" s="131" t="str">
        <f>IF(C37="","",(VLOOKUP(C37,FSGT_F_M_Inscr!$F$7:$K$61,3,FALSE)))</f>
        <v/>
      </c>
      <c r="F37" s="131" t="str">
        <f>IF(C37="","",(VLOOKUP(C37,FSGT_F_M_Inscr!$F$7:$K$61,4,FALSE)))</f>
        <v/>
      </c>
      <c r="G37" s="131" t="str">
        <f>IF(C37="","",(VLOOKUP(C37,FSGT_F_M_Inscr!$F$7:$K$61,5,FALSE)))</f>
        <v/>
      </c>
      <c r="H37" s="131" t="str">
        <f>IF(C37="","",(VLOOKUP(C37,FSGT_F_M_Inscr!$F$7:$K$61,6,FALSE)))</f>
        <v/>
      </c>
      <c r="I37" s="78"/>
      <c r="J37" s="241">
        <f t="shared" si="7"/>
        <v>0</v>
      </c>
      <c r="K37" s="204">
        <f>IF(J37=1,(SUM($J$8:J37)*J37),0)</f>
        <v>0</v>
      </c>
      <c r="L37" s="204" t="str">
        <f t="shared" si="8"/>
        <v xml:space="preserve"> </v>
      </c>
      <c r="M37" s="204" t="str">
        <f t="shared" si="9"/>
        <v xml:space="preserve"> </v>
      </c>
      <c r="N37" s="249" t="str">
        <f t="shared" si="10"/>
        <v xml:space="preserve"> </v>
      </c>
      <c r="O37" s="143" t="str">
        <f t="shared" si="11"/>
        <v xml:space="preserve"> </v>
      </c>
      <c r="P37" s="233" t="str">
        <f t="shared" si="12"/>
        <v/>
      </c>
      <c r="Q37" s="143"/>
      <c r="R37" s="241">
        <f t="shared" si="25"/>
        <v>0</v>
      </c>
      <c r="S37" s="204">
        <f>IF(R37=1,(SUM($R$8:R37)*R37),0)</f>
        <v>0</v>
      </c>
      <c r="T37" s="204" t="str">
        <f t="shared" si="26"/>
        <v xml:space="preserve"> </v>
      </c>
      <c r="U37" s="204" t="str">
        <f t="shared" si="27"/>
        <v xml:space="preserve"> </v>
      </c>
      <c r="V37" s="249" t="str">
        <f t="shared" si="28"/>
        <v xml:space="preserve"> </v>
      </c>
      <c r="W37" s="143" t="str">
        <f t="shared" si="29"/>
        <v xml:space="preserve"> </v>
      </c>
      <c r="X37" s="233" t="str">
        <f t="shared" si="30"/>
        <v/>
      </c>
      <c r="Y37" s="280"/>
      <c r="Z37" s="241">
        <f t="shared" si="13"/>
        <v>0</v>
      </c>
      <c r="AA37" s="204">
        <f>IF(Z37=1,(SUM($Z$8:Z37)*Z37),0)</f>
        <v>0</v>
      </c>
      <c r="AB37" s="204" t="str">
        <f t="shared" si="14"/>
        <v xml:space="preserve"> </v>
      </c>
      <c r="AC37" s="204" t="str">
        <f t="shared" si="15"/>
        <v xml:space="preserve"> </v>
      </c>
      <c r="AD37" s="249" t="str">
        <f t="shared" si="16"/>
        <v xml:space="preserve"> </v>
      </c>
      <c r="AE37" s="143" t="str">
        <f t="shared" si="17"/>
        <v xml:space="preserve"> </v>
      </c>
      <c r="AF37" s="233" t="str">
        <f t="shared" si="18"/>
        <v/>
      </c>
      <c r="AL37" s="268" t="str">
        <f t="shared" si="19"/>
        <v/>
      </c>
      <c r="AM37" s="270">
        <f t="shared" si="20"/>
        <v>0</v>
      </c>
    </row>
    <row r="38" spans="1:39" ht="14.1" customHeight="1" x14ac:dyDescent="0.3">
      <c r="A38" s="197">
        <v>31</v>
      </c>
      <c r="B38" s="197">
        <f t="shared" si="6"/>
        <v>1</v>
      </c>
      <c r="C38" s="130"/>
      <c r="D38" s="197" t="str">
        <f>IF(C38="","",(VLOOKUP(C38,FSGT_F_M_Inscr!$F$7:$K$61,2,FALSE)))</f>
        <v/>
      </c>
      <c r="E38" s="197" t="str">
        <f>IF(C38="","",(VLOOKUP(C38,FSGT_F_M_Inscr!$F$7:$K$61,3,FALSE)))</f>
        <v/>
      </c>
      <c r="F38" s="197" t="str">
        <f>IF(C38="","",(VLOOKUP(C38,FSGT_F_M_Inscr!$F$7:$K$61,4,FALSE)))</f>
        <v/>
      </c>
      <c r="G38" s="197" t="str">
        <f>IF(C38="","",(VLOOKUP(C38,FSGT_F_M_Inscr!$F$7:$K$61,5,FALSE)))</f>
        <v/>
      </c>
      <c r="H38" s="197" t="str">
        <f>IF(C38="","",(VLOOKUP(C38,FSGT_F_M_Inscr!$F$7:$K$61,6,FALSE)))</f>
        <v/>
      </c>
      <c r="I38" s="196"/>
      <c r="J38" s="198">
        <f t="shared" si="7"/>
        <v>0</v>
      </c>
      <c r="K38" s="203">
        <f>IF(J38=1,(SUM($J$8:J38)*J38),0)</f>
        <v>0</v>
      </c>
      <c r="L38" s="203" t="str">
        <f t="shared" si="8"/>
        <v xml:space="preserve"> </v>
      </c>
      <c r="M38" s="203" t="str">
        <f t="shared" si="9"/>
        <v xml:space="preserve"> </v>
      </c>
      <c r="N38" s="248" t="str">
        <f t="shared" si="10"/>
        <v xml:space="preserve"> </v>
      </c>
      <c r="O38" s="144" t="str">
        <f t="shared" si="11"/>
        <v xml:space="preserve"> </v>
      </c>
      <c r="P38" s="234" t="str">
        <f t="shared" si="12"/>
        <v/>
      </c>
      <c r="Q38" s="144"/>
      <c r="R38" s="198">
        <f t="shared" si="25"/>
        <v>0</v>
      </c>
      <c r="S38" s="203">
        <f>IF(R38=1,(SUM($R$8:R38)*R38),0)</f>
        <v>0</v>
      </c>
      <c r="T38" s="203" t="str">
        <f t="shared" si="26"/>
        <v xml:space="preserve"> </v>
      </c>
      <c r="U38" s="203" t="str">
        <f t="shared" si="27"/>
        <v xml:space="preserve"> </v>
      </c>
      <c r="V38" s="248" t="str">
        <f t="shared" si="28"/>
        <v xml:space="preserve"> </v>
      </c>
      <c r="W38" s="144" t="str">
        <f t="shared" si="29"/>
        <v xml:space="preserve"> </v>
      </c>
      <c r="X38" s="234" t="str">
        <f t="shared" si="30"/>
        <v/>
      </c>
      <c r="Y38" s="279"/>
      <c r="Z38" s="198">
        <f t="shared" si="13"/>
        <v>0</v>
      </c>
      <c r="AA38" s="203">
        <f>IF(Z38=1,(SUM($Z$8:Z38)*Z38),0)</f>
        <v>0</v>
      </c>
      <c r="AB38" s="203" t="str">
        <f t="shared" si="14"/>
        <v xml:space="preserve"> </v>
      </c>
      <c r="AC38" s="203" t="str">
        <f t="shared" si="15"/>
        <v xml:space="preserve"> </v>
      </c>
      <c r="AD38" s="248" t="str">
        <f t="shared" si="16"/>
        <v xml:space="preserve"> </v>
      </c>
      <c r="AE38" s="144" t="str">
        <f t="shared" si="17"/>
        <v xml:space="preserve"> </v>
      </c>
      <c r="AF38" s="234" t="str">
        <f t="shared" si="18"/>
        <v/>
      </c>
      <c r="AL38" s="268" t="str">
        <f t="shared" si="19"/>
        <v/>
      </c>
      <c r="AM38" s="270">
        <f t="shared" si="20"/>
        <v>0</v>
      </c>
    </row>
    <row r="39" spans="1:39" ht="14.1" customHeight="1" x14ac:dyDescent="0.3">
      <c r="A39" s="131">
        <v>32</v>
      </c>
      <c r="B39" s="131">
        <f t="shared" si="6"/>
        <v>1</v>
      </c>
      <c r="C39" s="132"/>
      <c r="D39" s="131" t="str">
        <f>IF(C39="","",(VLOOKUP(C39,FSGT_F_M_Inscr!$F$7:$K$61,2,FALSE)))</f>
        <v/>
      </c>
      <c r="E39" s="131" t="str">
        <f>IF(C39="","",(VLOOKUP(C39,FSGT_F_M_Inscr!$F$7:$K$61,3,FALSE)))</f>
        <v/>
      </c>
      <c r="F39" s="131" t="str">
        <f>IF(C39="","",(VLOOKUP(C39,FSGT_F_M_Inscr!$F$7:$K$61,4,FALSE)))</f>
        <v/>
      </c>
      <c r="G39" s="131" t="str">
        <f>IF(C39="","",(VLOOKUP(C39,FSGT_F_M_Inscr!$F$7:$K$61,5,FALSE)))</f>
        <v/>
      </c>
      <c r="H39" s="131" t="str">
        <f>IF(C39="","",(VLOOKUP(C39,FSGT_F_M_Inscr!$F$7:$K$61,6,FALSE)))</f>
        <v/>
      </c>
      <c r="I39" s="78"/>
      <c r="J39" s="241">
        <f t="shared" si="7"/>
        <v>0</v>
      </c>
      <c r="K39" s="204">
        <f>IF(J39=1,(SUM($J$8:J39)*J39),0)</f>
        <v>0</v>
      </c>
      <c r="L39" s="204" t="str">
        <f t="shared" si="8"/>
        <v xml:space="preserve"> </v>
      </c>
      <c r="M39" s="204" t="str">
        <f t="shared" si="9"/>
        <v xml:space="preserve"> </v>
      </c>
      <c r="N39" s="249" t="str">
        <f t="shared" si="10"/>
        <v xml:space="preserve"> </v>
      </c>
      <c r="O39" s="143" t="str">
        <f t="shared" si="11"/>
        <v xml:space="preserve"> </v>
      </c>
      <c r="P39" s="233" t="str">
        <f t="shared" si="12"/>
        <v/>
      </c>
      <c r="Q39" s="143"/>
      <c r="R39" s="241">
        <f t="shared" si="25"/>
        <v>0</v>
      </c>
      <c r="S39" s="204">
        <f>IF(R39=1,(SUM($R$8:R39)*R39),0)</f>
        <v>0</v>
      </c>
      <c r="T39" s="204" t="str">
        <f t="shared" si="26"/>
        <v xml:space="preserve"> </v>
      </c>
      <c r="U39" s="204" t="str">
        <f t="shared" si="27"/>
        <v xml:space="preserve"> </v>
      </c>
      <c r="V39" s="249" t="str">
        <f t="shared" si="28"/>
        <v xml:space="preserve"> </v>
      </c>
      <c r="W39" s="143" t="str">
        <f t="shared" si="29"/>
        <v xml:space="preserve"> </v>
      </c>
      <c r="X39" s="233" t="str">
        <f t="shared" si="30"/>
        <v/>
      </c>
      <c r="Y39" s="280"/>
      <c r="Z39" s="241">
        <f t="shared" si="13"/>
        <v>0</v>
      </c>
      <c r="AA39" s="204">
        <f>IF(Z39=1,(SUM($Z$8:Z39)*Z39),0)</f>
        <v>0</v>
      </c>
      <c r="AB39" s="204" t="str">
        <f t="shared" si="14"/>
        <v xml:space="preserve"> </v>
      </c>
      <c r="AC39" s="204" t="str">
        <f t="shared" si="15"/>
        <v xml:space="preserve"> </v>
      </c>
      <c r="AD39" s="249" t="str">
        <f t="shared" si="16"/>
        <v xml:space="preserve"> </v>
      </c>
      <c r="AE39" s="143" t="str">
        <f t="shared" si="17"/>
        <v xml:space="preserve"> </v>
      </c>
      <c r="AF39" s="233" t="str">
        <f t="shared" si="18"/>
        <v/>
      </c>
      <c r="AL39" s="268" t="str">
        <f t="shared" si="19"/>
        <v/>
      </c>
      <c r="AM39" s="270">
        <f t="shared" si="20"/>
        <v>0</v>
      </c>
    </row>
    <row r="40" spans="1:39" ht="14.1" customHeight="1" x14ac:dyDescent="0.3">
      <c r="A40" s="197">
        <v>33</v>
      </c>
      <c r="B40" s="197">
        <f t="shared" si="6"/>
        <v>1</v>
      </c>
      <c r="C40" s="130"/>
      <c r="D40" s="197" t="str">
        <f>IF(C40="","",(VLOOKUP(C40,FSGT_F_M_Inscr!$F$7:$K$61,2,FALSE)))</f>
        <v/>
      </c>
      <c r="E40" s="197" t="str">
        <f>IF(C40="","",(VLOOKUP(C40,FSGT_F_M_Inscr!$F$7:$K$61,3,FALSE)))</f>
        <v/>
      </c>
      <c r="F40" s="197" t="str">
        <f>IF(C40="","",(VLOOKUP(C40,FSGT_F_M_Inscr!$F$7:$K$61,4,FALSE)))</f>
        <v/>
      </c>
      <c r="G40" s="197" t="str">
        <f>IF(C40="","",(VLOOKUP(C40,FSGT_F_M_Inscr!$F$7:$K$61,5,FALSE)))</f>
        <v/>
      </c>
      <c r="H40" s="197" t="str">
        <f>IF(C40="","",(VLOOKUP(C40,FSGT_F_M_Inscr!$F$7:$K$61,6,FALSE)))</f>
        <v/>
      </c>
      <c r="I40" s="196"/>
      <c r="J40" s="198">
        <f t="shared" si="7"/>
        <v>0</v>
      </c>
      <c r="K40" s="203">
        <f>IF(J40=1,(SUM($J$8:J40)*J40),0)</f>
        <v>0</v>
      </c>
      <c r="L40" s="203" t="str">
        <f t="shared" si="8"/>
        <v xml:space="preserve"> </v>
      </c>
      <c r="M40" s="203" t="str">
        <f t="shared" si="9"/>
        <v xml:space="preserve"> </v>
      </c>
      <c r="N40" s="248" t="str">
        <f t="shared" si="10"/>
        <v xml:space="preserve"> </v>
      </c>
      <c r="O40" s="144" t="str">
        <f t="shared" si="11"/>
        <v xml:space="preserve"> </v>
      </c>
      <c r="P40" s="234" t="str">
        <f t="shared" si="12"/>
        <v/>
      </c>
      <c r="Q40" s="144"/>
      <c r="R40" s="198">
        <f t="shared" si="25"/>
        <v>0</v>
      </c>
      <c r="S40" s="203">
        <f>IF(R40=1,(SUM($R$8:R40)*R40),0)</f>
        <v>0</v>
      </c>
      <c r="T40" s="203" t="str">
        <f t="shared" si="26"/>
        <v xml:space="preserve"> </v>
      </c>
      <c r="U40" s="203" t="str">
        <f t="shared" si="27"/>
        <v xml:space="preserve"> </v>
      </c>
      <c r="V40" s="248" t="str">
        <f t="shared" si="28"/>
        <v xml:space="preserve"> </v>
      </c>
      <c r="W40" s="144" t="str">
        <f t="shared" si="29"/>
        <v xml:space="preserve"> </v>
      </c>
      <c r="X40" s="234" t="str">
        <f t="shared" si="30"/>
        <v/>
      </c>
      <c r="Y40" s="279"/>
      <c r="Z40" s="198">
        <f t="shared" si="13"/>
        <v>0</v>
      </c>
      <c r="AA40" s="203">
        <f>IF(Z40=1,(SUM($Z$8:Z40)*Z40),0)</f>
        <v>0</v>
      </c>
      <c r="AB40" s="203" t="str">
        <f t="shared" si="14"/>
        <v xml:space="preserve"> </v>
      </c>
      <c r="AC40" s="203" t="str">
        <f t="shared" si="15"/>
        <v xml:space="preserve"> </v>
      </c>
      <c r="AD40" s="248" t="str">
        <f t="shared" si="16"/>
        <v xml:space="preserve"> </v>
      </c>
      <c r="AE40" s="144" t="str">
        <f t="shared" si="17"/>
        <v xml:space="preserve"> </v>
      </c>
      <c r="AF40" s="234" t="str">
        <f t="shared" si="18"/>
        <v/>
      </c>
      <c r="AL40" s="268" t="str">
        <f t="shared" si="19"/>
        <v/>
      </c>
      <c r="AM40" s="270">
        <f t="shared" si="20"/>
        <v>0</v>
      </c>
    </row>
    <row r="41" spans="1:39" ht="14.1" customHeight="1" x14ac:dyDescent="0.3">
      <c r="A41" s="131">
        <v>34</v>
      </c>
      <c r="B41" s="131">
        <f t="shared" si="6"/>
        <v>1</v>
      </c>
      <c r="C41" s="132"/>
      <c r="D41" s="131" t="str">
        <f>IF(C41="","",(VLOOKUP(C41,FSGT_F_M_Inscr!$F$7:$K$61,2,FALSE)))</f>
        <v/>
      </c>
      <c r="E41" s="131" t="str">
        <f>IF(C41="","",(VLOOKUP(C41,FSGT_F_M_Inscr!$F$7:$K$61,3,FALSE)))</f>
        <v/>
      </c>
      <c r="F41" s="131" t="str">
        <f>IF(C41="","",(VLOOKUP(C41,FSGT_F_M_Inscr!$F$7:$K$61,4,FALSE)))</f>
        <v/>
      </c>
      <c r="G41" s="131" t="str">
        <f>IF(C41="","",(VLOOKUP(C41,FSGT_F_M_Inscr!$F$7:$K$61,5,FALSE)))</f>
        <v/>
      </c>
      <c r="H41" s="131" t="str">
        <f>IF(C41="","",(VLOOKUP(C41,FSGT_F_M_Inscr!$F$7:$K$61,6,FALSE)))</f>
        <v/>
      </c>
      <c r="I41" s="78"/>
      <c r="J41" s="241">
        <f t="shared" si="7"/>
        <v>0</v>
      </c>
      <c r="K41" s="204">
        <f>IF(J41=1,(SUM($J$8:J41)*J41),0)</f>
        <v>0</v>
      </c>
      <c r="L41" s="204" t="str">
        <f t="shared" si="8"/>
        <v xml:space="preserve"> </v>
      </c>
      <c r="M41" s="204" t="str">
        <f t="shared" si="9"/>
        <v xml:space="preserve"> </v>
      </c>
      <c r="N41" s="249" t="str">
        <f t="shared" si="10"/>
        <v xml:space="preserve"> </v>
      </c>
      <c r="O41" s="143" t="str">
        <f t="shared" si="11"/>
        <v xml:space="preserve"> </v>
      </c>
      <c r="P41" s="233" t="str">
        <f t="shared" si="12"/>
        <v/>
      </c>
      <c r="Q41" s="143"/>
      <c r="R41" s="241">
        <f t="shared" si="25"/>
        <v>0</v>
      </c>
      <c r="S41" s="204">
        <f>IF(R41=1,(SUM($R$8:R41)*R41),0)</f>
        <v>0</v>
      </c>
      <c r="T41" s="204" t="str">
        <f t="shared" si="26"/>
        <v xml:space="preserve"> </v>
      </c>
      <c r="U41" s="204" t="str">
        <f t="shared" si="27"/>
        <v xml:space="preserve"> </v>
      </c>
      <c r="V41" s="249" t="str">
        <f t="shared" si="28"/>
        <v xml:space="preserve"> </v>
      </c>
      <c r="W41" s="143" t="str">
        <f t="shared" si="29"/>
        <v xml:space="preserve"> </v>
      </c>
      <c r="X41" s="233" t="str">
        <f t="shared" si="30"/>
        <v/>
      </c>
      <c r="Y41" s="280"/>
      <c r="Z41" s="241">
        <f t="shared" si="13"/>
        <v>0</v>
      </c>
      <c r="AA41" s="204">
        <f>IF(Z41=1,(SUM($Z$8:Z41)*Z41),0)</f>
        <v>0</v>
      </c>
      <c r="AB41" s="204" t="str">
        <f t="shared" si="14"/>
        <v xml:space="preserve"> </v>
      </c>
      <c r="AC41" s="204" t="str">
        <f t="shared" si="15"/>
        <v xml:space="preserve"> </v>
      </c>
      <c r="AD41" s="249" t="str">
        <f t="shared" si="16"/>
        <v xml:space="preserve"> </v>
      </c>
      <c r="AE41" s="143" t="str">
        <f t="shared" si="17"/>
        <v xml:space="preserve"> </v>
      </c>
      <c r="AF41" s="233" t="str">
        <f t="shared" si="18"/>
        <v/>
      </c>
      <c r="AL41" s="268" t="str">
        <f t="shared" si="19"/>
        <v/>
      </c>
      <c r="AM41" s="270">
        <f t="shared" si="20"/>
        <v>0</v>
      </c>
    </row>
    <row r="42" spans="1:39" ht="14.1" customHeight="1" x14ac:dyDescent="0.3">
      <c r="A42" s="197">
        <v>35</v>
      </c>
      <c r="B42" s="197">
        <f t="shared" si="6"/>
        <v>1</v>
      </c>
      <c r="C42" s="130"/>
      <c r="D42" s="197" t="str">
        <f>IF(C42="","",(VLOOKUP(C42,FSGT_F_M_Inscr!$F$7:$K$61,2,FALSE)))</f>
        <v/>
      </c>
      <c r="E42" s="197" t="str">
        <f>IF(C42="","",(VLOOKUP(C42,FSGT_F_M_Inscr!$F$7:$K$61,3,FALSE)))</f>
        <v/>
      </c>
      <c r="F42" s="197" t="str">
        <f>IF(C42="","",(VLOOKUP(C42,FSGT_F_M_Inscr!$F$7:$K$61,4,FALSE)))</f>
        <v/>
      </c>
      <c r="G42" s="197" t="str">
        <f>IF(C42="","",(VLOOKUP(C42,FSGT_F_M_Inscr!$F$7:$K$61,5,FALSE)))</f>
        <v/>
      </c>
      <c r="H42" s="197" t="str">
        <f>IF(C42="","",(VLOOKUP(C42,FSGT_F_M_Inscr!$F$7:$K$61,6,FALSE)))</f>
        <v/>
      </c>
      <c r="I42" s="196"/>
      <c r="J42" s="198">
        <f t="shared" si="7"/>
        <v>0</v>
      </c>
      <c r="K42" s="203">
        <f>IF(J42=1,(SUM($J$8:J42)*J42),0)</f>
        <v>0</v>
      </c>
      <c r="L42" s="203" t="str">
        <f t="shared" si="8"/>
        <v xml:space="preserve"> </v>
      </c>
      <c r="M42" s="203" t="str">
        <f t="shared" si="9"/>
        <v xml:space="preserve"> </v>
      </c>
      <c r="N42" s="248" t="str">
        <f t="shared" si="10"/>
        <v xml:space="preserve"> </v>
      </c>
      <c r="O42" s="144" t="str">
        <f t="shared" si="11"/>
        <v xml:space="preserve"> </v>
      </c>
      <c r="P42" s="234" t="str">
        <f t="shared" si="12"/>
        <v/>
      </c>
      <c r="Q42" s="144"/>
      <c r="R42" s="198">
        <f t="shared" si="25"/>
        <v>0</v>
      </c>
      <c r="S42" s="203">
        <f>IF(R42=1,(SUM($R$8:R42)*R42),0)</f>
        <v>0</v>
      </c>
      <c r="T42" s="203" t="str">
        <f t="shared" si="26"/>
        <v xml:space="preserve"> </v>
      </c>
      <c r="U42" s="203" t="str">
        <f t="shared" si="27"/>
        <v xml:space="preserve"> </v>
      </c>
      <c r="V42" s="248" t="str">
        <f t="shared" si="28"/>
        <v xml:space="preserve"> </v>
      </c>
      <c r="W42" s="144" t="str">
        <f t="shared" si="29"/>
        <v xml:space="preserve"> </v>
      </c>
      <c r="X42" s="234" t="str">
        <f t="shared" si="30"/>
        <v/>
      </c>
      <c r="Y42" s="279"/>
      <c r="Z42" s="198">
        <f t="shared" si="13"/>
        <v>0</v>
      </c>
      <c r="AA42" s="203">
        <f>IF(Z42=1,(SUM($Z$8:Z42)*Z42),0)</f>
        <v>0</v>
      </c>
      <c r="AB42" s="203" t="str">
        <f t="shared" si="14"/>
        <v xml:space="preserve"> </v>
      </c>
      <c r="AC42" s="203" t="str">
        <f t="shared" si="15"/>
        <v xml:space="preserve"> </v>
      </c>
      <c r="AD42" s="248" t="str">
        <f t="shared" si="16"/>
        <v xml:space="preserve"> </v>
      </c>
      <c r="AE42" s="144" t="str">
        <f t="shared" si="17"/>
        <v xml:space="preserve"> </v>
      </c>
      <c r="AF42" s="234" t="str">
        <f t="shared" si="18"/>
        <v/>
      </c>
      <c r="AL42" s="268" t="str">
        <f t="shared" si="19"/>
        <v/>
      </c>
      <c r="AM42" s="270">
        <f t="shared" si="20"/>
        <v>0</v>
      </c>
    </row>
    <row r="43" spans="1:39" ht="14.1" customHeight="1" x14ac:dyDescent="0.3">
      <c r="A43" s="131">
        <v>36</v>
      </c>
      <c r="B43" s="131">
        <f t="shared" si="6"/>
        <v>1</v>
      </c>
      <c r="C43" s="132"/>
      <c r="D43" s="131" t="str">
        <f>IF(C43="","",(VLOOKUP(C43,FSGT_F_M_Inscr!$F$7:$K$61,2,FALSE)))</f>
        <v/>
      </c>
      <c r="E43" s="131" t="str">
        <f>IF(C43="","",(VLOOKUP(C43,FSGT_F_M_Inscr!$F$7:$K$61,3,FALSE)))</f>
        <v/>
      </c>
      <c r="F43" s="131" t="str">
        <f>IF(C43="","",(VLOOKUP(C43,FSGT_F_M_Inscr!$F$7:$K$61,4,FALSE)))</f>
        <v/>
      </c>
      <c r="G43" s="131" t="str">
        <f>IF(C43="","",(VLOOKUP(C43,FSGT_F_M_Inscr!$F$7:$K$61,5,FALSE)))</f>
        <v/>
      </c>
      <c r="H43" s="131" t="str">
        <f>IF(C43="","",(VLOOKUP(C43,FSGT_F_M_Inscr!$F$7:$K$61,6,FALSE)))</f>
        <v/>
      </c>
      <c r="I43" s="78"/>
      <c r="J43" s="241">
        <f t="shared" si="7"/>
        <v>0</v>
      </c>
      <c r="K43" s="204">
        <f>IF(J43=1,(SUM($J$8:J43)*J43),0)</f>
        <v>0</v>
      </c>
      <c r="L43" s="204" t="str">
        <f t="shared" si="8"/>
        <v xml:space="preserve"> </v>
      </c>
      <c r="M43" s="204" t="str">
        <f t="shared" si="9"/>
        <v xml:space="preserve"> </v>
      </c>
      <c r="N43" s="249" t="str">
        <f t="shared" si="10"/>
        <v xml:space="preserve"> </v>
      </c>
      <c r="O43" s="143" t="str">
        <f t="shared" si="11"/>
        <v xml:space="preserve"> </v>
      </c>
      <c r="P43" s="233" t="str">
        <f t="shared" si="12"/>
        <v/>
      </c>
      <c r="Q43" s="143"/>
      <c r="R43" s="241">
        <f t="shared" si="25"/>
        <v>0</v>
      </c>
      <c r="S43" s="204">
        <f>IF(R43=1,(SUM($R$8:R43)*R43),0)</f>
        <v>0</v>
      </c>
      <c r="T43" s="204" t="str">
        <f t="shared" si="26"/>
        <v xml:space="preserve"> </v>
      </c>
      <c r="U43" s="204" t="str">
        <f t="shared" si="27"/>
        <v xml:space="preserve"> </v>
      </c>
      <c r="V43" s="249" t="str">
        <f t="shared" si="28"/>
        <v xml:space="preserve"> </v>
      </c>
      <c r="W43" s="143" t="str">
        <f t="shared" si="29"/>
        <v xml:space="preserve"> </v>
      </c>
      <c r="X43" s="233" t="str">
        <f t="shared" si="30"/>
        <v/>
      </c>
      <c r="Y43" s="280"/>
      <c r="Z43" s="241">
        <f t="shared" si="13"/>
        <v>0</v>
      </c>
      <c r="AA43" s="204">
        <f>IF(Z43=1,(SUM($Z$8:Z43)*Z43),0)</f>
        <v>0</v>
      </c>
      <c r="AB43" s="204" t="str">
        <f t="shared" si="14"/>
        <v xml:space="preserve"> </v>
      </c>
      <c r="AC43" s="204" t="str">
        <f t="shared" si="15"/>
        <v xml:space="preserve"> </v>
      </c>
      <c r="AD43" s="249" t="str">
        <f t="shared" si="16"/>
        <v xml:space="preserve"> </v>
      </c>
      <c r="AE43" s="143" t="str">
        <f t="shared" si="17"/>
        <v xml:space="preserve"> </v>
      </c>
      <c r="AF43" s="233" t="str">
        <f t="shared" si="18"/>
        <v/>
      </c>
      <c r="AL43" s="268" t="str">
        <f t="shared" si="19"/>
        <v/>
      </c>
      <c r="AM43" s="270">
        <f t="shared" si="20"/>
        <v>0</v>
      </c>
    </row>
    <row r="44" spans="1:39" ht="14.1" customHeight="1" x14ac:dyDescent="0.3">
      <c r="A44" s="197">
        <v>37</v>
      </c>
      <c r="B44" s="197">
        <f t="shared" si="6"/>
        <v>1</v>
      </c>
      <c r="C44" s="130"/>
      <c r="D44" s="197" t="str">
        <f>IF(C44="","",(VLOOKUP(C44,FSGT_F_M_Inscr!$F$7:$K$61,2,FALSE)))</f>
        <v/>
      </c>
      <c r="E44" s="197" t="str">
        <f>IF(C44="","",(VLOOKUP(C44,FSGT_F_M_Inscr!$F$7:$K$61,3,FALSE)))</f>
        <v/>
      </c>
      <c r="F44" s="197" t="str">
        <f>IF(C44="","",(VLOOKUP(C44,FSGT_F_M_Inscr!$F$7:$K$61,4,FALSE)))</f>
        <v/>
      </c>
      <c r="G44" s="197" t="str">
        <f>IF(C44="","",(VLOOKUP(C44,FSGT_F_M_Inscr!$F$7:$K$61,5,FALSE)))</f>
        <v/>
      </c>
      <c r="H44" s="197" t="str">
        <f>IF(C44="","",(VLOOKUP(C44,FSGT_F_M_Inscr!$F$7:$K$61,6,FALSE)))</f>
        <v/>
      </c>
      <c r="I44" s="196"/>
      <c r="J44" s="198">
        <f t="shared" si="7"/>
        <v>0</v>
      </c>
      <c r="K44" s="203">
        <f>IF(J44=1,(SUM($J$8:J44)*J44),0)</f>
        <v>0</v>
      </c>
      <c r="L44" s="203" t="str">
        <f t="shared" si="8"/>
        <v xml:space="preserve"> </v>
      </c>
      <c r="M44" s="203" t="str">
        <f t="shared" si="9"/>
        <v xml:space="preserve"> </v>
      </c>
      <c r="N44" s="248" t="str">
        <f t="shared" si="10"/>
        <v xml:space="preserve"> </v>
      </c>
      <c r="O44" s="144" t="str">
        <f t="shared" si="11"/>
        <v xml:space="preserve"> </v>
      </c>
      <c r="P44" s="234" t="str">
        <f t="shared" si="12"/>
        <v/>
      </c>
      <c r="Q44" s="144"/>
      <c r="R44" s="198">
        <f t="shared" si="25"/>
        <v>0</v>
      </c>
      <c r="S44" s="203">
        <f>IF(R44=1,(SUM($R$8:R44)*R44),0)</f>
        <v>0</v>
      </c>
      <c r="T44" s="203" t="str">
        <f t="shared" si="26"/>
        <v xml:space="preserve"> </v>
      </c>
      <c r="U44" s="203" t="str">
        <f t="shared" si="27"/>
        <v xml:space="preserve"> </v>
      </c>
      <c r="V44" s="248" t="str">
        <f t="shared" si="28"/>
        <v xml:space="preserve"> </v>
      </c>
      <c r="W44" s="144" t="str">
        <f t="shared" si="29"/>
        <v xml:space="preserve"> </v>
      </c>
      <c r="X44" s="234" t="str">
        <f t="shared" si="30"/>
        <v/>
      </c>
      <c r="Y44" s="279"/>
      <c r="Z44" s="198">
        <f t="shared" si="13"/>
        <v>0</v>
      </c>
      <c r="AA44" s="203">
        <f>IF(Z44=1,(SUM($Z$8:Z44)*Z44),0)</f>
        <v>0</v>
      </c>
      <c r="AB44" s="203" t="str">
        <f t="shared" si="14"/>
        <v xml:space="preserve"> </v>
      </c>
      <c r="AC44" s="203" t="str">
        <f t="shared" si="15"/>
        <v xml:space="preserve"> </v>
      </c>
      <c r="AD44" s="248" t="str">
        <f t="shared" si="16"/>
        <v xml:space="preserve"> </v>
      </c>
      <c r="AE44" s="144" t="str">
        <f t="shared" si="17"/>
        <v xml:space="preserve"> </v>
      </c>
      <c r="AF44" s="234" t="str">
        <f t="shared" si="18"/>
        <v/>
      </c>
      <c r="AL44" s="268" t="str">
        <f t="shared" si="19"/>
        <v/>
      </c>
      <c r="AM44" s="270">
        <f t="shared" si="20"/>
        <v>0</v>
      </c>
    </row>
    <row r="45" spans="1:39" ht="14.1" customHeight="1" x14ac:dyDescent="0.3">
      <c r="A45" s="131">
        <v>38</v>
      </c>
      <c r="B45" s="131">
        <f t="shared" si="6"/>
        <v>1</v>
      </c>
      <c r="C45" s="132"/>
      <c r="D45" s="131" t="str">
        <f>IF(C45="","",(VLOOKUP(C45,FSGT_F_M_Inscr!$F$7:$K$61,2,FALSE)))</f>
        <v/>
      </c>
      <c r="E45" s="131" t="str">
        <f>IF(C45="","",(VLOOKUP(C45,FSGT_F_M_Inscr!$F$7:$K$61,3,FALSE)))</f>
        <v/>
      </c>
      <c r="F45" s="131" t="str">
        <f>IF(C45="","",(VLOOKUP(C45,FSGT_F_M_Inscr!$F$7:$K$61,4,FALSE)))</f>
        <v/>
      </c>
      <c r="G45" s="131" t="str">
        <f>IF(C45="","",(VLOOKUP(C45,FSGT_F_M_Inscr!$F$7:$K$61,5,FALSE)))</f>
        <v/>
      </c>
      <c r="H45" s="131" t="str">
        <f>IF(C45="","",(VLOOKUP(C45,FSGT_F_M_Inscr!$F$7:$K$61,6,FALSE)))</f>
        <v/>
      </c>
      <c r="I45" s="78"/>
      <c r="J45" s="241">
        <f t="shared" si="7"/>
        <v>0</v>
      </c>
      <c r="K45" s="204">
        <f>IF(J45=1,(SUM($J$8:J45)*J45),0)</f>
        <v>0</v>
      </c>
      <c r="L45" s="204" t="str">
        <f t="shared" si="8"/>
        <v xml:space="preserve"> </v>
      </c>
      <c r="M45" s="204" t="str">
        <f t="shared" si="9"/>
        <v xml:space="preserve"> </v>
      </c>
      <c r="N45" s="249" t="str">
        <f t="shared" si="10"/>
        <v xml:space="preserve"> </v>
      </c>
      <c r="O45" s="143" t="str">
        <f t="shared" si="11"/>
        <v xml:space="preserve"> </v>
      </c>
      <c r="P45" s="233" t="str">
        <f t="shared" si="12"/>
        <v/>
      </c>
      <c r="Q45" s="143"/>
      <c r="R45" s="241">
        <f t="shared" si="25"/>
        <v>0</v>
      </c>
      <c r="S45" s="204">
        <f>IF(R45=1,(SUM($R$8:R45)*R45),0)</f>
        <v>0</v>
      </c>
      <c r="T45" s="204" t="str">
        <f t="shared" si="26"/>
        <v xml:space="preserve"> </v>
      </c>
      <c r="U45" s="204" t="str">
        <f t="shared" si="27"/>
        <v xml:space="preserve"> </v>
      </c>
      <c r="V45" s="249" t="str">
        <f t="shared" si="28"/>
        <v xml:space="preserve"> </v>
      </c>
      <c r="W45" s="143" t="str">
        <f t="shared" si="29"/>
        <v xml:space="preserve"> </v>
      </c>
      <c r="X45" s="233" t="str">
        <f t="shared" si="30"/>
        <v/>
      </c>
      <c r="Y45" s="280"/>
      <c r="Z45" s="241">
        <f t="shared" si="13"/>
        <v>0</v>
      </c>
      <c r="AA45" s="204">
        <f>IF(Z45=1,(SUM($Z$8:Z45)*Z45),0)</f>
        <v>0</v>
      </c>
      <c r="AB45" s="204" t="str">
        <f t="shared" si="14"/>
        <v xml:space="preserve"> </v>
      </c>
      <c r="AC45" s="204" t="str">
        <f t="shared" si="15"/>
        <v xml:space="preserve"> </v>
      </c>
      <c r="AD45" s="249" t="str">
        <f t="shared" si="16"/>
        <v xml:space="preserve"> </v>
      </c>
      <c r="AE45" s="143" t="str">
        <f t="shared" si="17"/>
        <v xml:space="preserve"> </v>
      </c>
      <c r="AF45" s="233" t="str">
        <f t="shared" si="18"/>
        <v/>
      </c>
      <c r="AL45" s="268" t="str">
        <f t="shared" si="19"/>
        <v/>
      </c>
      <c r="AM45" s="270">
        <f t="shared" si="20"/>
        <v>0</v>
      </c>
    </row>
    <row r="46" spans="1:39" ht="14.1" customHeight="1" x14ac:dyDescent="0.3">
      <c r="A46" s="197">
        <v>39</v>
      </c>
      <c r="B46" s="197">
        <f t="shared" si="6"/>
        <v>1</v>
      </c>
      <c r="C46" s="130"/>
      <c r="D46" s="197" t="str">
        <f>IF(C46="","",(VLOOKUP(C46,FSGT_F_M_Inscr!$F$7:$K$61,2,FALSE)))</f>
        <v/>
      </c>
      <c r="E46" s="197" t="str">
        <f>IF(C46="","",(VLOOKUP(C46,FSGT_F_M_Inscr!$F$7:$K$61,3,FALSE)))</f>
        <v/>
      </c>
      <c r="F46" s="197" t="str">
        <f>IF(C46="","",(VLOOKUP(C46,FSGT_F_M_Inscr!$F$7:$K$61,4,FALSE)))</f>
        <v/>
      </c>
      <c r="G46" s="197" t="str">
        <f>IF(C46="","",(VLOOKUP(C46,FSGT_F_M_Inscr!$F$7:$K$61,5,FALSE)))</f>
        <v/>
      </c>
      <c r="H46" s="197" t="str">
        <f>IF(C46="","",(VLOOKUP(C46,FSGT_F_M_Inscr!$F$7:$K$61,6,FALSE)))</f>
        <v/>
      </c>
      <c r="I46" s="196"/>
      <c r="J46" s="198">
        <f t="shared" si="7"/>
        <v>0</v>
      </c>
      <c r="K46" s="203">
        <f>IF(J46=1,(SUM($J$8:J46)*J46),0)</f>
        <v>0</v>
      </c>
      <c r="L46" s="203" t="str">
        <f t="shared" si="8"/>
        <v xml:space="preserve"> </v>
      </c>
      <c r="M46" s="203" t="str">
        <f t="shared" si="9"/>
        <v xml:space="preserve"> </v>
      </c>
      <c r="N46" s="248" t="str">
        <f t="shared" si="10"/>
        <v xml:space="preserve"> </v>
      </c>
      <c r="O46" s="144" t="str">
        <f t="shared" si="11"/>
        <v xml:space="preserve"> </v>
      </c>
      <c r="P46" s="234" t="str">
        <f t="shared" si="12"/>
        <v/>
      </c>
      <c r="Q46" s="144"/>
      <c r="R46" s="198">
        <f t="shared" si="25"/>
        <v>0</v>
      </c>
      <c r="S46" s="203">
        <f>IF(R46=1,(SUM($R$8:R46)*R46),0)</f>
        <v>0</v>
      </c>
      <c r="T46" s="203" t="str">
        <f t="shared" si="26"/>
        <v xml:space="preserve"> </v>
      </c>
      <c r="U46" s="203" t="str">
        <f t="shared" si="27"/>
        <v xml:space="preserve"> </v>
      </c>
      <c r="V46" s="248" t="str">
        <f t="shared" si="28"/>
        <v xml:space="preserve"> </v>
      </c>
      <c r="W46" s="144" t="str">
        <f t="shared" si="29"/>
        <v xml:space="preserve"> </v>
      </c>
      <c r="X46" s="234" t="str">
        <f t="shared" si="30"/>
        <v/>
      </c>
      <c r="Y46" s="279"/>
      <c r="Z46" s="198">
        <f t="shared" si="13"/>
        <v>0</v>
      </c>
      <c r="AA46" s="203">
        <f>IF(Z46=1,(SUM($Z$8:Z46)*Z46),0)</f>
        <v>0</v>
      </c>
      <c r="AB46" s="203" t="str">
        <f t="shared" si="14"/>
        <v xml:space="preserve"> </v>
      </c>
      <c r="AC46" s="203" t="str">
        <f t="shared" si="15"/>
        <v xml:space="preserve"> </v>
      </c>
      <c r="AD46" s="248" t="str">
        <f t="shared" si="16"/>
        <v xml:space="preserve"> </v>
      </c>
      <c r="AE46" s="144" t="str">
        <f t="shared" si="17"/>
        <v xml:space="preserve"> </v>
      </c>
      <c r="AF46" s="234" t="str">
        <f t="shared" si="18"/>
        <v/>
      </c>
      <c r="AL46" s="268" t="str">
        <f t="shared" si="19"/>
        <v/>
      </c>
      <c r="AM46" s="270">
        <f t="shared" si="20"/>
        <v>0</v>
      </c>
    </row>
    <row r="47" spans="1:39" ht="14.1" customHeight="1" x14ac:dyDescent="0.3">
      <c r="A47" s="131">
        <v>40</v>
      </c>
      <c r="B47" s="131">
        <f t="shared" si="6"/>
        <v>1</v>
      </c>
      <c r="C47" s="132"/>
      <c r="D47" s="131" t="str">
        <f>IF(C47="","",(VLOOKUP(C47,FSGT_F_M_Inscr!$F$7:$K$61,2,FALSE)))</f>
        <v/>
      </c>
      <c r="E47" s="131" t="str">
        <f>IF(C47="","",(VLOOKUP(C47,FSGT_F_M_Inscr!$F$7:$K$61,3,FALSE)))</f>
        <v/>
      </c>
      <c r="F47" s="131" t="str">
        <f>IF(C47="","",(VLOOKUP(C47,FSGT_F_M_Inscr!$F$7:$K$61,4,FALSE)))</f>
        <v/>
      </c>
      <c r="G47" s="131" t="str">
        <f>IF(C47="","",(VLOOKUP(C47,FSGT_F_M_Inscr!$F$7:$K$61,5,FALSE)))</f>
        <v/>
      </c>
      <c r="H47" s="131" t="str">
        <f>IF(C47="","",(VLOOKUP(C47,FSGT_F_M_Inscr!$F$7:$K$61,6,FALSE)))</f>
        <v/>
      </c>
      <c r="I47" s="78"/>
      <c r="J47" s="241">
        <f t="shared" si="7"/>
        <v>0</v>
      </c>
      <c r="K47" s="204">
        <f>IF(J47=1,(SUM($J$8:J47)*J47),0)</f>
        <v>0</v>
      </c>
      <c r="L47" s="204" t="str">
        <f t="shared" si="8"/>
        <v xml:space="preserve"> </v>
      </c>
      <c r="M47" s="204" t="str">
        <f t="shared" si="9"/>
        <v xml:space="preserve"> </v>
      </c>
      <c r="N47" s="249" t="str">
        <f t="shared" si="10"/>
        <v xml:space="preserve"> </v>
      </c>
      <c r="O47" s="143" t="str">
        <f t="shared" si="11"/>
        <v xml:space="preserve"> </v>
      </c>
      <c r="P47" s="233" t="str">
        <f t="shared" si="12"/>
        <v/>
      </c>
      <c r="Q47" s="143"/>
      <c r="R47" s="241">
        <f t="shared" si="25"/>
        <v>0</v>
      </c>
      <c r="S47" s="204">
        <f>IF(R47=1,(SUM($R$8:R47)*R47),0)</f>
        <v>0</v>
      </c>
      <c r="T47" s="204" t="str">
        <f t="shared" si="26"/>
        <v xml:space="preserve"> </v>
      </c>
      <c r="U47" s="204" t="str">
        <f t="shared" si="27"/>
        <v xml:space="preserve"> </v>
      </c>
      <c r="V47" s="249" t="str">
        <f t="shared" si="28"/>
        <v xml:space="preserve"> </v>
      </c>
      <c r="W47" s="143" t="str">
        <f t="shared" si="29"/>
        <v xml:space="preserve"> </v>
      </c>
      <c r="X47" s="233" t="str">
        <f t="shared" si="30"/>
        <v/>
      </c>
      <c r="Y47" s="280"/>
      <c r="Z47" s="241">
        <f t="shared" si="13"/>
        <v>0</v>
      </c>
      <c r="AA47" s="204">
        <f>IF(Z47=1,(SUM($Z$8:Z47)*Z47),0)</f>
        <v>0</v>
      </c>
      <c r="AB47" s="204" t="str">
        <f t="shared" si="14"/>
        <v xml:space="preserve"> </v>
      </c>
      <c r="AC47" s="204" t="str">
        <f t="shared" si="15"/>
        <v xml:space="preserve"> </v>
      </c>
      <c r="AD47" s="249" t="str">
        <f t="shared" si="16"/>
        <v xml:space="preserve"> </v>
      </c>
      <c r="AE47" s="143" t="str">
        <f t="shared" si="17"/>
        <v xml:space="preserve"> </v>
      </c>
      <c r="AF47" s="233" t="str">
        <f t="shared" si="18"/>
        <v/>
      </c>
      <c r="AL47" s="268" t="str">
        <f t="shared" si="19"/>
        <v/>
      </c>
      <c r="AM47" s="270">
        <f t="shared" si="20"/>
        <v>0</v>
      </c>
    </row>
    <row r="48" spans="1:39" ht="14.1" customHeight="1" x14ac:dyDescent="0.3">
      <c r="A48" s="197">
        <v>41</v>
      </c>
      <c r="B48" s="197">
        <f t="shared" si="6"/>
        <v>1</v>
      </c>
      <c r="C48" s="130"/>
      <c r="D48" s="197" t="str">
        <f>IF(C48="","",(VLOOKUP(C48,FSGT_F_M_Inscr!$F$7:$K$61,2,FALSE)))</f>
        <v/>
      </c>
      <c r="E48" s="197" t="str">
        <f>IF(C48="","",(VLOOKUP(C48,FSGT_F_M_Inscr!$F$7:$K$61,3,FALSE)))</f>
        <v/>
      </c>
      <c r="F48" s="197" t="str">
        <f>IF(C48="","",(VLOOKUP(C48,FSGT_F_M_Inscr!$F$7:$K$61,4,FALSE)))</f>
        <v/>
      </c>
      <c r="G48" s="197" t="str">
        <f>IF(C48="","",(VLOOKUP(C48,FSGT_F_M_Inscr!$F$7:$K$61,5,FALSE)))</f>
        <v/>
      </c>
      <c r="H48" s="197" t="str">
        <f>IF(C48="","",(VLOOKUP(C48,FSGT_F_M_Inscr!$F$7:$K$61,6,FALSE)))</f>
        <v/>
      </c>
      <c r="I48" s="196"/>
      <c r="J48" s="198">
        <f t="shared" si="7"/>
        <v>0</v>
      </c>
      <c r="K48" s="203">
        <f>IF(J48=1,(SUM($J$8:J48)*J48),0)</f>
        <v>0</v>
      </c>
      <c r="L48" s="203" t="str">
        <f t="shared" si="8"/>
        <v xml:space="preserve"> </v>
      </c>
      <c r="M48" s="203" t="str">
        <f t="shared" si="9"/>
        <v xml:space="preserve"> </v>
      </c>
      <c r="N48" s="248" t="str">
        <f t="shared" si="10"/>
        <v xml:space="preserve"> </v>
      </c>
      <c r="O48" s="144" t="str">
        <f t="shared" si="11"/>
        <v xml:space="preserve"> </v>
      </c>
      <c r="P48" s="234" t="str">
        <f t="shared" si="12"/>
        <v/>
      </c>
      <c r="Q48" s="144"/>
      <c r="R48" s="198">
        <f t="shared" si="25"/>
        <v>0</v>
      </c>
      <c r="S48" s="203">
        <f>IF(R48=1,(SUM($R$8:R48)*R48),0)</f>
        <v>0</v>
      </c>
      <c r="T48" s="203" t="str">
        <f t="shared" si="26"/>
        <v xml:space="preserve"> </v>
      </c>
      <c r="U48" s="203" t="str">
        <f t="shared" si="27"/>
        <v xml:space="preserve"> </v>
      </c>
      <c r="V48" s="248" t="str">
        <f t="shared" si="28"/>
        <v xml:space="preserve"> </v>
      </c>
      <c r="W48" s="144" t="str">
        <f t="shared" si="29"/>
        <v xml:space="preserve"> </v>
      </c>
      <c r="X48" s="234" t="str">
        <f t="shared" si="30"/>
        <v/>
      </c>
      <c r="Y48" s="279"/>
      <c r="Z48" s="198">
        <f t="shared" si="13"/>
        <v>0</v>
      </c>
      <c r="AA48" s="203">
        <f>IF(Z48=1,(SUM($Z$8:Z48)*Z48),0)</f>
        <v>0</v>
      </c>
      <c r="AB48" s="203" t="str">
        <f t="shared" si="14"/>
        <v xml:space="preserve"> </v>
      </c>
      <c r="AC48" s="203" t="str">
        <f t="shared" si="15"/>
        <v xml:space="preserve"> </v>
      </c>
      <c r="AD48" s="248" t="str">
        <f t="shared" si="16"/>
        <v xml:space="preserve"> </v>
      </c>
      <c r="AE48" s="144" t="str">
        <f t="shared" si="17"/>
        <v xml:space="preserve"> </v>
      </c>
      <c r="AF48" s="234" t="str">
        <f t="shared" si="18"/>
        <v/>
      </c>
      <c r="AL48" s="268" t="str">
        <f t="shared" si="19"/>
        <v/>
      </c>
      <c r="AM48" s="270">
        <f t="shared" si="20"/>
        <v>0</v>
      </c>
    </row>
    <row r="49" spans="1:39" ht="14.1" customHeight="1" x14ac:dyDescent="0.3">
      <c r="A49" s="131">
        <v>42</v>
      </c>
      <c r="B49" s="131">
        <f t="shared" si="6"/>
        <v>1</v>
      </c>
      <c r="C49" s="132"/>
      <c r="D49" s="131" t="str">
        <f>IF(C49="","",(VLOOKUP(C49,FSGT_F_M_Inscr!$F$7:$K$61,2,FALSE)))</f>
        <v/>
      </c>
      <c r="E49" s="131" t="str">
        <f>IF(C49="","",(VLOOKUP(C49,FSGT_F_M_Inscr!$F$7:$K$61,3,FALSE)))</f>
        <v/>
      </c>
      <c r="F49" s="131" t="str">
        <f>IF(C49="","",(VLOOKUP(C49,FSGT_F_M_Inscr!$F$7:$K$61,4,FALSE)))</f>
        <v/>
      </c>
      <c r="G49" s="131" t="str">
        <f>IF(C49="","",(VLOOKUP(C49,FSGT_F_M_Inscr!$F$7:$K$61,5,FALSE)))</f>
        <v/>
      </c>
      <c r="H49" s="131" t="str">
        <f>IF(C49="","",(VLOOKUP(C49,FSGT_F_M_Inscr!$F$7:$K$61,6,FALSE)))</f>
        <v/>
      </c>
      <c r="I49" s="78"/>
      <c r="J49" s="241">
        <f t="shared" si="7"/>
        <v>0</v>
      </c>
      <c r="K49" s="204">
        <f>IF(J49=1,(SUM($J$8:J49)*J49),0)</f>
        <v>0</v>
      </c>
      <c r="L49" s="204" t="str">
        <f t="shared" si="8"/>
        <v xml:space="preserve"> </v>
      </c>
      <c r="M49" s="204" t="str">
        <f t="shared" si="9"/>
        <v xml:space="preserve"> </v>
      </c>
      <c r="N49" s="249" t="str">
        <f t="shared" si="10"/>
        <v xml:space="preserve"> </v>
      </c>
      <c r="O49" s="143" t="str">
        <f t="shared" si="11"/>
        <v xml:space="preserve"> </v>
      </c>
      <c r="P49" s="233" t="str">
        <f t="shared" si="12"/>
        <v/>
      </c>
      <c r="Q49" s="143"/>
      <c r="R49" s="241">
        <f t="shared" si="25"/>
        <v>0</v>
      </c>
      <c r="S49" s="204">
        <f>IF(R49=1,(SUM($R$8:R49)*R49),0)</f>
        <v>0</v>
      </c>
      <c r="T49" s="204" t="str">
        <f t="shared" si="26"/>
        <v xml:space="preserve"> </v>
      </c>
      <c r="U49" s="204" t="str">
        <f t="shared" si="27"/>
        <v xml:space="preserve"> </v>
      </c>
      <c r="V49" s="249" t="str">
        <f t="shared" si="28"/>
        <v xml:space="preserve"> </v>
      </c>
      <c r="W49" s="143" t="str">
        <f t="shared" si="29"/>
        <v xml:space="preserve"> </v>
      </c>
      <c r="X49" s="233" t="str">
        <f t="shared" si="30"/>
        <v/>
      </c>
      <c r="Y49" s="280"/>
      <c r="Z49" s="241">
        <f t="shared" si="13"/>
        <v>0</v>
      </c>
      <c r="AA49" s="204">
        <f>IF(Z49=1,(SUM($Z$8:Z49)*Z49),0)</f>
        <v>0</v>
      </c>
      <c r="AB49" s="204" t="str">
        <f t="shared" si="14"/>
        <v xml:space="preserve"> </v>
      </c>
      <c r="AC49" s="204" t="str">
        <f t="shared" si="15"/>
        <v xml:space="preserve"> </v>
      </c>
      <c r="AD49" s="249" t="str">
        <f t="shared" si="16"/>
        <v xml:space="preserve"> </v>
      </c>
      <c r="AE49" s="143" t="str">
        <f t="shared" si="17"/>
        <v xml:space="preserve"> </v>
      </c>
      <c r="AF49" s="233" t="str">
        <f t="shared" si="18"/>
        <v/>
      </c>
      <c r="AL49" s="268" t="str">
        <f t="shared" si="19"/>
        <v/>
      </c>
      <c r="AM49" s="270">
        <f t="shared" si="20"/>
        <v>0</v>
      </c>
    </row>
    <row r="50" spans="1:39" ht="14.1" customHeight="1" x14ac:dyDescent="0.3">
      <c r="A50" s="197">
        <v>43</v>
      </c>
      <c r="B50" s="197">
        <f t="shared" si="6"/>
        <v>1</v>
      </c>
      <c r="C50" s="130"/>
      <c r="D50" s="197" t="str">
        <f>IF(C50="","",(VLOOKUP(C50,FSGT_F_M_Inscr!$F$7:$K$61,2,FALSE)))</f>
        <v/>
      </c>
      <c r="E50" s="197" t="str">
        <f>IF(C50="","",(VLOOKUP(C50,FSGT_F_M_Inscr!$F$7:$K$61,3,FALSE)))</f>
        <v/>
      </c>
      <c r="F50" s="197" t="str">
        <f>IF(C50="","",(VLOOKUP(C50,FSGT_F_M_Inscr!$F$7:$K$61,4,FALSE)))</f>
        <v/>
      </c>
      <c r="G50" s="197" t="str">
        <f>IF(C50="","",(VLOOKUP(C50,FSGT_F_M_Inscr!$F$7:$K$61,5,FALSE)))</f>
        <v/>
      </c>
      <c r="H50" s="197" t="str">
        <f>IF(C50="","",(VLOOKUP(C50,FSGT_F_M_Inscr!$F$7:$K$61,6,FALSE)))</f>
        <v/>
      </c>
      <c r="I50" s="196"/>
      <c r="J50" s="198">
        <f t="shared" si="7"/>
        <v>0</v>
      </c>
      <c r="K50" s="203">
        <f>IF(J50=1,(SUM($J$8:J50)*J50),0)</f>
        <v>0</v>
      </c>
      <c r="L50" s="203" t="str">
        <f t="shared" si="8"/>
        <v xml:space="preserve"> </v>
      </c>
      <c r="M50" s="203" t="str">
        <f t="shared" si="9"/>
        <v xml:space="preserve"> </v>
      </c>
      <c r="N50" s="248" t="str">
        <f t="shared" si="10"/>
        <v xml:space="preserve"> </v>
      </c>
      <c r="O50" s="144" t="str">
        <f t="shared" si="11"/>
        <v xml:space="preserve"> </v>
      </c>
      <c r="P50" s="234" t="str">
        <f t="shared" si="12"/>
        <v/>
      </c>
      <c r="Q50" s="144"/>
      <c r="R50" s="198">
        <f t="shared" si="25"/>
        <v>0</v>
      </c>
      <c r="S50" s="203">
        <f>IF(R50=1,(SUM($R$8:R50)*R50),0)</f>
        <v>0</v>
      </c>
      <c r="T50" s="203" t="str">
        <f t="shared" si="26"/>
        <v xml:space="preserve"> </v>
      </c>
      <c r="U50" s="203" t="str">
        <f t="shared" si="27"/>
        <v xml:space="preserve"> </v>
      </c>
      <c r="V50" s="248" t="str">
        <f t="shared" si="28"/>
        <v xml:space="preserve"> </v>
      </c>
      <c r="W50" s="144" t="str">
        <f t="shared" si="29"/>
        <v xml:space="preserve"> </v>
      </c>
      <c r="X50" s="234" t="str">
        <f t="shared" si="30"/>
        <v/>
      </c>
      <c r="Y50" s="279"/>
      <c r="Z50" s="198">
        <f t="shared" si="13"/>
        <v>0</v>
      </c>
      <c r="AA50" s="203">
        <f>IF(Z50=1,(SUM($Z$8:Z50)*Z50),0)</f>
        <v>0</v>
      </c>
      <c r="AB50" s="203" t="str">
        <f t="shared" si="14"/>
        <v xml:space="preserve"> </v>
      </c>
      <c r="AC50" s="203" t="str">
        <f t="shared" si="15"/>
        <v xml:space="preserve"> </v>
      </c>
      <c r="AD50" s="248" t="str">
        <f t="shared" si="16"/>
        <v xml:space="preserve"> </v>
      </c>
      <c r="AE50" s="144" t="str">
        <f t="shared" si="17"/>
        <v xml:space="preserve"> </v>
      </c>
      <c r="AF50" s="234" t="str">
        <f t="shared" si="18"/>
        <v/>
      </c>
      <c r="AL50" s="268" t="str">
        <f t="shared" si="19"/>
        <v/>
      </c>
      <c r="AM50" s="270">
        <f t="shared" si="20"/>
        <v>0</v>
      </c>
    </row>
    <row r="51" spans="1:39" ht="14.1" customHeight="1" x14ac:dyDescent="0.3">
      <c r="A51" s="131">
        <v>44</v>
      </c>
      <c r="B51" s="131">
        <f t="shared" si="6"/>
        <v>1</v>
      </c>
      <c r="C51" s="132"/>
      <c r="D51" s="131" t="str">
        <f>IF(C51="","",(VLOOKUP(C51,FSGT_F_M_Inscr!$F$7:$K$61,2,FALSE)))</f>
        <v/>
      </c>
      <c r="E51" s="131" t="str">
        <f>IF(C51="","",(VLOOKUP(C51,FSGT_F_M_Inscr!$F$7:$K$61,3,FALSE)))</f>
        <v/>
      </c>
      <c r="F51" s="131" t="str">
        <f>IF(C51="","",(VLOOKUP(C51,FSGT_F_M_Inscr!$F$7:$K$61,4,FALSE)))</f>
        <v/>
      </c>
      <c r="G51" s="131" t="str">
        <f>IF(C51="","",(VLOOKUP(C51,FSGT_F_M_Inscr!$F$7:$K$61,5,FALSE)))</f>
        <v/>
      </c>
      <c r="H51" s="131" t="str">
        <f>IF(C51="","",(VLOOKUP(C51,FSGT_F_M_Inscr!$F$7:$K$61,6,FALSE)))</f>
        <v/>
      </c>
      <c r="I51" s="78"/>
      <c r="J51" s="241">
        <f t="shared" si="7"/>
        <v>0</v>
      </c>
      <c r="K51" s="204">
        <f>IF(J51=1,(SUM($J$8:J51)*J51),0)</f>
        <v>0</v>
      </c>
      <c r="L51" s="204" t="str">
        <f t="shared" si="8"/>
        <v xml:space="preserve"> </v>
      </c>
      <c r="M51" s="204" t="str">
        <f t="shared" si="9"/>
        <v xml:space="preserve"> </v>
      </c>
      <c r="N51" s="249" t="str">
        <f t="shared" si="10"/>
        <v xml:space="preserve"> </v>
      </c>
      <c r="O51" s="143" t="str">
        <f t="shared" si="11"/>
        <v xml:space="preserve"> </v>
      </c>
      <c r="P51" s="233" t="str">
        <f t="shared" si="12"/>
        <v/>
      </c>
      <c r="Q51" s="143"/>
      <c r="R51" s="241">
        <f t="shared" si="25"/>
        <v>0</v>
      </c>
      <c r="S51" s="204">
        <f>IF(R51=1,(SUM($R$8:R51)*R51),0)</f>
        <v>0</v>
      </c>
      <c r="T51" s="204" t="str">
        <f t="shared" si="26"/>
        <v xml:space="preserve"> </v>
      </c>
      <c r="U51" s="204" t="str">
        <f t="shared" si="27"/>
        <v xml:space="preserve"> </v>
      </c>
      <c r="V51" s="249" t="str">
        <f t="shared" si="28"/>
        <v xml:space="preserve"> </v>
      </c>
      <c r="W51" s="143" t="str">
        <f t="shared" si="29"/>
        <v xml:space="preserve"> </v>
      </c>
      <c r="X51" s="233" t="str">
        <f t="shared" si="30"/>
        <v/>
      </c>
      <c r="Y51" s="280"/>
      <c r="Z51" s="241">
        <f t="shared" si="13"/>
        <v>0</v>
      </c>
      <c r="AA51" s="204">
        <f>IF(Z51=1,(SUM($Z$8:Z51)*Z51),0)</f>
        <v>0</v>
      </c>
      <c r="AB51" s="204" t="str">
        <f t="shared" si="14"/>
        <v xml:space="preserve"> </v>
      </c>
      <c r="AC51" s="204" t="str">
        <f t="shared" si="15"/>
        <v xml:space="preserve"> </v>
      </c>
      <c r="AD51" s="249" t="str">
        <f t="shared" si="16"/>
        <v xml:space="preserve"> </v>
      </c>
      <c r="AE51" s="143" t="str">
        <f t="shared" si="17"/>
        <v xml:space="preserve"> </v>
      </c>
      <c r="AF51" s="233" t="str">
        <f t="shared" si="18"/>
        <v/>
      </c>
      <c r="AL51" s="268" t="str">
        <f t="shared" si="19"/>
        <v/>
      </c>
      <c r="AM51" s="270">
        <f t="shared" si="20"/>
        <v>0</v>
      </c>
    </row>
    <row r="52" spans="1:39" ht="14.1" customHeight="1" x14ac:dyDescent="0.3">
      <c r="A52" s="197">
        <v>45</v>
      </c>
      <c r="B52" s="197">
        <f t="shared" si="6"/>
        <v>1</v>
      </c>
      <c r="C52" s="130"/>
      <c r="D52" s="197" t="str">
        <f>IF(C52="","",(VLOOKUP(C52,FSGT_F_M_Inscr!$F$7:$K$61,2,FALSE)))</f>
        <v/>
      </c>
      <c r="E52" s="197" t="str">
        <f>IF(C52="","",(VLOOKUP(C52,FSGT_F_M_Inscr!$F$7:$K$61,3,FALSE)))</f>
        <v/>
      </c>
      <c r="F52" s="197" t="str">
        <f>IF(C52="","",(VLOOKUP(C52,FSGT_F_M_Inscr!$F$7:$K$61,4,FALSE)))</f>
        <v/>
      </c>
      <c r="G52" s="197" t="str">
        <f>IF(C52="","",(VLOOKUP(C52,FSGT_F_M_Inscr!$F$7:$K$61,5,FALSE)))</f>
        <v/>
      </c>
      <c r="H52" s="197" t="str">
        <f>IF(C52="","",(VLOOKUP(C52,FSGT_F_M_Inscr!$F$7:$K$61,6,FALSE)))</f>
        <v/>
      </c>
      <c r="I52" s="196"/>
      <c r="J52" s="198">
        <f t="shared" si="7"/>
        <v>0</v>
      </c>
      <c r="K52" s="203">
        <f>IF(J52=1,(SUM($J$8:J52)*J52),0)</f>
        <v>0</v>
      </c>
      <c r="L52" s="203" t="str">
        <f t="shared" si="8"/>
        <v xml:space="preserve"> </v>
      </c>
      <c r="M52" s="203" t="str">
        <f t="shared" si="9"/>
        <v xml:space="preserve"> </v>
      </c>
      <c r="N52" s="248" t="str">
        <f t="shared" si="10"/>
        <v xml:space="preserve"> </v>
      </c>
      <c r="O52" s="144" t="str">
        <f t="shared" si="11"/>
        <v xml:space="preserve"> </v>
      </c>
      <c r="P52" s="234" t="str">
        <f t="shared" si="12"/>
        <v/>
      </c>
      <c r="Q52" s="144"/>
      <c r="R52" s="198">
        <f t="shared" si="25"/>
        <v>0</v>
      </c>
      <c r="S52" s="203">
        <f>IF(R52=1,(SUM($R$8:R52)*R52),0)</f>
        <v>0</v>
      </c>
      <c r="T52" s="203" t="str">
        <f t="shared" si="26"/>
        <v xml:space="preserve"> </v>
      </c>
      <c r="U52" s="203" t="str">
        <f t="shared" si="27"/>
        <v xml:space="preserve"> </v>
      </c>
      <c r="V52" s="248" t="str">
        <f t="shared" si="28"/>
        <v xml:space="preserve"> </v>
      </c>
      <c r="W52" s="144" t="str">
        <f t="shared" si="29"/>
        <v xml:space="preserve"> </v>
      </c>
      <c r="X52" s="234" t="str">
        <f t="shared" si="30"/>
        <v/>
      </c>
      <c r="Y52" s="279"/>
      <c r="Z52" s="198">
        <f t="shared" si="13"/>
        <v>0</v>
      </c>
      <c r="AA52" s="203">
        <f>IF(Z52=1,(SUM($Z$8:Z52)*Z52),0)</f>
        <v>0</v>
      </c>
      <c r="AB52" s="203" t="str">
        <f t="shared" si="14"/>
        <v xml:space="preserve"> </v>
      </c>
      <c r="AC52" s="203" t="str">
        <f t="shared" si="15"/>
        <v xml:space="preserve"> </v>
      </c>
      <c r="AD52" s="248" t="str">
        <f t="shared" si="16"/>
        <v xml:space="preserve"> </v>
      </c>
      <c r="AE52" s="144" t="str">
        <f t="shared" si="17"/>
        <v xml:space="preserve"> </v>
      </c>
      <c r="AF52" s="234" t="str">
        <f t="shared" si="18"/>
        <v/>
      </c>
      <c r="AL52" s="268" t="str">
        <f t="shared" si="19"/>
        <v/>
      </c>
      <c r="AM52" s="270">
        <f t="shared" si="20"/>
        <v>0</v>
      </c>
    </row>
    <row r="53" spans="1:39" ht="14.1" customHeight="1" x14ac:dyDescent="0.3">
      <c r="A53" s="131">
        <v>46</v>
      </c>
      <c r="B53" s="131">
        <f t="shared" si="6"/>
        <v>1</v>
      </c>
      <c r="C53" s="132"/>
      <c r="D53" s="131" t="str">
        <f>IF(C53="","",(VLOOKUP(C53,FSGT_F_M_Inscr!$F$7:$K$61,2,FALSE)))</f>
        <v/>
      </c>
      <c r="E53" s="131" t="str">
        <f>IF(C53="","",(VLOOKUP(C53,FSGT_F_M_Inscr!$F$7:$K$61,3,FALSE)))</f>
        <v/>
      </c>
      <c r="F53" s="131" t="str">
        <f>IF(C53="","",(VLOOKUP(C53,FSGT_F_M_Inscr!$F$7:$K$61,4,FALSE)))</f>
        <v/>
      </c>
      <c r="G53" s="131" t="str">
        <f>IF(C53="","",(VLOOKUP(C53,FSGT_F_M_Inscr!$F$7:$K$61,5,FALSE)))</f>
        <v/>
      </c>
      <c r="H53" s="131" t="str">
        <f>IF(C53="","",(VLOOKUP(C53,FSGT_F_M_Inscr!$F$7:$K$61,6,FALSE)))</f>
        <v/>
      </c>
      <c r="I53" s="78"/>
      <c r="J53" s="241">
        <f t="shared" si="7"/>
        <v>0</v>
      </c>
      <c r="K53" s="204">
        <f>IF(J53=1,(SUM($J$8:J53)*J53),0)</f>
        <v>0</v>
      </c>
      <c r="L53" s="204" t="str">
        <f t="shared" si="8"/>
        <v xml:space="preserve"> </v>
      </c>
      <c r="M53" s="204" t="str">
        <f t="shared" si="9"/>
        <v xml:space="preserve"> </v>
      </c>
      <c r="N53" s="249" t="str">
        <f t="shared" si="10"/>
        <v xml:space="preserve"> </v>
      </c>
      <c r="O53" s="143" t="str">
        <f t="shared" si="11"/>
        <v xml:space="preserve"> </v>
      </c>
      <c r="P53" s="233" t="str">
        <f t="shared" si="12"/>
        <v/>
      </c>
      <c r="Q53" s="143"/>
      <c r="R53" s="241">
        <f t="shared" si="25"/>
        <v>0</v>
      </c>
      <c r="S53" s="204">
        <f>IF(R53=1,(SUM($R$8:R53)*R53),0)</f>
        <v>0</v>
      </c>
      <c r="T53" s="204" t="str">
        <f t="shared" si="26"/>
        <v xml:space="preserve"> </v>
      </c>
      <c r="U53" s="204" t="str">
        <f t="shared" si="27"/>
        <v xml:space="preserve"> </v>
      </c>
      <c r="V53" s="249" t="str">
        <f t="shared" si="28"/>
        <v xml:space="preserve"> </v>
      </c>
      <c r="W53" s="143" t="str">
        <f t="shared" si="29"/>
        <v xml:space="preserve"> </v>
      </c>
      <c r="X53" s="233" t="str">
        <f t="shared" si="30"/>
        <v/>
      </c>
      <c r="Y53" s="280"/>
      <c r="Z53" s="241">
        <f t="shared" si="13"/>
        <v>0</v>
      </c>
      <c r="AA53" s="204">
        <f>IF(Z53=1,(SUM($Z$8:Z53)*Z53),0)</f>
        <v>0</v>
      </c>
      <c r="AB53" s="204" t="str">
        <f t="shared" si="14"/>
        <v xml:space="preserve"> </v>
      </c>
      <c r="AC53" s="204" t="str">
        <f t="shared" si="15"/>
        <v xml:space="preserve"> </v>
      </c>
      <c r="AD53" s="249" t="str">
        <f t="shared" si="16"/>
        <v xml:space="preserve"> </v>
      </c>
      <c r="AE53" s="143" t="str">
        <f t="shared" si="17"/>
        <v xml:space="preserve"> </v>
      </c>
      <c r="AF53" s="233" t="str">
        <f t="shared" si="18"/>
        <v/>
      </c>
      <c r="AL53" s="268" t="str">
        <f t="shared" si="19"/>
        <v/>
      </c>
      <c r="AM53" s="270">
        <f t="shared" si="20"/>
        <v>0</v>
      </c>
    </row>
    <row r="54" spans="1:39" ht="14.1" customHeight="1" x14ac:dyDescent="0.3">
      <c r="A54" s="197">
        <v>47</v>
      </c>
      <c r="B54" s="197">
        <f t="shared" si="6"/>
        <v>1</v>
      </c>
      <c r="C54" s="130"/>
      <c r="D54" s="197" t="str">
        <f>IF(C54="","",(VLOOKUP(C54,FSGT_F_M_Inscr!$F$7:$K$61,2,FALSE)))</f>
        <v/>
      </c>
      <c r="E54" s="197" t="str">
        <f>IF(C54="","",(VLOOKUP(C54,FSGT_F_M_Inscr!$F$7:$K$61,3,FALSE)))</f>
        <v/>
      </c>
      <c r="F54" s="197" t="str">
        <f>IF(C54="","",(VLOOKUP(C54,FSGT_F_M_Inscr!$F$7:$K$61,4,FALSE)))</f>
        <v/>
      </c>
      <c r="G54" s="197" t="str">
        <f>IF(C54="","",(VLOOKUP(C54,FSGT_F_M_Inscr!$F$7:$K$61,5,FALSE)))</f>
        <v/>
      </c>
      <c r="H54" s="197" t="str">
        <f>IF(C54="","",(VLOOKUP(C54,FSGT_F_M_Inscr!$F$7:$K$61,6,FALSE)))</f>
        <v/>
      </c>
      <c r="I54" s="196"/>
      <c r="J54" s="198">
        <f t="shared" si="7"/>
        <v>0</v>
      </c>
      <c r="K54" s="203">
        <f>IF(J54=1,(SUM($J$8:J54)*J54),0)</f>
        <v>0</v>
      </c>
      <c r="L54" s="203" t="str">
        <f t="shared" si="8"/>
        <v xml:space="preserve"> </v>
      </c>
      <c r="M54" s="203" t="str">
        <f t="shared" si="9"/>
        <v xml:space="preserve"> </v>
      </c>
      <c r="N54" s="248" t="str">
        <f t="shared" si="10"/>
        <v xml:space="preserve"> </v>
      </c>
      <c r="O54" s="144" t="str">
        <f t="shared" si="11"/>
        <v xml:space="preserve"> </v>
      </c>
      <c r="P54" s="234" t="str">
        <f t="shared" si="12"/>
        <v/>
      </c>
      <c r="Q54" s="144"/>
      <c r="R54" s="198">
        <f t="shared" si="25"/>
        <v>0</v>
      </c>
      <c r="S54" s="203">
        <f>IF(R54=1,(SUM($R$8:R54)*R54),0)</f>
        <v>0</v>
      </c>
      <c r="T54" s="203" t="str">
        <f t="shared" si="26"/>
        <v xml:space="preserve"> </v>
      </c>
      <c r="U54" s="203" t="str">
        <f t="shared" si="27"/>
        <v xml:space="preserve"> </v>
      </c>
      <c r="V54" s="248" t="str">
        <f t="shared" si="28"/>
        <v xml:space="preserve"> </v>
      </c>
      <c r="W54" s="144" t="str">
        <f t="shared" si="29"/>
        <v xml:space="preserve"> </v>
      </c>
      <c r="X54" s="234" t="str">
        <f t="shared" si="30"/>
        <v/>
      </c>
      <c r="Y54" s="279"/>
      <c r="Z54" s="198">
        <f t="shared" si="13"/>
        <v>0</v>
      </c>
      <c r="AA54" s="203">
        <f>IF(Z54=1,(SUM($Z$8:Z54)*Z54),0)</f>
        <v>0</v>
      </c>
      <c r="AB54" s="203" t="str">
        <f t="shared" si="14"/>
        <v xml:space="preserve"> </v>
      </c>
      <c r="AC54" s="203" t="str">
        <f t="shared" si="15"/>
        <v xml:space="preserve"> </v>
      </c>
      <c r="AD54" s="248" t="str">
        <f t="shared" si="16"/>
        <v xml:space="preserve"> </v>
      </c>
      <c r="AE54" s="144" t="str">
        <f t="shared" si="17"/>
        <v xml:space="preserve"> </v>
      </c>
      <c r="AF54" s="234" t="str">
        <f t="shared" si="18"/>
        <v/>
      </c>
      <c r="AL54" s="268" t="str">
        <f t="shared" si="19"/>
        <v/>
      </c>
      <c r="AM54" s="270">
        <f t="shared" si="20"/>
        <v>0</v>
      </c>
    </row>
    <row r="55" spans="1:39" ht="14.1" customHeight="1" x14ac:dyDescent="0.3">
      <c r="A55" s="131">
        <v>48</v>
      </c>
      <c r="B55" s="131">
        <f t="shared" si="6"/>
        <v>1</v>
      </c>
      <c r="C55" s="132"/>
      <c r="D55" s="131" t="str">
        <f>IF(C55="","",(VLOOKUP(C55,FSGT_F_M_Inscr!$F$7:$K$61,2,FALSE)))</f>
        <v/>
      </c>
      <c r="E55" s="131" t="str">
        <f>IF(C55="","",(VLOOKUP(C55,FSGT_F_M_Inscr!$F$7:$K$61,3,FALSE)))</f>
        <v/>
      </c>
      <c r="F55" s="131" t="str">
        <f>IF(C55="","",(VLOOKUP(C55,FSGT_F_M_Inscr!$F$7:$K$61,4,FALSE)))</f>
        <v/>
      </c>
      <c r="G55" s="131" t="str">
        <f>IF(C55="","",(VLOOKUP(C55,FSGT_F_M_Inscr!$F$7:$K$61,5,FALSE)))</f>
        <v/>
      </c>
      <c r="H55" s="131" t="str">
        <f>IF(C55="","",(VLOOKUP(C55,FSGT_F_M_Inscr!$F$7:$K$61,6,FALSE)))</f>
        <v/>
      </c>
      <c r="I55" s="78"/>
      <c r="J55" s="241">
        <f t="shared" si="7"/>
        <v>0</v>
      </c>
      <c r="K55" s="204">
        <f>IF(J55=1,(SUM($J$8:J55)*J55),0)</f>
        <v>0</v>
      </c>
      <c r="L55" s="204" t="str">
        <f t="shared" si="8"/>
        <v xml:space="preserve"> </v>
      </c>
      <c r="M55" s="204" t="str">
        <f t="shared" si="9"/>
        <v xml:space="preserve"> </v>
      </c>
      <c r="N55" s="249" t="str">
        <f t="shared" si="10"/>
        <v xml:space="preserve"> </v>
      </c>
      <c r="O55" s="143" t="str">
        <f t="shared" si="11"/>
        <v xml:space="preserve"> </v>
      </c>
      <c r="P55" s="233" t="str">
        <f t="shared" si="12"/>
        <v/>
      </c>
      <c r="Q55" s="143"/>
      <c r="R55" s="241">
        <f t="shared" si="25"/>
        <v>0</v>
      </c>
      <c r="S55" s="204">
        <f>IF(R55=1,(SUM($R$8:R55)*R55),0)</f>
        <v>0</v>
      </c>
      <c r="T55" s="204" t="str">
        <f t="shared" si="26"/>
        <v xml:space="preserve"> </v>
      </c>
      <c r="U55" s="204" t="str">
        <f t="shared" si="27"/>
        <v xml:space="preserve"> </v>
      </c>
      <c r="V55" s="249" t="str">
        <f t="shared" si="28"/>
        <v xml:space="preserve"> </v>
      </c>
      <c r="W55" s="143" t="str">
        <f t="shared" si="29"/>
        <v xml:space="preserve"> </v>
      </c>
      <c r="X55" s="233" t="str">
        <f t="shared" si="30"/>
        <v/>
      </c>
      <c r="Y55" s="280"/>
      <c r="Z55" s="241">
        <f t="shared" si="13"/>
        <v>0</v>
      </c>
      <c r="AA55" s="204">
        <f>IF(Z55=1,(SUM($Z$8:Z55)*Z55),0)</f>
        <v>0</v>
      </c>
      <c r="AB55" s="204" t="str">
        <f t="shared" si="14"/>
        <v xml:space="preserve"> </v>
      </c>
      <c r="AC55" s="204" t="str">
        <f t="shared" si="15"/>
        <v xml:space="preserve"> </v>
      </c>
      <c r="AD55" s="249" t="str">
        <f t="shared" si="16"/>
        <v xml:space="preserve"> </v>
      </c>
      <c r="AE55" s="143" t="str">
        <f t="shared" si="17"/>
        <v xml:space="preserve"> </v>
      </c>
      <c r="AF55" s="233" t="str">
        <f t="shared" si="18"/>
        <v/>
      </c>
      <c r="AL55" s="268" t="str">
        <f t="shared" si="19"/>
        <v/>
      </c>
      <c r="AM55" s="270">
        <f t="shared" si="20"/>
        <v>0</v>
      </c>
    </row>
    <row r="56" spans="1:39" ht="14.1" customHeight="1" x14ac:dyDescent="0.3">
      <c r="A56" s="197">
        <v>49</v>
      </c>
      <c r="B56" s="197">
        <f t="shared" si="6"/>
        <v>1</v>
      </c>
      <c r="C56" s="130"/>
      <c r="D56" s="197" t="str">
        <f>IF(C56="","",(VLOOKUP(C56,FSGT_F_M_Inscr!$F$7:$K$61,2,FALSE)))</f>
        <v/>
      </c>
      <c r="E56" s="197" t="str">
        <f>IF(C56="","",(VLOOKUP(C56,FSGT_F_M_Inscr!$F$7:$K$61,3,FALSE)))</f>
        <v/>
      </c>
      <c r="F56" s="197" t="str">
        <f>IF(C56="","",(VLOOKUP(C56,FSGT_F_M_Inscr!$F$7:$K$61,4,FALSE)))</f>
        <v/>
      </c>
      <c r="G56" s="197" t="str">
        <f>IF(C56="","",(VLOOKUP(C56,FSGT_F_M_Inscr!$F$7:$K$61,5,FALSE)))</f>
        <v/>
      </c>
      <c r="H56" s="197" t="str">
        <f>IF(C56="","",(VLOOKUP(C56,FSGT_F_M_Inscr!$F$7:$K$61,6,FALSE)))</f>
        <v/>
      </c>
      <c r="I56" s="196"/>
      <c r="J56" s="198">
        <f t="shared" si="7"/>
        <v>0</v>
      </c>
      <c r="K56" s="203">
        <f>IF(J56=1,(SUM($J$8:J56)*J56),0)</f>
        <v>0</v>
      </c>
      <c r="L56" s="203" t="str">
        <f t="shared" si="8"/>
        <v xml:space="preserve"> </v>
      </c>
      <c r="M56" s="203" t="str">
        <f t="shared" si="9"/>
        <v xml:space="preserve"> </v>
      </c>
      <c r="N56" s="248" t="str">
        <f t="shared" si="10"/>
        <v xml:space="preserve"> </v>
      </c>
      <c r="O56" s="144" t="str">
        <f t="shared" si="11"/>
        <v xml:space="preserve"> </v>
      </c>
      <c r="P56" s="234" t="str">
        <f t="shared" si="12"/>
        <v/>
      </c>
      <c r="Q56" s="144"/>
      <c r="R56" s="198">
        <f t="shared" si="25"/>
        <v>0</v>
      </c>
      <c r="S56" s="203">
        <f>IF(R56=1,(SUM($R$8:R56)*R56),0)</f>
        <v>0</v>
      </c>
      <c r="T56" s="203" t="str">
        <f t="shared" si="26"/>
        <v xml:space="preserve"> </v>
      </c>
      <c r="U56" s="203" t="str">
        <f t="shared" si="27"/>
        <v xml:space="preserve"> </v>
      </c>
      <c r="V56" s="248" t="str">
        <f t="shared" si="28"/>
        <v xml:space="preserve"> </v>
      </c>
      <c r="W56" s="144" t="str">
        <f t="shared" si="29"/>
        <v xml:space="preserve"> </v>
      </c>
      <c r="X56" s="234" t="str">
        <f t="shared" si="30"/>
        <v/>
      </c>
      <c r="Y56" s="279"/>
      <c r="Z56" s="198">
        <f t="shared" si="13"/>
        <v>0</v>
      </c>
      <c r="AA56" s="203">
        <f>IF(Z56=1,(SUM($Z$8:Z56)*Z56),0)</f>
        <v>0</v>
      </c>
      <c r="AB56" s="203" t="str">
        <f t="shared" si="14"/>
        <v xml:space="preserve"> </v>
      </c>
      <c r="AC56" s="203" t="str">
        <f t="shared" si="15"/>
        <v xml:space="preserve"> </v>
      </c>
      <c r="AD56" s="248" t="str">
        <f t="shared" si="16"/>
        <v xml:space="preserve"> </v>
      </c>
      <c r="AE56" s="144" t="str">
        <f t="shared" si="17"/>
        <v xml:space="preserve"> </v>
      </c>
      <c r="AF56" s="234" t="str">
        <f t="shared" si="18"/>
        <v/>
      </c>
      <c r="AL56" s="268" t="str">
        <f t="shared" si="19"/>
        <v/>
      </c>
      <c r="AM56" s="270">
        <f t="shared" si="20"/>
        <v>0</v>
      </c>
    </row>
    <row r="57" spans="1:39" ht="14.1" customHeight="1" thickBot="1" x14ac:dyDescent="0.35">
      <c r="A57" s="160">
        <v>50</v>
      </c>
      <c r="B57" s="160">
        <f t="shared" si="6"/>
        <v>1</v>
      </c>
      <c r="C57" s="161"/>
      <c r="D57" s="160" t="str">
        <f>IF(C57="","",(VLOOKUP(C57,FSGT_F_M_Inscr!$F$7:$K$61,2,FALSE)))</f>
        <v/>
      </c>
      <c r="E57" s="160" t="str">
        <f>IF(C57="","",(VLOOKUP(C57,FSGT_F_M_Inscr!$F$7:$K$61,3,FALSE)))</f>
        <v/>
      </c>
      <c r="F57" s="160" t="str">
        <f>IF(C57="","",(VLOOKUP(C57,FSGT_F_M_Inscr!$F$7:$K$61,4,FALSE)))</f>
        <v/>
      </c>
      <c r="G57" s="160" t="str">
        <f>IF(C57="","",(VLOOKUP(C57,FSGT_F_M_Inscr!$F$7:$K$61,5,FALSE)))</f>
        <v/>
      </c>
      <c r="H57" s="160" t="str">
        <f>IF(C57="","",(VLOOKUP(C57,FSGT_F_M_Inscr!$F$7:$K$61,6,FALSE)))</f>
        <v/>
      </c>
      <c r="I57" s="78"/>
      <c r="J57" s="242">
        <f t="shared" si="7"/>
        <v>0</v>
      </c>
      <c r="K57" s="223">
        <f>IF(J57=1,(SUM($J$8:J57)*J57),0)</f>
        <v>0</v>
      </c>
      <c r="L57" s="223" t="str">
        <f t="shared" si="8"/>
        <v xml:space="preserve"> </v>
      </c>
      <c r="M57" s="223" t="str">
        <f t="shared" si="9"/>
        <v xml:space="preserve"> </v>
      </c>
      <c r="N57" s="250" t="str">
        <f t="shared" si="10"/>
        <v xml:space="preserve"> </v>
      </c>
      <c r="O57" s="150" t="str">
        <f t="shared" si="11"/>
        <v xml:space="preserve"> </v>
      </c>
      <c r="P57" s="235" t="str">
        <f t="shared" si="12"/>
        <v/>
      </c>
      <c r="Q57" s="143"/>
      <c r="R57" s="242">
        <f t="shared" si="25"/>
        <v>0</v>
      </c>
      <c r="S57" s="223">
        <f>IF(R57=1,(SUM($R$8:R57)*R57),0)</f>
        <v>0</v>
      </c>
      <c r="T57" s="223" t="str">
        <f t="shared" si="26"/>
        <v xml:space="preserve"> </v>
      </c>
      <c r="U57" s="223" t="str">
        <f t="shared" si="27"/>
        <v xml:space="preserve"> </v>
      </c>
      <c r="V57" s="250" t="str">
        <f t="shared" si="28"/>
        <v xml:space="preserve"> </v>
      </c>
      <c r="W57" s="150" t="str">
        <f t="shared" si="29"/>
        <v xml:space="preserve"> </v>
      </c>
      <c r="X57" s="235" t="str">
        <f t="shared" si="30"/>
        <v/>
      </c>
      <c r="Y57" s="280"/>
      <c r="Z57" s="242">
        <f t="shared" si="13"/>
        <v>0</v>
      </c>
      <c r="AA57" s="223">
        <f>IF(Z57=1,(SUM($Z$8:Z57)*Z57),0)</f>
        <v>0</v>
      </c>
      <c r="AB57" s="223" t="str">
        <f t="shared" si="14"/>
        <v xml:space="preserve"> </v>
      </c>
      <c r="AC57" s="223" t="str">
        <f t="shared" si="15"/>
        <v xml:space="preserve"> </v>
      </c>
      <c r="AD57" s="250" t="str">
        <f t="shared" si="16"/>
        <v xml:space="preserve"> </v>
      </c>
      <c r="AE57" s="150" t="str">
        <f t="shared" si="17"/>
        <v xml:space="preserve"> </v>
      </c>
      <c r="AF57" s="235" t="str">
        <f t="shared" si="18"/>
        <v/>
      </c>
      <c r="AL57" s="268" t="str">
        <f t="shared" si="19"/>
        <v/>
      </c>
      <c r="AM57" s="270">
        <f t="shared" si="20"/>
        <v>0</v>
      </c>
    </row>
    <row r="58" spans="1:39" ht="15" thickTop="1" x14ac:dyDescent="0.3">
      <c r="I58" s="66"/>
      <c r="J58" s="66"/>
      <c r="K58" s="66"/>
      <c r="L58" s="66"/>
      <c r="M58" s="66"/>
      <c r="N58" s="66"/>
      <c r="O58" s="66"/>
      <c r="P58" s="66"/>
      <c r="R58" s="66"/>
      <c r="S58" s="66"/>
      <c r="T58" s="66"/>
      <c r="U58" s="66"/>
      <c r="V58" s="66"/>
      <c r="W58" s="66"/>
      <c r="X58" s="66"/>
      <c r="Z58" s="66"/>
      <c r="AA58" s="66"/>
      <c r="AB58" s="66"/>
      <c r="AC58" s="66"/>
      <c r="AD58" s="66"/>
      <c r="AE58" s="66"/>
      <c r="AF58" s="66"/>
    </row>
    <row r="59" spans="1:39" x14ac:dyDescent="0.3">
      <c r="I59" s="66"/>
      <c r="J59" s="66"/>
      <c r="K59" s="66"/>
      <c r="L59" s="66"/>
      <c r="M59" s="66"/>
      <c r="N59" s="66"/>
      <c r="O59" s="66"/>
      <c r="P59" s="66"/>
      <c r="R59" s="66"/>
      <c r="S59" s="66"/>
      <c r="T59" s="66"/>
      <c r="U59" s="66"/>
      <c r="V59" s="66"/>
      <c r="W59" s="66"/>
      <c r="X59" s="66"/>
      <c r="Z59" s="66"/>
      <c r="AA59" s="66"/>
      <c r="AB59" s="66"/>
      <c r="AC59" s="66"/>
      <c r="AD59" s="66"/>
      <c r="AE59" s="66"/>
      <c r="AF59" s="66"/>
    </row>
    <row r="60" spans="1:39" x14ac:dyDescent="0.3">
      <c r="I60" s="66"/>
      <c r="J60" s="66"/>
      <c r="K60" s="66"/>
      <c r="L60" s="66"/>
      <c r="M60" s="66"/>
      <c r="N60" s="66"/>
      <c r="O60" s="66"/>
      <c r="P60" s="66"/>
      <c r="R60" s="66"/>
      <c r="S60" s="66"/>
      <c r="T60" s="66"/>
      <c r="U60" s="66"/>
      <c r="V60" s="66"/>
      <c r="W60" s="66"/>
      <c r="X60" s="66"/>
      <c r="Z60" s="66"/>
      <c r="AA60" s="66"/>
      <c r="AB60" s="66"/>
      <c r="AC60" s="66"/>
      <c r="AD60" s="66"/>
      <c r="AE60" s="66"/>
      <c r="AF60" s="66"/>
    </row>
    <row r="61" spans="1:39" x14ac:dyDescent="0.3">
      <c r="I61" s="66"/>
      <c r="J61" s="66"/>
      <c r="K61" s="66"/>
      <c r="L61" s="66"/>
      <c r="M61" s="66"/>
      <c r="N61" s="66"/>
      <c r="O61" s="66"/>
      <c r="P61" s="66"/>
      <c r="R61" s="66"/>
      <c r="S61" s="66"/>
      <c r="T61" s="66"/>
      <c r="U61" s="66"/>
      <c r="V61" s="66"/>
      <c r="W61" s="66"/>
      <c r="X61" s="66"/>
      <c r="Z61" s="66"/>
      <c r="AA61" s="66"/>
      <c r="AB61" s="66"/>
      <c r="AC61" s="66"/>
      <c r="AD61" s="66"/>
      <c r="AE61" s="66"/>
      <c r="AF61" s="66"/>
    </row>
    <row r="62" spans="1:39" x14ac:dyDescent="0.3">
      <c r="I62" s="66"/>
      <c r="J62" s="66"/>
      <c r="K62" s="66"/>
      <c r="L62" s="66"/>
      <c r="M62" s="66"/>
      <c r="N62" s="66"/>
      <c r="O62" s="66"/>
      <c r="P62" s="66"/>
      <c r="R62" s="66"/>
      <c r="S62" s="66"/>
      <c r="T62" s="66"/>
      <c r="U62" s="66"/>
      <c r="V62" s="66"/>
      <c r="W62" s="66"/>
      <c r="X62" s="66"/>
      <c r="Z62" s="66"/>
      <c r="AA62" s="66"/>
      <c r="AB62" s="66"/>
      <c r="AC62" s="66"/>
      <c r="AD62" s="66"/>
      <c r="AE62" s="66"/>
      <c r="AF62" s="66"/>
    </row>
    <row r="63" spans="1:39" x14ac:dyDescent="0.3">
      <c r="I63" s="66"/>
      <c r="J63" s="66"/>
      <c r="K63" s="66"/>
      <c r="L63" s="66"/>
      <c r="M63" s="66"/>
      <c r="N63" s="66"/>
      <c r="O63" s="66"/>
      <c r="P63" s="66"/>
      <c r="R63" s="66"/>
      <c r="S63" s="66"/>
      <c r="T63" s="66"/>
      <c r="U63" s="66"/>
      <c r="V63" s="66"/>
      <c r="W63" s="66"/>
      <c r="X63" s="66"/>
      <c r="Z63" s="66"/>
      <c r="AA63" s="66"/>
      <c r="AB63" s="66"/>
      <c r="AC63" s="66"/>
      <c r="AD63" s="66"/>
      <c r="AE63" s="66"/>
      <c r="AF63" s="66"/>
    </row>
    <row r="64" spans="1:39" x14ac:dyDescent="0.3">
      <c r="I64" s="66"/>
      <c r="J64" s="66"/>
      <c r="K64" s="66"/>
      <c r="L64" s="66"/>
      <c r="M64" s="66"/>
      <c r="N64" s="66"/>
      <c r="O64" s="66"/>
      <c r="P64" s="66"/>
      <c r="R64" s="66"/>
      <c r="S64" s="66"/>
      <c r="T64" s="66"/>
      <c r="U64" s="66"/>
      <c r="V64" s="66"/>
      <c r="W64" s="66"/>
      <c r="X64" s="66"/>
      <c r="Z64" s="66"/>
      <c r="AA64" s="66"/>
      <c r="AB64" s="66"/>
      <c r="AC64" s="66"/>
      <c r="AD64" s="66"/>
      <c r="AE64" s="66"/>
      <c r="AF64" s="66"/>
    </row>
    <row r="65" spans="9:32" x14ac:dyDescent="0.3">
      <c r="I65" s="66"/>
      <c r="J65" s="66"/>
      <c r="K65" s="66"/>
      <c r="L65" s="66"/>
      <c r="M65" s="66"/>
      <c r="N65" s="66"/>
      <c r="O65" s="66"/>
      <c r="P65" s="66"/>
      <c r="R65" s="66"/>
      <c r="S65" s="66"/>
      <c r="T65" s="66"/>
      <c r="U65" s="66"/>
      <c r="V65" s="66"/>
      <c r="W65" s="66"/>
      <c r="X65" s="66"/>
      <c r="Z65" s="66"/>
      <c r="AA65" s="66"/>
      <c r="AB65" s="66"/>
      <c r="AC65" s="66"/>
      <c r="AD65" s="66"/>
      <c r="AE65" s="66"/>
      <c r="AF65" s="66"/>
    </row>
    <row r="66" spans="9:32" x14ac:dyDescent="0.3">
      <c r="I66" s="66"/>
      <c r="J66" s="66"/>
      <c r="K66" s="66"/>
      <c r="L66" s="66"/>
      <c r="M66" s="66"/>
      <c r="N66" s="66"/>
      <c r="O66" s="66"/>
      <c r="P66" s="66"/>
      <c r="R66" s="66"/>
      <c r="S66" s="66"/>
      <c r="T66" s="66"/>
      <c r="U66" s="66"/>
      <c r="V66" s="66"/>
      <c r="W66" s="66"/>
      <c r="X66" s="66"/>
      <c r="Z66" s="66"/>
      <c r="AA66" s="66"/>
      <c r="AB66" s="66"/>
      <c r="AC66" s="66"/>
      <c r="AD66" s="66"/>
      <c r="AE66" s="66"/>
      <c r="AF66" s="66"/>
    </row>
    <row r="67" spans="9:32" x14ac:dyDescent="0.3">
      <c r="I67" s="66"/>
      <c r="J67" s="66"/>
      <c r="K67" s="66"/>
      <c r="L67" s="66"/>
      <c r="M67" s="66"/>
      <c r="N67" s="66"/>
      <c r="O67" s="66"/>
      <c r="P67" s="66"/>
      <c r="R67" s="66"/>
      <c r="S67" s="66"/>
      <c r="T67" s="66"/>
      <c r="U67" s="66"/>
      <c r="V67" s="66"/>
      <c r="W67" s="66"/>
      <c r="X67" s="66"/>
      <c r="Z67" s="66"/>
      <c r="AA67" s="66"/>
      <c r="AB67" s="66"/>
      <c r="AC67" s="66"/>
      <c r="AD67" s="66"/>
      <c r="AE67" s="66"/>
      <c r="AF67" s="66"/>
    </row>
    <row r="68" spans="9:32" x14ac:dyDescent="0.3">
      <c r="I68" s="66"/>
      <c r="J68" s="66"/>
      <c r="K68" s="66"/>
      <c r="L68" s="66"/>
      <c r="M68" s="66"/>
      <c r="N68" s="66"/>
      <c r="O68" s="66"/>
      <c r="P68" s="66"/>
      <c r="R68" s="66"/>
      <c r="S68" s="66"/>
      <c r="T68" s="66"/>
      <c r="U68" s="66"/>
      <c r="V68" s="66"/>
      <c r="W68" s="66"/>
      <c r="X68" s="66"/>
      <c r="Z68" s="66"/>
      <c r="AA68" s="66"/>
      <c r="AB68" s="66"/>
      <c r="AC68" s="66"/>
      <c r="AD68" s="66"/>
      <c r="AE68" s="66"/>
      <c r="AF68" s="66"/>
    </row>
    <row r="69" spans="9:32" x14ac:dyDescent="0.3">
      <c r="I69" s="66"/>
      <c r="J69" s="66"/>
      <c r="K69" s="66"/>
      <c r="L69" s="66"/>
      <c r="M69" s="66"/>
      <c r="N69" s="66"/>
      <c r="O69" s="66"/>
      <c r="P69" s="66"/>
      <c r="R69" s="66"/>
      <c r="S69" s="66"/>
      <c r="T69" s="66"/>
      <c r="U69" s="66"/>
      <c r="V69" s="66"/>
      <c r="W69" s="66"/>
      <c r="X69" s="66"/>
      <c r="Z69" s="66"/>
      <c r="AA69" s="66"/>
      <c r="AB69" s="66"/>
      <c r="AC69" s="66"/>
      <c r="AD69" s="66"/>
      <c r="AE69" s="66"/>
      <c r="AF69" s="66"/>
    </row>
    <row r="70" spans="9:32" x14ac:dyDescent="0.3">
      <c r="I70" s="66"/>
      <c r="J70" s="66"/>
      <c r="K70" s="66"/>
      <c r="L70" s="66"/>
      <c r="M70" s="66"/>
      <c r="N70" s="66"/>
      <c r="O70" s="66"/>
      <c r="P70" s="66"/>
      <c r="R70" s="66"/>
      <c r="S70" s="66"/>
      <c r="T70" s="66"/>
      <c r="U70" s="66"/>
      <c r="V70" s="66"/>
      <c r="W70" s="66"/>
      <c r="X70" s="66"/>
      <c r="Z70" s="66"/>
      <c r="AA70" s="66"/>
      <c r="AB70" s="66"/>
      <c r="AC70" s="66"/>
      <c r="AD70" s="66"/>
      <c r="AE70" s="66"/>
      <c r="AF70" s="66"/>
    </row>
    <row r="71" spans="9:32" x14ac:dyDescent="0.3">
      <c r="I71" s="66"/>
      <c r="J71" s="66"/>
      <c r="K71" s="66"/>
      <c r="L71" s="66"/>
      <c r="M71" s="66"/>
      <c r="N71" s="66"/>
      <c r="O71" s="66"/>
      <c r="P71" s="66"/>
      <c r="R71" s="66"/>
      <c r="S71" s="66"/>
      <c r="T71" s="66"/>
      <c r="U71" s="66"/>
      <c r="V71" s="66"/>
      <c r="W71" s="66"/>
      <c r="X71" s="66"/>
      <c r="Z71" s="66"/>
      <c r="AA71" s="66"/>
      <c r="AB71" s="66"/>
      <c r="AC71" s="66"/>
      <c r="AD71" s="66"/>
      <c r="AE71" s="66"/>
      <c r="AF71" s="66"/>
    </row>
    <row r="72" spans="9:32" x14ac:dyDescent="0.3">
      <c r="I72" s="66"/>
      <c r="J72" s="66"/>
      <c r="K72" s="66"/>
      <c r="L72" s="66"/>
      <c r="M72" s="66"/>
      <c r="N72" s="66"/>
      <c r="O72" s="66"/>
      <c r="P72" s="66"/>
      <c r="R72" s="66"/>
      <c r="S72" s="66"/>
      <c r="T72" s="66"/>
      <c r="U72" s="66"/>
      <c r="V72" s="66"/>
      <c r="W72" s="66"/>
      <c r="X72" s="66"/>
      <c r="Z72" s="66"/>
      <c r="AA72" s="66"/>
      <c r="AB72" s="66"/>
      <c r="AC72" s="66"/>
      <c r="AD72" s="66"/>
      <c r="AE72" s="66"/>
      <c r="AF72" s="66"/>
    </row>
    <row r="73" spans="9:32" x14ac:dyDescent="0.3">
      <c r="I73" s="66"/>
      <c r="J73" s="66"/>
      <c r="K73" s="66"/>
      <c r="L73" s="66"/>
      <c r="M73" s="66"/>
      <c r="N73" s="66"/>
      <c r="O73" s="66"/>
      <c r="P73" s="66"/>
      <c r="R73" s="66"/>
      <c r="S73" s="66"/>
      <c r="T73" s="66"/>
      <c r="U73" s="66"/>
      <c r="V73" s="66"/>
      <c r="W73" s="66"/>
      <c r="X73" s="66"/>
      <c r="Z73" s="66"/>
      <c r="AA73" s="66"/>
      <c r="AB73" s="66"/>
      <c r="AC73" s="66"/>
      <c r="AD73" s="66"/>
      <c r="AE73" s="66"/>
      <c r="AF73" s="66"/>
    </row>
    <row r="74" spans="9:32" x14ac:dyDescent="0.3">
      <c r="I74" s="66"/>
      <c r="J74" s="66"/>
      <c r="K74" s="66"/>
      <c r="L74" s="66"/>
      <c r="M74" s="66"/>
      <c r="N74" s="66"/>
      <c r="O74" s="66"/>
      <c r="P74" s="66"/>
      <c r="R74" s="66"/>
      <c r="S74" s="66"/>
      <c r="T74" s="66"/>
      <c r="U74" s="66"/>
      <c r="V74" s="66"/>
      <c r="W74" s="66"/>
      <c r="X74" s="66"/>
      <c r="Z74" s="66"/>
      <c r="AA74" s="66"/>
      <c r="AB74" s="66"/>
      <c r="AC74" s="66"/>
      <c r="AD74" s="66"/>
      <c r="AE74" s="66"/>
      <c r="AF74" s="66"/>
    </row>
    <row r="75" spans="9:32" x14ac:dyDescent="0.3">
      <c r="I75" s="66"/>
      <c r="J75" s="66"/>
      <c r="K75" s="66"/>
      <c r="L75" s="66"/>
      <c r="M75" s="66"/>
      <c r="N75" s="66"/>
      <c r="O75" s="66"/>
      <c r="P75" s="66"/>
      <c r="R75" s="66"/>
      <c r="S75" s="66"/>
      <c r="T75" s="66"/>
      <c r="U75" s="66"/>
      <c r="V75" s="66"/>
      <c r="W75" s="66"/>
      <c r="X75" s="66"/>
      <c r="Z75" s="66"/>
      <c r="AA75" s="66"/>
      <c r="AB75" s="66"/>
      <c r="AC75" s="66"/>
      <c r="AD75" s="66"/>
      <c r="AE75" s="66"/>
      <c r="AF75" s="66"/>
    </row>
    <row r="76" spans="9:32" x14ac:dyDescent="0.3">
      <c r="I76" s="66"/>
      <c r="J76" s="66"/>
      <c r="K76" s="66"/>
      <c r="L76" s="66"/>
      <c r="M76" s="66"/>
      <c r="N76" s="66"/>
      <c r="O76" s="66"/>
      <c r="P76" s="66"/>
      <c r="R76" s="66"/>
      <c r="S76" s="66"/>
      <c r="T76" s="66"/>
      <c r="U76" s="66"/>
      <c r="V76" s="66"/>
      <c r="W76" s="66"/>
      <c r="X76" s="66"/>
      <c r="Z76" s="66"/>
      <c r="AA76" s="66"/>
      <c r="AB76" s="66"/>
      <c r="AC76" s="66"/>
      <c r="AD76" s="66"/>
      <c r="AE76" s="66"/>
      <c r="AF76" s="66"/>
    </row>
    <row r="77" spans="9:32" x14ac:dyDescent="0.3">
      <c r="I77" s="66"/>
      <c r="J77" s="66"/>
      <c r="K77" s="66"/>
      <c r="L77" s="66"/>
      <c r="M77" s="66"/>
      <c r="N77" s="66"/>
      <c r="O77" s="66"/>
      <c r="P77" s="66"/>
      <c r="R77" s="66"/>
      <c r="S77" s="66"/>
      <c r="T77" s="66"/>
      <c r="U77" s="66"/>
      <c r="V77" s="66"/>
      <c r="W77" s="66"/>
      <c r="X77" s="66"/>
      <c r="Z77" s="66"/>
      <c r="AA77" s="66"/>
      <c r="AB77" s="66"/>
      <c r="AC77" s="66"/>
      <c r="AD77" s="66"/>
      <c r="AE77" s="66"/>
      <c r="AF77" s="66"/>
    </row>
    <row r="78" spans="9:32" x14ac:dyDescent="0.3">
      <c r="I78" s="66"/>
      <c r="J78" s="66"/>
      <c r="K78" s="66"/>
      <c r="L78" s="66"/>
      <c r="M78" s="66"/>
      <c r="N78" s="66"/>
      <c r="O78" s="66"/>
      <c r="P78" s="66"/>
      <c r="R78" s="66"/>
      <c r="S78" s="66"/>
      <c r="T78" s="66"/>
      <c r="U78" s="66"/>
      <c r="V78" s="66"/>
      <c r="W78" s="66"/>
      <c r="X78" s="66"/>
      <c r="Z78" s="66"/>
      <c r="AA78" s="66"/>
      <c r="AB78" s="66"/>
      <c r="AC78" s="66"/>
      <c r="AD78" s="66"/>
      <c r="AE78" s="66"/>
      <c r="AF78" s="66"/>
    </row>
    <row r="79" spans="9:32" x14ac:dyDescent="0.3">
      <c r="I79" s="66"/>
      <c r="J79" s="66"/>
      <c r="K79" s="66"/>
      <c r="L79" s="66"/>
      <c r="M79" s="66"/>
      <c r="N79" s="66"/>
      <c r="O79" s="66"/>
      <c r="P79" s="66"/>
      <c r="R79" s="66"/>
      <c r="S79" s="66"/>
      <c r="T79" s="66"/>
      <c r="U79" s="66"/>
      <c r="V79" s="66"/>
      <c r="W79" s="66"/>
      <c r="X79" s="66"/>
      <c r="Z79" s="66"/>
      <c r="AA79" s="66"/>
      <c r="AB79" s="66"/>
      <c r="AC79" s="66"/>
      <c r="AD79" s="66"/>
      <c r="AE79" s="66"/>
      <c r="AF79" s="66"/>
    </row>
    <row r="80" spans="9:32" x14ac:dyDescent="0.3">
      <c r="I80" s="66"/>
      <c r="J80" s="66"/>
      <c r="K80" s="66"/>
      <c r="L80" s="66"/>
      <c r="M80" s="66"/>
      <c r="N80" s="66"/>
      <c r="O80" s="66"/>
      <c r="P80" s="66"/>
      <c r="R80" s="66"/>
      <c r="S80" s="66"/>
      <c r="T80" s="66"/>
      <c r="U80" s="66"/>
      <c r="V80" s="66"/>
      <c r="W80" s="66"/>
      <c r="X80" s="66"/>
      <c r="Z80" s="66"/>
      <c r="AA80" s="66"/>
      <c r="AB80" s="66"/>
      <c r="AC80" s="66"/>
      <c r="AD80" s="66"/>
      <c r="AE80" s="66"/>
      <c r="AF80" s="66"/>
    </row>
    <row r="81" spans="9:32" x14ac:dyDescent="0.3">
      <c r="I81" s="66"/>
      <c r="J81" s="66"/>
      <c r="K81" s="66"/>
      <c r="L81" s="66"/>
      <c r="M81" s="66"/>
      <c r="N81" s="66"/>
      <c r="O81" s="66"/>
      <c r="P81" s="66"/>
      <c r="R81" s="66"/>
      <c r="S81" s="66"/>
      <c r="T81" s="66"/>
      <c r="U81" s="66"/>
      <c r="V81" s="66"/>
      <c r="W81" s="66"/>
      <c r="X81" s="66"/>
      <c r="Z81" s="66"/>
      <c r="AA81" s="66"/>
      <c r="AB81" s="66"/>
      <c r="AC81" s="66"/>
      <c r="AD81" s="66"/>
      <c r="AE81" s="66"/>
      <c r="AF81" s="66"/>
    </row>
    <row r="82" spans="9:32" x14ac:dyDescent="0.3">
      <c r="I82" s="66"/>
      <c r="J82" s="66"/>
      <c r="K82" s="66"/>
      <c r="L82" s="66"/>
      <c r="M82" s="66"/>
      <c r="N82" s="66"/>
      <c r="O82" s="66"/>
      <c r="P82" s="66"/>
      <c r="R82" s="66"/>
      <c r="S82" s="66"/>
      <c r="T82" s="66"/>
      <c r="U82" s="66"/>
      <c r="V82" s="66"/>
      <c r="W82" s="66"/>
      <c r="X82" s="66"/>
      <c r="Z82" s="66"/>
      <c r="AA82" s="66"/>
      <c r="AB82" s="66"/>
      <c r="AC82" s="66"/>
      <c r="AD82" s="66"/>
      <c r="AE82" s="66"/>
      <c r="AF82" s="66"/>
    </row>
    <row r="83" spans="9:32" x14ac:dyDescent="0.3">
      <c r="I83" s="66"/>
      <c r="J83" s="66"/>
      <c r="K83" s="66"/>
      <c r="L83" s="66"/>
      <c r="M83" s="66"/>
      <c r="N83" s="66"/>
      <c r="O83" s="66"/>
      <c r="P83" s="66"/>
      <c r="R83" s="66"/>
      <c r="S83" s="66"/>
      <c r="T83" s="66"/>
      <c r="U83" s="66"/>
      <c r="V83" s="66"/>
      <c r="W83" s="66"/>
      <c r="X83" s="66"/>
      <c r="Z83" s="66"/>
      <c r="AA83" s="66"/>
      <c r="AB83" s="66"/>
      <c r="AC83" s="66"/>
      <c r="AD83" s="66"/>
      <c r="AE83" s="66"/>
      <c r="AF83" s="66"/>
    </row>
    <row r="84" spans="9:32" x14ac:dyDescent="0.3">
      <c r="I84" s="66"/>
      <c r="J84" s="66"/>
      <c r="K84" s="66"/>
      <c r="L84" s="66"/>
      <c r="M84" s="66"/>
      <c r="N84" s="66"/>
      <c r="O84" s="66"/>
      <c r="P84" s="66"/>
      <c r="R84" s="66"/>
      <c r="S84" s="66"/>
      <c r="T84" s="66"/>
      <c r="U84" s="66"/>
      <c r="V84" s="66"/>
      <c r="W84" s="66"/>
      <c r="X84" s="66"/>
      <c r="Z84" s="66"/>
      <c r="AA84" s="66"/>
      <c r="AB84" s="66"/>
      <c r="AC84" s="66"/>
      <c r="AD84" s="66"/>
      <c r="AE84" s="66"/>
      <c r="AF84" s="66"/>
    </row>
    <row r="85" spans="9:32" x14ac:dyDescent="0.3">
      <c r="I85" s="66"/>
      <c r="J85" s="66"/>
      <c r="K85" s="66"/>
      <c r="L85" s="66"/>
      <c r="M85" s="66"/>
      <c r="N85" s="66"/>
      <c r="O85" s="66"/>
      <c r="P85" s="66"/>
      <c r="R85" s="66"/>
      <c r="S85" s="66"/>
      <c r="T85" s="66"/>
      <c r="U85" s="66"/>
      <c r="V85" s="66"/>
      <c r="W85" s="66"/>
      <c r="X85" s="66"/>
      <c r="Z85" s="66"/>
      <c r="AA85" s="66"/>
      <c r="AB85" s="66"/>
      <c r="AC85" s="66"/>
      <c r="AD85" s="66"/>
      <c r="AE85" s="66"/>
      <c r="AF85" s="66"/>
    </row>
    <row r="86" spans="9:32" x14ac:dyDescent="0.3">
      <c r="I86" s="66"/>
      <c r="J86" s="66"/>
      <c r="K86" s="66"/>
      <c r="L86" s="66"/>
      <c r="M86" s="66"/>
      <c r="N86" s="66"/>
      <c r="O86" s="66"/>
      <c r="P86" s="66"/>
      <c r="R86" s="66"/>
      <c r="S86" s="66"/>
      <c r="T86" s="66"/>
      <c r="U86" s="66"/>
      <c r="V86" s="66"/>
      <c r="W86" s="66"/>
      <c r="X86" s="66"/>
      <c r="Z86" s="66"/>
      <c r="AA86" s="66"/>
      <c r="AB86" s="66"/>
      <c r="AC86" s="66"/>
      <c r="AD86" s="66"/>
      <c r="AE86" s="66"/>
      <c r="AF86" s="66"/>
    </row>
    <row r="87" spans="9:32" x14ac:dyDescent="0.3">
      <c r="I87" s="66"/>
      <c r="J87" s="66"/>
      <c r="K87" s="66"/>
      <c r="L87" s="66"/>
      <c r="M87" s="66"/>
      <c r="N87" s="66"/>
      <c r="O87" s="66"/>
      <c r="P87" s="66"/>
      <c r="R87" s="66"/>
      <c r="S87" s="66"/>
      <c r="T87" s="66"/>
      <c r="U87" s="66"/>
      <c r="V87" s="66"/>
      <c r="W87" s="66"/>
      <c r="X87" s="66"/>
      <c r="Z87" s="66"/>
      <c r="AA87" s="66"/>
      <c r="AB87" s="66"/>
      <c r="AC87" s="66"/>
      <c r="AD87" s="66"/>
      <c r="AE87" s="66"/>
      <c r="AF87" s="66"/>
    </row>
    <row r="88" spans="9:32" x14ac:dyDescent="0.3">
      <c r="I88" s="66"/>
      <c r="J88" s="66"/>
      <c r="K88" s="66"/>
      <c r="L88" s="66"/>
      <c r="M88" s="66"/>
      <c r="N88" s="66"/>
      <c r="O88" s="66"/>
      <c r="P88" s="66"/>
      <c r="R88" s="66"/>
      <c r="S88" s="66"/>
      <c r="T88" s="66"/>
      <c r="U88" s="66"/>
      <c r="V88" s="66"/>
      <c r="W88" s="66"/>
      <c r="X88" s="66"/>
      <c r="Z88" s="66"/>
      <c r="AA88" s="66"/>
      <c r="AB88" s="66"/>
      <c r="AC88" s="66"/>
      <c r="AD88" s="66"/>
      <c r="AE88" s="66"/>
      <c r="AF88" s="66"/>
    </row>
    <row r="89" spans="9:32" x14ac:dyDescent="0.3">
      <c r="I89" s="66"/>
      <c r="J89" s="66"/>
      <c r="K89" s="66"/>
      <c r="L89" s="66"/>
      <c r="M89" s="66"/>
      <c r="N89" s="66"/>
      <c r="O89" s="66"/>
      <c r="P89" s="66"/>
      <c r="R89" s="66"/>
      <c r="S89" s="66"/>
      <c r="T89" s="66"/>
      <c r="U89" s="66"/>
      <c r="V89" s="66"/>
      <c r="W89" s="66"/>
      <c r="X89" s="66"/>
      <c r="Z89" s="66"/>
      <c r="AA89" s="66"/>
      <c r="AB89" s="66"/>
      <c r="AC89" s="66"/>
      <c r="AD89" s="66"/>
      <c r="AE89" s="66"/>
      <c r="AF89" s="66"/>
    </row>
    <row r="90" spans="9:32" x14ac:dyDescent="0.3">
      <c r="I90" s="66"/>
      <c r="J90" s="66"/>
      <c r="K90" s="66"/>
      <c r="L90" s="66"/>
      <c r="M90" s="66"/>
      <c r="N90" s="66"/>
      <c r="O90" s="66"/>
      <c r="P90" s="66"/>
      <c r="R90" s="66"/>
      <c r="S90" s="66"/>
      <c r="T90" s="66"/>
      <c r="U90" s="66"/>
      <c r="V90" s="66"/>
      <c r="W90" s="66"/>
      <c r="X90" s="66"/>
      <c r="Z90" s="66"/>
      <c r="AA90" s="66"/>
      <c r="AB90" s="66"/>
      <c r="AC90" s="66"/>
      <c r="AD90" s="66"/>
      <c r="AE90" s="66"/>
      <c r="AF90" s="66"/>
    </row>
    <row r="91" spans="9:32" x14ac:dyDescent="0.3">
      <c r="I91" s="66"/>
      <c r="J91" s="66"/>
      <c r="K91" s="66"/>
      <c r="L91" s="66"/>
      <c r="M91" s="66"/>
      <c r="N91" s="66"/>
      <c r="O91" s="66"/>
      <c r="P91" s="66"/>
      <c r="R91" s="66"/>
      <c r="S91" s="66"/>
      <c r="T91" s="66"/>
      <c r="U91" s="66"/>
      <c r="V91" s="66"/>
      <c r="W91" s="66"/>
      <c r="X91" s="66"/>
      <c r="Z91" s="66"/>
      <c r="AA91" s="66"/>
      <c r="AB91" s="66"/>
      <c r="AC91" s="66"/>
      <c r="AD91" s="66"/>
      <c r="AE91" s="66"/>
      <c r="AF91" s="66"/>
    </row>
    <row r="92" spans="9:32" x14ac:dyDescent="0.3">
      <c r="I92" s="66"/>
      <c r="J92" s="66"/>
      <c r="K92" s="66"/>
      <c r="L92" s="66"/>
      <c r="M92" s="66"/>
      <c r="N92" s="66"/>
      <c r="O92" s="66"/>
      <c r="P92" s="66"/>
      <c r="R92" s="66"/>
      <c r="S92" s="66"/>
      <c r="T92" s="66"/>
      <c r="U92" s="66"/>
      <c r="V92" s="66"/>
      <c r="W92" s="66"/>
      <c r="X92" s="66"/>
      <c r="Z92" s="66"/>
      <c r="AA92" s="66"/>
      <c r="AB92" s="66"/>
      <c r="AC92" s="66"/>
      <c r="AD92" s="66"/>
      <c r="AE92" s="66"/>
      <c r="AF92" s="66"/>
    </row>
    <row r="93" spans="9:32" x14ac:dyDescent="0.3">
      <c r="I93" s="66"/>
      <c r="J93" s="66"/>
      <c r="K93" s="66"/>
      <c r="L93" s="66"/>
      <c r="M93" s="66"/>
      <c r="N93" s="66"/>
      <c r="O93" s="66"/>
      <c r="P93" s="66"/>
      <c r="R93" s="66"/>
      <c r="S93" s="66"/>
      <c r="T93" s="66"/>
      <c r="U93" s="66"/>
      <c r="V93" s="66"/>
      <c r="W93" s="66"/>
      <c r="X93" s="66"/>
      <c r="Z93" s="66"/>
      <c r="AA93" s="66"/>
      <c r="AB93" s="66"/>
      <c r="AC93" s="66"/>
      <c r="AD93" s="66"/>
      <c r="AE93" s="66"/>
      <c r="AF93" s="66"/>
    </row>
    <row r="94" spans="9:32" x14ac:dyDescent="0.3">
      <c r="I94" s="66"/>
      <c r="J94" s="66"/>
      <c r="K94" s="66"/>
      <c r="L94" s="66"/>
      <c r="M94" s="66"/>
      <c r="N94" s="66"/>
      <c r="O94" s="66"/>
      <c r="P94" s="66"/>
      <c r="R94" s="66"/>
      <c r="S94" s="66"/>
      <c r="T94" s="66"/>
      <c r="U94" s="66"/>
      <c r="V94" s="66"/>
      <c r="W94" s="66"/>
      <c r="X94" s="66"/>
      <c r="Z94" s="66"/>
      <c r="AA94" s="66"/>
      <c r="AB94" s="66"/>
      <c r="AC94" s="66"/>
      <c r="AD94" s="66"/>
      <c r="AE94" s="66"/>
      <c r="AF94" s="66"/>
    </row>
    <row r="95" spans="9:32" x14ac:dyDescent="0.3">
      <c r="I95" s="66"/>
      <c r="J95" s="66"/>
      <c r="K95" s="66"/>
      <c r="L95" s="66"/>
      <c r="M95" s="66"/>
      <c r="N95" s="66"/>
      <c r="O95" s="66"/>
      <c r="P95" s="66"/>
      <c r="R95" s="66"/>
      <c r="S95" s="66"/>
      <c r="T95" s="66"/>
      <c r="U95" s="66"/>
      <c r="V95" s="66"/>
      <c r="W95" s="66"/>
      <c r="X95" s="66"/>
      <c r="Z95" s="66"/>
      <c r="AA95" s="66"/>
      <c r="AB95" s="66"/>
      <c r="AC95" s="66"/>
      <c r="AD95" s="66"/>
      <c r="AE95" s="66"/>
      <c r="AF95" s="66"/>
    </row>
    <row r="96" spans="9:32" x14ac:dyDescent="0.3">
      <c r="I96" s="66"/>
      <c r="J96" s="66"/>
      <c r="K96" s="66"/>
      <c r="L96" s="66"/>
      <c r="M96" s="66"/>
      <c r="N96" s="66"/>
      <c r="O96" s="66"/>
      <c r="P96" s="66"/>
      <c r="R96" s="66"/>
      <c r="S96" s="66"/>
      <c r="T96" s="66"/>
      <c r="U96" s="66"/>
      <c r="V96" s="66"/>
      <c r="W96" s="66"/>
      <c r="X96" s="66"/>
      <c r="Z96" s="66"/>
      <c r="AA96" s="66"/>
      <c r="AB96" s="66"/>
      <c r="AC96" s="66"/>
      <c r="AD96" s="66"/>
      <c r="AE96" s="66"/>
      <c r="AF96" s="66"/>
    </row>
    <row r="97" spans="9:32" x14ac:dyDescent="0.3">
      <c r="I97" s="66"/>
      <c r="J97" s="66"/>
      <c r="K97" s="66"/>
      <c r="L97" s="66"/>
      <c r="M97" s="66"/>
      <c r="N97" s="66"/>
      <c r="O97" s="66"/>
      <c r="P97" s="66"/>
      <c r="R97" s="66"/>
      <c r="S97" s="66"/>
      <c r="T97" s="66"/>
      <c r="U97" s="66"/>
      <c r="V97" s="66"/>
      <c r="W97" s="66"/>
      <c r="X97" s="66"/>
      <c r="Z97" s="66"/>
      <c r="AA97" s="66"/>
      <c r="AB97" s="66"/>
      <c r="AC97" s="66"/>
      <c r="AD97" s="66"/>
      <c r="AE97" s="66"/>
      <c r="AF97" s="66"/>
    </row>
    <row r="98" spans="9:32" x14ac:dyDescent="0.3">
      <c r="I98" s="66"/>
      <c r="J98" s="66"/>
      <c r="K98" s="66"/>
      <c r="L98" s="66"/>
      <c r="M98" s="66"/>
      <c r="N98" s="66"/>
      <c r="O98" s="66"/>
      <c r="P98" s="66"/>
      <c r="R98" s="66"/>
      <c r="S98" s="66"/>
      <c r="T98" s="66"/>
      <c r="U98" s="66"/>
      <c r="V98" s="66"/>
      <c r="W98" s="66"/>
      <c r="X98" s="66"/>
      <c r="Z98" s="66"/>
      <c r="AA98" s="66"/>
      <c r="AB98" s="66"/>
      <c r="AC98" s="66"/>
      <c r="AD98" s="66"/>
      <c r="AE98" s="66"/>
      <c r="AF98" s="66"/>
    </row>
    <row r="99" spans="9:32" x14ac:dyDescent="0.3">
      <c r="I99" s="66"/>
      <c r="J99" s="66"/>
      <c r="K99" s="66"/>
      <c r="L99" s="66"/>
      <c r="M99" s="66"/>
      <c r="N99" s="66"/>
      <c r="O99" s="66"/>
      <c r="P99" s="66"/>
      <c r="R99" s="66"/>
      <c r="S99" s="66"/>
      <c r="T99" s="66"/>
      <c r="U99" s="66"/>
      <c r="V99" s="66"/>
      <c r="W99" s="66"/>
      <c r="X99" s="66"/>
      <c r="Z99" s="66"/>
      <c r="AA99" s="66"/>
      <c r="AB99" s="66"/>
      <c r="AC99" s="66"/>
      <c r="AD99" s="66"/>
      <c r="AE99" s="66"/>
      <c r="AF99" s="66"/>
    </row>
    <row r="100" spans="9:32" x14ac:dyDescent="0.3">
      <c r="I100" s="66"/>
      <c r="J100" s="66"/>
      <c r="K100" s="66"/>
      <c r="L100" s="66"/>
      <c r="M100" s="66"/>
      <c r="N100" s="66"/>
      <c r="O100" s="66"/>
      <c r="P100" s="66"/>
      <c r="R100" s="66"/>
      <c r="S100" s="66"/>
      <c r="T100" s="66"/>
      <c r="U100" s="66"/>
      <c r="V100" s="66"/>
      <c r="W100" s="66"/>
      <c r="X100" s="66"/>
      <c r="Z100" s="66"/>
      <c r="AA100" s="66"/>
      <c r="AB100" s="66"/>
      <c r="AC100" s="66"/>
      <c r="AD100" s="66"/>
      <c r="AE100" s="66"/>
      <c r="AF100" s="66"/>
    </row>
    <row r="101" spans="9:32" x14ac:dyDescent="0.3">
      <c r="I101" s="66"/>
      <c r="J101" s="66"/>
      <c r="K101" s="66"/>
      <c r="L101" s="66"/>
      <c r="M101" s="66"/>
      <c r="N101" s="66"/>
      <c r="O101" s="66"/>
      <c r="P101" s="66"/>
      <c r="R101" s="66"/>
      <c r="S101" s="66"/>
      <c r="T101" s="66"/>
      <c r="U101" s="66"/>
      <c r="V101" s="66"/>
      <c r="W101" s="66"/>
      <c r="X101" s="66"/>
      <c r="Z101" s="66"/>
      <c r="AA101" s="66"/>
      <c r="AB101" s="66"/>
      <c r="AC101" s="66"/>
      <c r="AD101" s="66"/>
      <c r="AE101" s="66"/>
      <c r="AF101" s="66"/>
    </row>
    <row r="102" spans="9:32" x14ac:dyDescent="0.3">
      <c r="I102" s="66"/>
      <c r="J102" s="66"/>
      <c r="K102" s="66"/>
      <c r="L102" s="66"/>
      <c r="M102" s="66"/>
      <c r="N102" s="66"/>
      <c r="O102" s="66"/>
      <c r="P102" s="66"/>
      <c r="R102" s="66"/>
      <c r="S102" s="66"/>
      <c r="T102" s="66"/>
      <c r="U102" s="66"/>
      <c r="V102" s="66"/>
      <c r="W102" s="66"/>
      <c r="X102" s="66"/>
      <c r="Z102" s="66"/>
      <c r="AA102" s="66"/>
      <c r="AB102" s="66"/>
      <c r="AC102" s="66"/>
      <c r="AD102" s="66"/>
      <c r="AE102" s="66"/>
      <c r="AF102" s="66"/>
    </row>
    <row r="103" spans="9:32" x14ac:dyDescent="0.3">
      <c r="I103" s="66"/>
      <c r="J103" s="66"/>
      <c r="K103" s="66"/>
      <c r="L103" s="66"/>
      <c r="M103" s="66"/>
      <c r="N103" s="66"/>
      <c r="O103" s="66"/>
      <c r="P103" s="66"/>
      <c r="R103" s="66"/>
      <c r="S103" s="66"/>
      <c r="T103" s="66"/>
      <c r="U103" s="66"/>
      <c r="V103" s="66"/>
      <c r="W103" s="66"/>
      <c r="X103" s="66"/>
      <c r="Z103" s="66"/>
      <c r="AA103" s="66"/>
      <c r="AB103" s="66"/>
      <c r="AC103" s="66"/>
      <c r="AD103" s="66"/>
      <c r="AE103" s="66"/>
      <c r="AF103" s="66"/>
    </row>
    <row r="104" spans="9:32" x14ac:dyDescent="0.3">
      <c r="I104" s="66"/>
      <c r="J104" s="66"/>
      <c r="K104" s="66"/>
      <c r="L104" s="66"/>
      <c r="M104" s="66"/>
      <c r="N104" s="66"/>
      <c r="O104" s="66"/>
      <c r="P104" s="66"/>
      <c r="R104" s="66"/>
      <c r="S104" s="66"/>
      <c r="T104" s="66"/>
      <c r="U104" s="66"/>
      <c r="V104" s="66"/>
      <c r="W104" s="66"/>
      <c r="X104" s="66"/>
      <c r="Z104" s="66"/>
      <c r="AA104" s="66"/>
      <c r="AB104" s="66"/>
      <c r="AC104" s="66"/>
      <c r="AD104" s="66"/>
      <c r="AE104" s="66"/>
      <c r="AF104" s="66"/>
    </row>
    <row r="105" spans="9:32" x14ac:dyDescent="0.3">
      <c r="I105" s="66"/>
      <c r="J105" s="66"/>
      <c r="K105" s="66"/>
      <c r="L105" s="66"/>
      <c r="M105" s="66"/>
      <c r="N105" s="66"/>
      <c r="O105" s="66"/>
      <c r="P105" s="66"/>
      <c r="R105" s="66"/>
      <c r="S105" s="66"/>
      <c r="T105" s="66"/>
      <c r="U105" s="66"/>
      <c r="V105" s="66"/>
      <c r="W105" s="66"/>
      <c r="X105" s="66"/>
      <c r="Z105" s="66"/>
      <c r="AA105" s="66"/>
      <c r="AB105" s="66"/>
      <c r="AC105" s="66"/>
      <c r="AD105" s="66"/>
      <c r="AE105" s="66"/>
      <c r="AF105" s="66"/>
    </row>
    <row r="106" spans="9:32" x14ac:dyDescent="0.3">
      <c r="I106" s="66"/>
      <c r="J106" s="66"/>
      <c r="K106" s="66"/>
      <c r="L106" s="66"/>
      <c r="M106" s="66"/>
      <c r="N106" s="66"/>
      <c r="O106" s="66"/>
      <c r="P106" s="66"/>
      <c r="R106" s="66"/>
      <c r="S106" s="66"/>
      <c r="T106" s="66"/>
      <c r="U106" s="66"/>
      <c r="V106" s="66"/>
      <c r="W106" s="66"/>
      <c r="X106" s="66"/>
      <c r="Z106" s="66"/>
      <c r="AA106" s="66"/>
      <c r="AB106" s="66"/>
      <c r="AC106" s="66"/>
      <c r="AD106" s="66"/>
      <c r="AE106" s="66"/>
      <c r="AF106" s="66"/>
    </row>
    <row r="107" spans="9:32" x14ac:dyDescent="0.3">
      <c r="I107" s="66"/>
      <c r="J107" s="66"/>
      <c r="K107" s="66"/>
      <c r="L107" s="66"/>
      <c r="M107" s="66"/>
      <c r="N107" s="66"/>
      <c r="O107" s="66"/>
      <c r="P107" s="66"/>
      <c r="R107" s="66"/>
      <c r="S107" s="66"/>
      <c r="T107" s="66"/>
      <c r="U107" s="66"/>
      <c r="V107" s="66"/>
      <c r="W107" s="66"/>
      <c r="X107" s="66"/>
      <c r="Z107" s="66"/>
      <c r="AA107" s="66"/>
      <c r="AB107" s="66"/>
      <c r="AC107" s="66"/>
      <c r="AD107" s="66"/>
      <c r="AE107" s="66"/>
      <c r="AF107" s="66"/>
    </row>
    <row r="108" spans="9:32" x14ac:dyDescent="0.3">
      <c r="I108" s="66"/>
      <c r="J108" s="66"/>
      <c r="K108" s="66"/>
      <c r="L108" s="66"/>
      <c r="M108" s="66"/>
      <c r="N108" s="66"/>
      <c r="O108" s="66"/>
      <c r="P108" s="66"/>
      <c r="R108" s="66"/>
      <c r="S108" s="66"/>
      <c r="T108" s="66"/>
      <c r="U108" s="66"/>
      <c r="V108" s="66"/>
      <c r="W108" s="66"/>
      <c r="X108" s="66"/>
      <c r="Z108" s="66"/>
      <c r="AA108" s="66"/>
      <c r="AB108" s="66"/>
      <c r="AC108" s="66"/>
      <c r="AD108" s="66"/>
      <c r="AE108" s="66"/>
      <c r="AF108" s="66"/>
    </row>
  </sheetData>
  <mergeCells count="19">
    <mergeCell ref="AF6:AF7"/>
    <mergeCell ref="Z3:AF5"/>
    <mergeCell ref="AE6:AE7"/>
    <mergeCell ref="R3:X5"/>
    <mergeCell ref="W6:W7"/>
    <mergeCell ref="X6:X7"/>
    <mergeCell ref="O6:O7"/>
    <mergeCell ref="J3:P5"/>
    <mergeCell ref="P6:P7"/>
    <mergeCell ref="A2:H2"/>
    <mergeCell ref="G3:H5"/>
    <mergeCell ref="A4:E4"/>
    <mergeCell ref="A6:A7"/>
    <mergeCell ref="C6:C7"/>
    <mergeCell ref="D6:D7"/>
    <mergeCell ref="E6:E7"/>
    <mergeCell ref="F6:F7"/>
    <mergeCell ref="G6:G7"/>
    <mergeCell ref="H6:H7"/>
  </mergeCells>
  <conditionalFormatting sqref="A8:A57">
    <cfRule type="containsText" dxfId="7" priority="32" operator="containsText" text="NC">
      <formula>NOT(ISERROR(SEARCH("NC",A8)))</formula>
    </cfRule>
    <cfRule type="containsText" dxfId="6" priority="33" operator="containsText" text="A">
      <formula>NOT(ISERROR(SEARCH("A",A8)))</formula>
    </cfRule>
  </conditionalFormatting>
  <conditionalFormatting sqref="C8:C57">
    <cfRule type="duplicateValues" dxfId="5" priority="15"/>
  </conditionalFormatting>
  <conditionalFormatting sqref="H8:H57">
    <cfRule type="cellIs" dxfId="4" priority="11" operator="equal">
      <formula>"MF"</formula>
    </cfRule>
    <cfRule type="cellIs" dxfId="3" priority="12" operator="equal">
      <formula>"MG"</formula>
    </cfRule>
    <cfRule type="cellIs" dxfId="2" priority="13" operator="equal">
      <formula>"F"</formula>
    </cfRule>
  </conditionalFormatting>
  <conditionalFormatting sqref="X6 K1:O1 K109:O1048576 S109:W1048576 S1:W1 P6 AA109:AE1048576 AA1:AE1 AF6">
    <cfRule type="containsErrors" dxfId="1" priority="3">
      <formula>ISERROR(K1)</formula>
    </cfRule>
  </conditionalFormatting>
  <printOptions horizontalCentered="1"/>
  <pageMargins left="0.19685039370078741" right="0.19685039370078741" top="0.19685039370078741" bottom="0.19685039370078741" header="0.31496062992125984" footer="0.31496062992125984"/>
  <pageSetup paperSize="9" scale="9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I19"/>
  <sheetViews>
    <sheetView topLeftCell="B1" workbookViewId="0">
      <pane ySplit="5" topLeftCell="A6" activePane="bottomLeft" state="frozen"/>
      <selection activeCell="B1" sqref="B1"/>
      <selection pane="bottomLeft" activeCell="C6" sqref="C6"/>
    </sheetView>
  </sheetViews>
  <sheetFormatPr baseColWidth="10" defaultColWidth="11.44140625" defaultRowHeight="14.4" x14ac:dyDescent="0.3"/>
  <cols>
    <col min="1" max="1" width="14.109375" style="25" hidden="1" customWidth="1"/>
    <col min="2" max="2" width="23.109375" style="25" customWidth="1"/>
    <col min="3" max="3" width="22.6640625" style="25" customWidth="1"/>
    <col min="4" max="4" width="17.88671875" style="25" customWidth="1"/>
    <col min="5" max="5" width="23.109375" style="25" customWidth="1"/>
    <col min="6" max="6" width="26" style="25" customWidth="1"/>
    <col min="7" max="8" width="10.6640625" style="25" customWidth="1"/>
    <col min="9" max="9" width="37.6640625" customWidth="1"/>
    <col min="10" max="16384" width="11.44140625" style="25"/>
  </cols>
  <sheetData>
    <row r="1" spans="1:9" ht="37.5" customHeight="1" x14ac:dyDescent="0.3">
      <c r="B1" s="415" t="s">
        <v>36</v>
      </c>
      <c r="C1" s="415"/>
      <c r="D1" s="415"/>
      <c r="E1" s="415"/>
      <c r="F1" s="415"/>
      <c r="G1" s="415"/>
      <c r="H1" s="415"/>
      <c r="I1" s="415"/>
    </row>
    <row r="2" spans="1:9" ht="5.25" customHeight="1" x14ac:dyDescent="0.3">
      <c r="B2" s="75"/>
      <c r="C2" s="75"/>
      <c r="D2" s="57"/>
      <c r="E2" s="75"/>
      <c r="F2" s="75"/>
      <c r="G2" s="75"/>
      <c r="H2" s="75"/>
      <c r="I2" s="75"/>
    </row>
    <row r="3" spans="1:9" ht="34.5" customHeight="1" x14ac:dyDescent="0.3">
      <c r="B3" s="76"/>
      <c r="C3" s="76"/>
      <c r="D3" s="25" t="s">
        <v>1765</v>
      </c>
      <c r="E3" s="76"/>
      <c r="F3" s="76"/>
      <c r="G3" s="76"/>
      <c r="H3" s="76"/>
      <c r="I3" s="76"/>
    </row>
    <row r="4" spans="1:9" ht="15" customHeight="1" x14ac:dyDescent="0.3">
      <c r="B4" s="420" t="s">
        <v>1</v>
      </c>
      <c r="C4" s="422" t="s">
        <v>33</v>
      </c>
      <c r="D4" s="418" t="s">
        <v>9</v>
      </c>
      <c r="E4" s="416" t="s">
        <v>2</v>
      </c>
      <c r="F4" s="426" t="s">
        <v>0</v>
      </c>
      <c r="G4" s="424" t="s">
        <v>3</v>
      </c>
      <c r="H4" s="416" t="s">
        <v>18</v>
      </c>
      <c r="I4" s="420" t="s">
        <v>8</v>
      </c>
    </row>
    <row r="5" spans="1:9" ht="14.25" customHeight="1" x14ac:dyDescent="0.3">
      <c r="B5" s="421"/>
      <c r="C5" s="423"/>
      <c r="D5" s="419"/>
      <c r="E5" s="417"/>
      <c r="F5" s="427"/>
      <c r="G5" s="425"/>
      <c r="H5" s="417"/>
      <c r="I5" s="421"/>
    </row>
    <row r="6" spans="1:9" ht="21.75" customHeight="1" x14ac:dyDescent="0.3">
      <c r="A6" s="25" t="str">
        <f>CONCATENATE($D$3,1)</f>
        <v>bruno1</v>
      </c>
      <c r="B6" s="57" t="str">
        <f>VLOOKUP(A6,Liste!$A$499:$T$2242,11,FALSE)</f>
        <v>FSGT</v>
      </c>
      <c r="C6" s="74">
        <f>VLOOKUP(A6,Liste!$A$499:$T$2242,12,FALSE)</f>
        <v>434200</v>
      </c>
      <c r="D6" s="58" t="str">
        <f>VLOOKUP(A6,Liste!$A$499:$T$2242,7,FALSE)</f>
        <v>BRUNO</v>
      </c>
      <c r="E6" s="57" t="str">
        <f>VLOOKUP(A6,Liste!$A$499:$T$2242,8,FALSE)</f>
        <v>Tanguy</v>
      </c>
      <c r="F6" s="57" t="str">
        <f>VLOOKUP(A6,Liste!$A$499:$T$2242,9,FALSE)</f>
        <v>Mercurey</v>
      </c>
      <c r="G6" s="116">
        <f>VLOOKUP(A6,Liste!$A$499:$T$2242,10,FALSE)</f>
        <v>71</v>
      </c>
      <c r="H6" s="57" t="str">
        <f>VLOOKUP(A6,Liste!$A$499:$T$2242,14,FALSE)</f>
        <v>MG</v>
      </c>
      <c r="I6" s="58">
        <f>VLOOKUP(A6,Liste!$A$499:$T$2242,13,FALSE)</f>
        <v>38085</v>
      </c>
    </row>
    <row r="7" spans="1:9" ht="21.75" customHeight="1" x14ac:dyDescent="0.3">
      <c r="A7" s="25" t="str">
        <f>CONCATENATE($D$3,2)</f>
        <v>bruno2</v>
      </c>
      <c r="B7" s="57" t="e">
        <f>VLOOKUP(A7,Liste!$A$499:$T$2242,11,FALSE)</f>
        <v>#N/A</v>
      </c>
      <c r="C7" s="74" t="e">
        <f>VLOOKUP(A7,Liste!$A$499:$T$2242,12,FALSE)</f>
        <v>#N/A</v>
      </c>
      <c r="D7" s="58" t="e">
        <f>VLOOKUP(A7,Liste!$A$499:$T$2242,7,FALSE)</f>
        <v>#N/A</v>
      </c>
      <c r="E7" s="57" t="e">
        <f>VLOOKUP(A7,Liste!$A$499:$T$2242,8,FALSE)</f>
        <v>#N/A</v>
      </c>
      <c r="F7" s="57" t="e">
        <f>VLOOKUP(A7,Liste!$A$499:$T$2242,9,FALSE)</f>
        <v>#N/A</v>
      </c>
      <c r="G7" s="103" t="e">
        <f>VLOOKUP(A7,Liste!$A$499:$T$2242,10,FALSE)</f>
        <v>#N/A</v>
      </c>
      <c r="H7" s="57" t="e">
        <f>VLOOKUP(A7,Liste!$A$499:$T$2242,14,FALSE)</f>
        <v>#N/A</v>
      </c>
      <c r="I7" s="58" t="e">
        <f>VLOOKUP(A7,Liste!$A$499:$T$2242,13,FALSE)</f>
        <v>#N/A</v>
      </c>
    </row>
    <row r="8" spans="1:9" ht="21.75" customHeight="1" x14ac:dyDescent="0.3">
      <c r="A8" s="25" t="str">
        <f>CONCATENATE($D$3,3)</f>
        <v>bruno3</v>
      </c>
      <c r="B8" s="57" t="e">
        <f>VLOOKUP(A8,Liste!$A$499:$T$2242,11,FALSE)</f>
        <v>#N/A</v>
      </c>
      <c r="C8" s="74" t="e">
        <f>VLOOKUP(A8,Liste!$A$499:$T$2242,12,FALSE)</f>
        <v>#N/A</v>
      </c>
      <c r="D8" s="58" t="e">
        <f>VLOOKUP(A8,Liste!$A$499:$T$2242,7,FALSE)</f>
        <v>#N/A</v>
      </c>
      <c r="E8" s="57" t="e">
        <f>VLOOKUP(A8,Liste!$A$499:$T$2242,8,FALSE)</f>
        <v>#N/A</v>
      </c>
      <c r="F8" s="57" t="e">
        <f>VLOOKUP(A8,Liste!$A$499:$T$2242,9,FALSE)</f>
        <v>#N/A</v>
      </c>
      <c r="G8" s="103" t="e">
        <f>VLOOKUP(A8,Liste!$A$499:$T$2242,10,FALSE)</f>
        <v>#N/A</v>
      </c>
      <c r="H8" s="57" t="e">
        <f>VLOOKUP(A8,Liste!$A$499:$T$2242,14,FALSE)</f>
        <v>#N/A</v>
      </c>
      <c r="I8" s="58" t="e">
        <f>VLOOKUP(A8,Liste!$A$499:$T$2242,13,FALSE)</f>
        <v>#N/A</v>
      </c>
    </row>
    <row r="9" spans="1:9" ht="21.75" customHeight="1" x14ac:dyDescent="0.3">
      <c r="A9" s="25" t="str">
        <f>CONCATENATE($D$3,4)</f>
        <v>bruno4</v>
      </c>
      <c r="B9" s="57" t="e">
        <f>VLOOKUP(A9,Liste!$A$499:$T$2242,11,FALSE)</f>
        <v>#N/A</v>
      </c>
      <c r="C9" s="74" t="e">
        <f>VLOOKUP(A9,Liste!$A$499:$T$2242,12,FALSE)</f>
        <v>#N/A</v>
      </c>
      <c r="D9" s="58" t="e">
        <f>VLOOKUP(A9,Liste!$A$499:$T$2242,7,FALSE)</f>
        <v>#N/A</v>
      </c>
      <c r="E9" s="57" t="e">
        <f>VLOOKUP(A9,Liste!$A$499:$T$2242,8,FALSE)</f>
        <v>#N/A</v>
      </c>
      <c r="F9" s="57" t="e">
        <f>VLOOKUP(A9,Liste!$A$499:$T$2242,9,FALSE)</f>
        <v>#N/A</v>
      </c>
      <c r="G9" s="103" t="e">
        <f>VLOOKUP(A9,Liste!$A$499:$T$2242,10,FALSE)</f>
        <v>#N/A</v>
      </c>
      <c r="H9" s="57" t="e">
        <f>VLOOKUP(A9,Liste!$A$499:$T$2242,14,FALSE)</f>
        <v>#N/A</v>
      </c>
      <c r="I9" s="58" t="e">
        <f>VLOOKUP(A9,Liste!$A$499:$T$2242,13,FALSE)</f>
        <v>#N/A</v>
      </c>
    </row>
    <row r="10" spans="1:9" ht="21.75" customHeight="1" x14ac:dyDescent="0.3">
      <c r="A10" s="25" t="str">
        <f>CONCATENATE($D$3,5)</f>
        <v>bruno5</v>
      </c>
      <c r="B10" s="57" t="e">
        <f>VLOOKUP(A10,Liste!$A$499:$T$2242,11,FALSE)</f>
        <v>#N/A</v>
      </c>
      <c r="C10" s="74" t="e">
        <f>VLOOKUP(A10,Liste!$A$499:$T$2242,12,FALSE)</f>
        <v>#N/A</v>
      </c>
      <c r="D10" s="58" t="e">
        <f>VLOOKUP(A10,Liste!$A$499:$T$2242,7,FALSE)</f>
        <v>#N/A</v>
      </c>
      <c r="E10" s="57" t="e">
        <f>VLOOKUP(A10,Liste!$A$499:$T$2242,8,FALSE)</f>
        <v>#N/A</v>
      </c>
      <c r="F10" s="57" t="e">
        <f>VLOOKUP(A10,Liste!$A$499:$T$2242,9,FALSE)</f>
        <v>#N/A</v>
      </c>
      <c r="G10" s="103" t="e">
        <f>VLOOKUP(A10,Liste!$A$499:$T$2242,10,FALSE)</f>
        <v>#N/A</v>
      </c>
      <c r="H10" s="57" t="e">
        <f>VLOOKUP(A10,Liste!$A$499:$T$2242,14,FALSE)</f>
        <v>#N/A</v>
      </c>
      <c r="I10" s="58" t="e">
        <f>VLOOKUP(A10,Liste!$A$499:$T$2242,13,FALSE)</f>
        <v>#N/A</v>
      </c>
    </row>
    <row r="11" spans="1:9" ht="21.75" customHeight="1" x14ac:dyDescent="0.3">
      <c r="A11" s="25" t="str">
        <f>CONCATENATE($D$3,6)</f>
        <v>bruno6</v>
      </c>
      <c r="B11" s="57" t="e">
        <f>VLOOKUP(A11,Liste!$A$499:$T$2242,11,FALSE)</f>
        <v>#N/A</v>
      </c>
      <c r="C11" s="74" t="e">
        <f>VLOOKUP(A11,Liste!$A$499:$T$2242,12,FALSE)</f>
        <v>#N/A</v>
      </c>
      <c r="D11" s="58" t="e">
        <f>VLOOKUP(A11,Liste!$A$499:$T$2242,7,FALSE)</f>
        <v>#N/A</v>
      </c>
      <c r="E11" s="57" t="e">
        <f>VLOOKUP(A11,Liste!$A$499:$T$2242,8,FALSE)</f>
        <v>#N/A</v>
      </c>
      <c r="F11" s="57" t="e">
        <f>VLOOKUP(A11,Liste!$A$499:$T$2242,9,FALSE)</f>
        <v>#N/A</v>
      </c>
      <c r="G11" s="103" t="e">
        <f>VLOOKUP(A11,Liste!$A$499:$T$2242,10,FALSE)</f>
        <v>#N/A</v>
      </c>
      <c r="H11" s="57" t="e">
        <f>VLOOKUP(A11,Liste!$A$499:$T$2242,14,FALSE)</f>
        <v>#N/A</v>
      </c>
      <c r="I11" s="58" t="e">
        <f>VLOOKUP(A11,Liste!$A$499:$T$2242,13,FALSE)</f>
        <v>#N/A</v>
      </c>
    </row>
    <row r="12" spans="1:9" ht="21.75" customHeight="1" x14ac:dyDescent="0.3">
      <c r="A12" s="25" t="str">
        <f>CONCATENATE($D$3,7)</f>
        <v>bruno7</v>
      </c>
      <c r="B12" s="57" t="e">
        <f>VLOOKUP(A12,Liste!$A$499:$T$2242,11,FALSE)</f>
        <v>#N/A</v>
      </c>
      <c r="C12" s="74" t="e">
        <f>VLOOKUP(A12,Liste!$A$499:$T$2242,12,FALSE)</f>
        <v>#N/A</v>
      </c>
      <c r="D12" s="58" t="e">
        <f>VLOOKUP(A12,Liste!$A$499:$T$2242,7,FALSE)</f>
        <v>#N/A</v>
      </c>
      <c r="E12" s="57" t="e">
        <f>VLOOKUP(A12,Liste!$A$499:$T$2242,8,FALSE)</f>
        <v>#N/A</v>
      </c>
      <c r="F12" s="57" t="e">
        <f>VLOOKUP(A12,Liste!$A$499:$T$2242,9,FALSE)</f>
        <v>#N/A</v>
      </c>
      <c r="G12" s="103" t="e">
        <f>VLOOKUP(A12,Liste!$A$499:$T$2242,10,FALSE)</f>
        <v>#N/A</v>
      </c>
      <c r="H12" s="57" t="e">
        <f>VLOOKUP(A12,Liste!$A$499:$T$2242,14,FALSE)</f>
        <v>#N/A</v>
      </c>
      <c r="I12" s="58" t="e">
        <f>VLOOKUP(A12,Liste!$A$499:$T$2242,13,FALSE)</f>
        <v>#N/A</v>
      </c>
    </row>
    <row r="13" spans="1:9" ht="21.75" customHeight="1" thickBot="1" x14ac:dyDescent="0.35">
      <c r="A13" s="25" t="str">
        <f>CONCATENATE($D$3,8)</f>
        <v>bruno8</v>
      </c>
      <c r="B13" s="57" t="e">
        <f>VLOOKUP(A13,Liste!$A$499:$T$2242,11,FALSE)</f>
        <v>#N/A</v>
      </c>
      <c r="C13" s="74" t="e">
        <f>VLOOKUP(A13,Liste!$A$499:$T$2242,12,FALSE)</f>
        <v>#N/A</v>
      </c>
      <c r="D13" s="58" t="e">
        <f>VLOOKUP(A13,Liste!$A$499:$T$2242,7,FALSE)</f>
        <v>#N/A</v>
      </c>
      <c r="E13" s="57" t="e">
        <f>VLOOKUP(A13,Liste!$A$499:$T$2242,8,FALSE)</f>
        <v>#N/A</v>
      </c>
      <c r="F13" s="57" t="e">
        <f>VLOOKUP(A13,Liste!$A$499:$T$2242,9,FALSE)</f>
        <v>#N/A</v>
      </c>
      <c r="G13" s="103" t="e">
        <f>VLOOKUP(A13,Liste!$A$499:$T$2242,10,FALSE)</f>
        <v>#N/A</v>
      </c>
      <c r="H13" s="57" t="e">
        <f>VLOOKUP(A13,Liste!$A$499:$T$2242,14,FALSE)</f>
        <v>#N/A</v>
      </c>
      <c r="I13" s="58" t="e">
        <f>VLOOKUP(A13,Liste!$A$499:$T$2242,13,FALSE)</f>
        <v>#N/A</v>
      </c>
    </row>
    <row r="14" spans="1:9" ht="21.75" customHeight="1" thickTop="1" x14ac:dyDescent="0.3">
      <c r="A14" s="25" t="str">
        <f>CONCATENATE($D$3,1)</f>
        <v>bruno1</v>
      </c>
      <c r="B14" s="110" t="e">
        <f>VLOOKUP(A14,Liste!$A$1:$T$499,11,FALSE)</f>
        <v>#N/A</v>
      </c>
      <c r="C14" s="111" t="e">
        <f>VLOOKUP(A14,Liste!$A$1:$T$499,12,FALSE)</f>
        <v>#N/A</v>
      </c>
      <c r="D14" s="107" t="e">
        <f>VLOOKUP(A14,Liste!$A$1:$T$499,7,FALSE)</f>
        <v>#N/A</v>
      </c>
      <c r="E14" s="101" t="e">
        <f>VLOOKUP(A14,Liste!$A$1:$T$499,8,FALSE)</f>
        <v>#N/A</v>
      </c>
      <c r="F14" s="101" t="e">
        <f>VLOOKUP(A14,Liste!$A$1:$T$499,9,FALSE)</f>
        <v>#N/A</v>
      </c>
      <c r="G14" s="101" t="e">
        <f>VLOOKUP(A14,Liste!$A$1:$T$499,10,FALSE)</f>
        <v>#N/A</v>
      </c>
      <c r="H14" s="101" t="e">
        <f>VLOOKUP(A14,Liste!$A$1:$T$499,14,FALSE)</f>
        <v>#N/A</v>
      </c>
      <c r="I14" s="102" t="e">
        <f>VLOOKUP(A14,Liste!$A$1:$T$499,13,FALSE)</f>
        <v>#N/A</v>
      </c>
    </row>
    <row r="15" spans="1:9" ht="21.75" customHeight="1" x14ac:dyDescent="0.3">
      <c r="A15" s="25" t="str">
        <f>CONCATENATE($D$3,2)</f>
        <v>bruno2</v>
      </c>
      <c r="B15" s="112" t="e">
        <f>VLOOKUP(A15,Liste!$A$1:$T$499,11,FALSE)</f>
        <v>#N/A</v>
      </c>
      <c r="C15" s="113" t="e">
        <f>VLOOKUP(A15,Liste!$A$1:$T$499,12,FALSE)</f>
        <v>#N/A</v>
      </c>
      <c r="D15" s="108" t="e">
        <f>VLOOKUP(A15,Liste!$A$1:$T$499,7,FALSE)</f>
        <v>#N/A</v>
      </c>
      <c r="E15" s="103" t="e">
        <f>VLOOKUP(A15,Liste!$A$1:$T$499,8,FALSE)</f>
        <v>#N/A</v>
      </c>
      <c r="F15" s="103" t="e">
        <f>VLOOKUP(A15,Liste!$A$1:$T$499,9,FALSE)</f>
        <v>#N/A</v>
      </c>
      <c r="G15" s="103" t="e">
        <f>VLOOKUP(A15,Liste!$A$1:$T$499,10,FALSE)</f>
        <v>#N/A</v>
      </c>
      <c r="H15" s="103" t="e">
        <f>VLOOKUP(A15,Liste!$A$1:$T$499,14,FALSE)</f>
        <v>#N/A</v>
      </c>
      <c r="I15" s="104" t="e">
        <f>VLOOKUP(A15,Liste!$A$1:$T$499,13,FALSE)</f>
        <v>#N/A</v>
      </c>
    </row>
    <row r="16" spans="1:9" ht="21.75" customHeight="1" x14ac:dyDescent="0.3">
      <c r="A16" s="25" t="str">
        <f>CONCATENATE($D$3,3)</f>
        <v>bruno3</v>
      </c>
      <c r="B16" s="112" t="e">
        <f>VLOOKUP(A16,Liste!$A$1:$T$499,11,FALSE)</f>
        <v>#N/A</v>
      </c>
      <c r="C16" s="113" t="e">
        <f>VLOOKUP(A16,Liste!$A$1:$T$499,12,FALSE)</f>
        <v>#N/A</v>
      </c>
      <c r="D16" s="108" t="e">
        <f>VLOOKUP(A16,Liste!$A$1:$T$499,7,FALSE)</f>
        <v>#N/A</v>
      </c>
      <c r="E16" s="103" t="e">
        <f>VLOOKUP(A16,Liste!$A$1:$T$499,8,FALSE)</f>
        <v>#N/A</v>
      </c>
      <c r="F16" s="103" t="e">
        <f>VLOOKUP(A16,Liste!$A$1:$T$499,9,FALSE)</f>
        <v>#N/A</v>
      </c>
      <c r="G16" s="103" t="e">
        <f>VLOOKUP(A16,Liste!$A$1:$T$499,10,FALSE)</f>
        <v>#N/A</v>
      </c>
      <c r="H16" s="103" t="e">
        <f>VLOOKUP(A16,Liste!$A$1:$T$499,14,FALSE)</f>
        <v>#N/A</v>
      </c>
      <c r="I16" s="104" t="e">
        <f>VLOOKUP(A16,Liste!$A$1:$T$499,13,FALSE)</f>
        <v>#N/A</v>
      </c>
    </row>
    <row r="17" spans="1:9" ht="21.75" customHeight="1" x14ac:dyDescent="0.3">
      <c r="A17" s="25" t="str">
        <f>CONCATENATE($D$3,4)</f>
        <v>bruno4</v>
      </c>
      <c r="B17" s="112" t="e">
        <f>VLOOKUP(A17,Liste!$A$1:$T$499,11,FALSE)</f>
        <v>#N/A</v>
      </c>
      <c r="C17" s="113" t="e">
        <f>VLOOKUP(A17,Liste!$A$1:$T$499,12,FALSE)</f>
        <v>#N/A</v>
      </c>
      <c r="D17" s="108" t="e">
        <f>VLOOKUP(A17,Liste!$A$1:$T$499,7,FALSE)</f>
        <v>#N/A</v>
      </c>
      <c r="E17" s="103" t="e">
        <f>VLOOKUP(A17,Liste!$A$1:$T$499,8,FALSE)</f>
        <v>#N/A</v>
      </c>
      <c r="F17" s="103" t="e">
        <f>VLOOKUP(A17,Liste!$A$1:$T$499,9,FALSE)</f>
        <v>#N/A</v>
      </c>
      <c r="G17" s="103" t="e">
        <f>VLOOKUP(A17,Liste!$A$1:$T$499,10,FALSE)</f>
        <v>#N/A</v>
      </c>
      <c r="H17" s="103" t="e">
        <f>VLOOKUP(A17,Liste!$A$1:$T$499,14,FALSE)</f>
        <v>#N/A</v>
      </c>
      <c r="I17" s="104" t="e">
        <f>VLOOKUP(A17,Liste!$A$1:$T$499,13,FALSE)</f>
        <v>#N/A</v>
      </c>
    </row>
    <row r="18" spans="1:9" ht="23.4" thickBot="1" x14ac:dyDescent="0.35">
      <c r="B18" s="114" t="e">
        <f>VLOOKUP(A18,Liste!$A$1:$T$499,11,FALSE)</f>
        <v>#N/A</v>
      </c>
      <c r="C18" s="115" t="e">
        <f>VLOOKUP(A18,Liste!$A$1:$T$499,12,FALSE)</f>
        <v>#N/A</v>
      </c>
      <c r="D18" s="109" t="e">
        <f>VLOOKUP(A18,Liste!$A$1:$T$499,7,FALSE)</f>
        <v>#N/A</v>
      </c>
      <c r="E18" s="105" t="e">
        <f>VLOOKUP(A18,Liste!$A$1:$T$499,8,FALSE)</f>
        <v>#N/A</v>
      </c>
      <c r="F18" s="105" t="e">
        <f>VLOOKUP(A18,Liste!$A$1:$T$499,9,FALSE)</f>
        <v>#N/A</v>
      </c>
      <c r="G18" s="105" t="e">
        <f>VLOOKUP(A18,Liste!$A$1:$T$499,10,FALSE)</f>
        <v>#N/A</v>
      </c>
      <c r="H18" s="105" t="e">
        <f>VLOOKUP(A18,Liste!$A$1:$T$499,14,FALSE)</f>
        <v>#N/A</v>
      </c>
      <c r="I18" s="106" t="e">
        <f>VLOOKUP(A18,Liste!$A$1:$T$499,13,FALSE)</f>
        <v>#N/A</v>
      </c>
    </row>
    <row r="19" spans="1:9" ht="15" thickTop="1" x14ac:dyDescent="0.3"/>
  </sheetData>
  <mergeCells count="9">
    <mergeCell ref="B1:I1"/>
    <mergeCell ref="E4:E5"/>
    <mergeCell ref="D4:D5"/>
    <mergeCell ref="I4:I5"/>
    <mergeCell ref="C4:C5"/>
    <mergeCell ref="H4:H5"/>
    <mergeCell ref="B4:B5"/>
    <mergeCell ref="G4:G5"/>
    <mergeCell ref="F4:F5"/>
  </mergeCells>
  <conditionalFormatting sqref="B6:I18">
    <cfRule type="containsErrors" dxfId="0" priority="2">
      <formula>ISERROR(B6)</formula>
    </cfRule>
  </conditionalFormatting>
  <pageMargins left="0.7" right="0.7" top="0.75" bottom="0.75" header="0.3" footer="0.3"/>
  <pageSetup paperSize="9"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7"/>
  <sheetViews>
    <sheetView zoomScale="115" zoomScaleNormal="115" workbookViewId="0">
      <selection activeCell="F28" sqref="F28"/>
    </sheetView>
  </sheetViews>
  <sheetFormatPr baseColWidth="10" defaultColWidth="11.44140625" defaultRowHeight="13.8" x14ac:dyDescent="0.25"/>
  <cols>
    <col min="1" max="1" width="21.33203125" style="28" customWidth="1"/>
    <col min="2" max="2" width="17.88671875" style="29" customWidth="1"/>
    <col min="3" max="3" width="21.5546875" style="28" customWidth="1"/>
    <col min="4" max="16384" width="11.44140625" style="28"/>
  </cols>
  <sheetData>
    <row r="2" spans="1:3" x14ac:dyDescent="0.25">
      <c r="A2" s="25" t="s">
        <v>15</v>
      </c>
      <c r="B2" s="292" t="s">
        <v>1762</v>
      </c>
      <c r="C2" s="292"/>
    </row>
    <row r="3" spans="1:3" x14ac:dyDescent="0.25">
      <c r="A3" s="25"/>
    </row>
    <row r="4" spans="1:3" x14ac:dyDescent="0.25">
      <c r="A4" s="25" t="s">
        <v>16</v>
      </c>
      <c r="B4" s="292" t="s">
        <v>1763</v>
      </c>
      <c r="C4" s="292"/>
    </row>
    <row r="5" spans="1:3" x14ac:dyDescent="0.25">
      <c r="A5" s="25"/>
    </row>
    <row r="6" spans="1:3" x14ac:dyDescent="0.25">
      <c r="A6" s="25" t="s">
        <v>17</v>
      </c>
      <c r="B6" s="126" t="s">
        <v>1764</v>
      </c>
      <c r="C6" s="30"/>
    </row>
    <row r="7" spans="1:3" hidden="1" x14ac:dyDescent="0.25">
      <c r="A7" s="25"/>
    </row>
    <row r="8" spans="1:3" hidden="1" x14ac:dyDescent="0.25">
      <c r="A8" s="25" t="s">
        <v>19</v>
      </c>
      <c r="B8" s="31"/>
      <c r="C8" s="45" t="s">
        <v>26</v>
      </c>
    </row>
    <row r="9" spans="1:3" hidden="1" x14ac:dyDescent="0.25">
      <c r="B9" s="32"/>
      <c r="C9" s="33"/>
    </row>
    <row r="10" spans="1:3" ht="14.4" hidden="1" thickBot="1" x14ac:dyDescent="0.3"/>
    <row r="11" spans="1:3" hidden="1" x14ac:dyDescent="0.25">
      <c r="A11" s="34" t="s">
        <v>18</v>
      </c>
      <c r="B11" s="35" t="s">
        <v>24</v>
      </c>
      <c r="C11" s="36" t="s">
        <v>25</v>
      </c>
    </row>
    <row r="12" spans="1:3" ht="24" hidden="1" customHeight="1" x14ac:dyDescent="0.25">
      <c r="A12" s="37" t="s">
        <v>20</v>
      </c>
      <c r="B12" s="38"/>
      <c r="C12" s="46">
        <f>B12*$B$8</f>
        <v>0</v>
      </c>
    </row>
    <row r="13" spans="1:3" ht="24" hidden="1" customHeight="1" x14ac:dyDescent="0.25">
      <c r="A13" s="39" t="s">
        <v>7</v>
      </c>
      <c r="B13" s="40"/>
      <c r="C13" s="41">
        <f t="shared" ref="C13:C18" si="0">B13*$B$8</f>
        <v>0</v>
      </c>
    </row>
    <row r="14" spans="1:3" ht="24" hidden="1" customHeight="1" x14ac:dyDescent="0.25">
      <c r="A14" s="39" t="s">
        <v>21</v>
      </c>
      <c r="B14" s="40"/>
      <c r="C14" s="41">
        <f t="shared" si="0"/>
        <v>0</v>
      </c>
    </row>
    <row r="15" spans="1:3" ht="24" hidden="1" customHeight="1" x14ac:dyDescent="0.25">
      <c r="A15" s="39" t="s">
        <v>22</v>
      </c>
      <c r="B15" s="40"/>
      <c r="C15" s="41">
        <f t="shared" si="0"/>
        <v>0</v>
      </c>
    </row>
    <row r="16" spans="1:3" ht="24" hidden="1" customHeight="1" x14ac:dyDescent="0.25">
      <c r="A16" s="39" t="s">
        <v>23</v>
      </c>
      <c r="B16" s="40"/>
      <c r="C16" s="41">
        <f t="shared" si="0"/>
        <v>0</v>
      </c>
    </row>
    <row r="17" spans="1:3" ht="24" hidden="1" customHeight="1" x14ac:dyDescent="0.25">
      <c r="A17" s="39" t="s">
        <v>12</v>
      </c>
      <c r="B17" s="40"/>
      <c r="C17" s="41">
        <f t="shared" si="0"/>
        <v>0</v>
      </c>
    </row>
    <row r="18" spans="1:3" ht="24" hidden="1" customHeight="1" thickBot="1" x14ac:dyDescent="0.3">
      <c r="A18" s="42" t="s">
        <v>13</v>
      </c>
      <c r="B18" s="43"/>
      <c r="C18" s="44">
        <f t="shared" si="0"/>
        <v>0</v>
      </c>
    </row>
    <row r="19" spans="1:3" hidden="1" x14ac:dyDescent="0.25"/>
    <row r="20" spans="1:3" hidden="1" x14ac:dyDescent="0.25">
      <c r="A20" s="28">
        <v>1</v>
      </c>
      <c r="B20" s="140"/>
    </row>
    <row r="21" spans="1:3" ht="21" hidden="1" customHeight="1" x14ac:dyDescent="0.25">
      <c r="A21" s="28">
        <v>2</v>
      </c>
      <c r="B21" s="141"/>
    </row>
    <row r="22" spans="1:3" hidden="1" x14ac:dyDescent="0.25">
      <c r="A22" s="28">
        <v>3</v>
      </c>
      <c r="B22" s="136"/>
    </row>
    <row r="23" spans="1:3" hidden="1" x14ac:dyDescent="0.25">
      <c r="A23" s="28">
        <v>4</v>
      </c>
      <c r="B23" s="137"/>
    </row>
    <row r="24" spans="1:3" hidden="1" x14ac:dyDescent="0.25">
      <c r="A24" s="28">
        <v>5</v>
      </c>
      <c r="B24" s="138"/>
    </row>
    <row r="25" spans="1:3" hidden="1" x14ac:dyDescent="0.25">
      <c r="A25" s="28">
        <v>6</v>
      </c>
      <c r="B25" s="142"/>
    </row>
    <row r="26" spans="1:3" hidden="1" x14ac:dyDescent="0.25">
      <c r="A26" s="135" t="s">
        <v>48</v>
      </c>
      <c r="B26" s="139"/>
    </row>
    <row r="27" spans="1:3" hidden="1" x14ac:dyDescent="0.25"/>
  </sheetData>
  <mergeCells count="2">
    <mergeCell ref="B4:C4"/>
    <mergeCell ref="B2:C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114"/>
  <sheetViews>
    <sheetView topLeftCell="B1" zoomScaleNormal="100" workbookViewId="0">
      <pane ySplit="6" topLeftCell="A7" activePane="bottomLeft" state="frozen"/>
      <selection activeCell="B1" sqref="B1"/>
      <selection pane="bottomLeft" activeCell="F25" sqref="F25"/>
    </sheetView>
  </sheetViews>
  <sheetFormatPr baseColWidth="10" defaultColWidth="11.44140625" defaultRowHeight="13.2" x14ac:dyDescent="0.3"/>
  <cols>
    <col min="1" max="1" width="19.109375" style="3" hidden="1" customWidth="1"/>
    <col min="2" max="2" width="13.6640625" style="3" customWidth="1"/>
    <col min="3" max="3" width="13.6640625" style="3" hidden="1" customWidth="1"/>
    <col min="4" max="4" width="15" style="3" customWidth="1"/>
    <col min="5" max="5" width="11.88671875" style="3" hidden="1" customWidth="1"/>
    <col min="6" max="6" width="9" style="19" customWidth="1"/>
    <col min="7" max="8" width="22.33203125" style="19" customWidth="1"/>
    <col min="9" max="9" width="29.109375" style="19" customWidth="1"/>
    <col min="10" max="10" width="6.5546875" style="19" customWidth="1"/>
    <col min="11" max="11" width="10" style="19" customWidth="1"/>
    <col min="12" max="18" width="2.6640625" style="19" customWidth="1"/>
    <col min="19" max="19" width="4.33203125" style="19" customWidth="1"/>
    <col min="20" max="20" width="4.6640625" style="19" customWidth="1"/>
    <col min="21" max="21" width="6.44140625" style="19" customWidth="1"/>
    <col min="22" max="22" width="3.6640625" style="19" customWidth="1"/>
    <col min="23" max="23" width="2.6640625" style="19" customWidth="1"/>
    <col min="24" max="24" width="20.44140625" style="152" customWidth="1"/>
    <col min="25" max="25" width="10" style="152" customWidth="1"/>
    <col min="26" max="26" width="17.44140625" style="152" customWidth="1"/>
    <col min="27" max="28" width="10" style="152" hidden="1" customWidth="1"/>
    <col min="29" max="31" width="19.88671875" style="19" hidden="1" customWidth="1"/>
    <col min="32" max="33" width="19.88671875" style="19" customWidth="1"/>
    <col min="34" max="37" width="10.5546875" style="19" customWidth="1"/>
    <col min="38" max="42" width="2.6640625" style="19" customWidth="1"/>
    <col min="43" max="43" width="11.44140625" style="19"/>
    <col min="44" max="44" width="15.88671875" style="19" customWidth="1"/>
    <col min="45" max="45" width="22.44140625" style="19" customWidth="1"/>
    <col min="46" max="16384" width="11.44140625" style="19"/>
  </cols>
  <sheetData>
    <row r="1" spans="1:46" ht="30.75" customHeight="1" thickBot="1" x14ac:dyDescent="0.35">
      <c r="C1" s="71"/>
      <c r="D1" s="71"/>
      <c r="E1" s="71"/>
      <c r="F1" s="293" t="str">
        <f>Entete!B2</f>
        <v>vélo sport joncynois</v>
      </c>
      <c r="G1" s="293"/>
      <c r="H1" s="293"/>
      <c r="I1" s="293"/>
      <c r="J1" s="293"/>
      <c r="K1" s="293"/>
    </row>
    <row r="2" spans="1:46" ht="8.25" customHeight="1" thickTop="1" x14ac:dyDescent="0.3">
      <c r="J2" s="308" t="s">
        <v>18</v>
      </c>
      <c r="K2" s="309"/>
    </row>
    <row r="3" spans="1:46" ht="17.399999999999999" x14ac:dyDescent="0.3">
      <c r="C3" s="72"/>
      <c r="D3" s="72"/>
      <c r="E3" s="72"/>
      <c r="F3" s="294" t="str">
        <f>Entete!B4</f>
        <v>prix de Laives</v>
      </c>
      <c r="G3" s="294"/>
      <c r="H3" s="294"/>
      <c r="I3" s="50" t="str">
        <f>Entete!B6</f>
        <v>26/08/2018</v>
      </c>
      <c r="J3" s="310"/>
      <c r="K3" s="311"/>
      <c r="S3" s="2"/>
    </row>
    <row r="4" spans="1:46" ht="10.5" customHeight="1" thickBot="1" x14ac:dyDescent="0.35">
      <c r="J4" s="310"/>
      <c r="K4" s="311"/>
    </row>
    <row r="5" spans="1:46" s="24" customFormat="1" ht="15.75" customHeight="1" thickTop="1" x14ac:dyDescent="0.3">
      <c r="A5" s="55"/>
      <c r="B5" s="297" t="s">
        <v>33</v>
      </c>
      <c r="C5" s="297"/>
      <c r="D5" s="297"/>
      <c r="E5" s="297"/>
      <c r="F5" s="298" t="s">
        <v>10</v>
      </c>
      <c r="G5" s="300" t="s">
        <v>9</v>
      </c>
      <c r="H5" s="302" t="s">
        <v>2</v>
      </c>
      <c r="I5" s="304" t="s">
        <v>0</v>
      </c>
      <c r="J5" s="295" t="s">
        <v>3</v>
      </c>
      <c r="K5" s="306" t="s">
        <v>35</v>
      </c>
      <c r="L5" s="7"/>
      <c r="M5" s="7"/>
      <c r="N5" s="7"/>
      <c r="O5" s="7"/>
      <c r="P5" s="7"/>
      <c r="Q5" s="7"/>
      <c r="R5" s="7"/>
      <c r="S5" s="7"/>
      <c r="T5" s="99"/>
      <c r="U5" s="7"/>
      <c r="V5" s="7"/>
      <c r="W5" s="7"/>
      <c r="X5" s="213"/>
      <c r="Y5" s="214"/>
      <c r="Z5" s="214"/>
      <c r="AA5" s="214"/>
      <c r="AB5" s="214"/>
      <c r="AC5" s="5"/>
      <c r="AD5" s="5"/>
      <c r="AE5" s="5"/>
      <c r="AF5" s="8"/>
      <c r="AG5" s="7"/>
      <c r="AH5" s="7"/>
      <c r="AI5" s="7"/>
      <c r="AJ5" s="7"/>
      <c r="AK5" s="7"/>
      <c r="AL5" s="7"/>
      <c r="AM5" s="7"/>
      <c r="AN5" s="7"/>
      <c r="AO5" s="7"/>
      <c r="AP5" s="7"/>
      <c r="AQ5" s="9"/>
      <c r="AR5" s="12"/>
      <c r="AS5" s="10"/>
      <c r="AT5" s="11"/>
    </row>
    <row r="6" spans="1:46" s="24" customFormat="1" ht="15.75" customHeight="1" thickBot="1" x14ac:dyDescent="0.35">
      <c r="A6" s="55"/>
      <c r="B6" s="59" t="s">
        <v>34</v>
      </c>
      <c r="C6" s="59"/>
      <c r="D6" s="60" t="s">
        <v>4</v>
      </c>
      <c r="E6" s="60"/>
      <c r="F6" s="299"/>
      <c r="G6" s="301"/>
      <c r="H6" s="303"/>
      <c r="I6" s="305"/>
      <c r="J6" s="296"/>
      <c r="K6" s="307"/>
      <c r="L6" s="23"/>
      <c r="M6" s="23"/>
      <c r="N6" s="95"/>
      <c r="O6" s="95"/>
      <c r="P6" s="95"/>
      <c r="Q6" s="95"/>
      <c r="R6" s="95"/>
      <c r="T6" s="232"/>
      <c r="U6" s="232"/>
      <c r="V6" s="232"/>
      <c r="W6" s="5"/>
      <c r="X6" s="215"/>
      <c r="Y6" s="216"/>
      <c r="Z6" s="217"/>
      <c r="AA6" s="217">
        <f>SUM(AA7:AA106)</f>
        <v>9</v>
      </c>
      <c r="AB6" s="217">
        <f>SUM(AB7:AB106)</f>
        <v>9</v>
      </c>
      <c r="AC6" s="6"/>
      <c r="AD6" s="6"/>
      <c r="AE6" s="273" t="s">
        <v>67</v>
      </c>
      <c r="AF6" s="6"/>
      <c r="AG6" s="13"/>
      <c r="AH6" s="6"/>
      <c r="AI6" s="6"/>
      <c r="AJ6" s="6"/>
      <c r="AK6" s="6"/>
      <c r="AL6" s="6"/>
      <c r="AM6" s="6"/>
      <c r="AN6" s="6"/>
      <c r="AO6" s="6"/>
      <c r="AP6" s="6"/>
      <c r="AQ6" s="9"/>
      <c r="AR6" s="12"/>
      <c r="AS6" s="10"/>
      <c r="AT6" s="11"/>
    </row>
    <row r="7" spans="1:46" s="4" customFormat="1" ht="15" customHeight="1" thickTop="1" x14ac:dyDescent="0.3">
      <c r="A7" s="56" t="str">
        <f>IF(C7="",E7,C7)</f>
        <v>FSGT312760</v>
      </c>
      <c r="B7" s="285">
        <v>312760</v>
      </c>
      <c r="C7" s="118" t="str">
        <f t="shared" ref="C7:C11" si="0">IF(B7="","",CONCATENATE($B$6,B7))</f>
        <v>FSGT312760</v>
      </c>
      <c r="D7" s="281"/>
      <c r="E7" s="155" t="str">
        <f>IF(D7="","",CONCATENATE($D$6,D7))</f>
        <v/>
      </c>
      <c r="F7" s="156">
        <v>251</v>
      </c>
      <c r="G7" s="151" t="str">
        <f>VLOOKUP(A7,Liste!$F$3:$Q$1586,2,FALSE)</f>
        <v>BEAUSOLEIL</v>
      </c>
      <c r="H7" s="282" t="str">
        <f>VLOOKUP(A7,Liste!$F$3:$Q$1586,3,FALSE)</f>
        <v>Laurent</v>
      </c>
      <c r="I7" s="151" t="str">
        <f>VLOOKUP(A7,Liste!$F$3:$Q$1586,4,FALSE)</f>
        <v>Sanvignes</v>
      </c>
      <c r="J7" s="151">
        <f>VLOOKUP(A7,Liste!$F$3:$Q$1586,5,FALSE)</f>
        <v>71</v>
      </c>
      <c r="K7" s="21">
        <f>VLOOKUP(A7,Liste!$F$3:$Q$1586,9,FALSE)</f>
        <v>1</v>
      </c>
      <c r="L7" s="14"/>
      <c r="M7" s="14"/>
      <c r="N7" s="14"/>
      <c r="O7" s="14"/>
      <c r="P7" s="14"/>
      <c r="Q7" s="14"/>
      <c r="R7" s="14"/>
      <c r="T7" s="97"/>
      <c r="U7" s="14"/>
      <c r="V7" s="14"/>
      <c r="W7" s="14"/>
      <c r="X7" s="218"/>
      <c r="Y7" s="219"/>
      <c r="Z7" s="217"/>
      <c r="AA7" s="217">
        <f>IF(K7=1,1,0)</f>
        <v>1</v>
      </c>
      <c r="AB7" s="217">
        <f>IF(K7=2,1,0)</f>
        <v>0</v>
      </c>
      <c r="AC7" s="217"/>
      <c r="AD7" s="217" t="str">
        <f>CONCATENATE(F7,G7)</f>
        <v>251BEAUSOLEIL</v>
      </c>
      <c r="AE7" s="221">
        <f>VLOOKUP(AD7,FSGT2_Class!$AL$8:$AM$107,2,FALSE)</f>
        <v>251</v>
      </c>
      <c r="AF7" s="217"/>
      <c r="AG7" s="221"/>
      <c r="AH7" s="18"/>
      <c r="AI7" s="18"/>
      <c r="AJ7" s="18"/>
      <c r="AK7" s="18"/>
      <c r="AL7" s="18"/>
      <c r="AM7" s="18"/>
      <c r="AN7" s="18"/>
      <c r="AO7" s="18"/>
      <c r="AP7" s="18"/>
      <c r="AQ7" s="16"/>
      <c r="AR7" s="17"/>
      <c r="AS7" s="17"/>
      <c r="AT7" s="17"/>
    </row>
    <row r="8" spans="1:46" s="4" customFormat="1" ht="15" customHeight="1" x14ac:dyDescent="0.3">
      <c r="A8" s="56" t="str">
        <f t="shared" ref="A8:A9" si="1">IF(C8="",E8,C8)</f>
        <v>FSGT228783</v>
      </c>
      <c r="B8" s="286">
        <v>228783</v>
      </c>
      <c r="C8" s="153" t="str">
        <f t="shared" si="0"/>
        <v>FSGT228783</v>
      </c>
      <c r="D8" s="153"/>
      <c r="E8" s="61" t="str">
        <f t="shared" ref="E8:E9" si="2">IF(D8="","",CONCATENATE($D$6,D8))</f>
        <v/>
      </c>
      <c r="F8" s="154">
        <v>252</v>
      </c>
      <c r="G8" s="21" t="str">
        <f>VLOOKUP(A8,Liste!$F$3:$Q$1586,2,FALSE)</f>
        <v>ZOCCOLANTE</v>
      </c>
      <c r="H8" s="21" t="str">
        <f>VLOOKUP(A8,Liste!$F$3:$Q$1586,3,FALSE)</f>
        <v>David</v>
      </c>
      <c r="I8" s="21" t="str">
        <f>VLOOKUP(A8,Liste!$F$3:$Q$1586,4,FALSE)</f>
        <v xml:space="preserve">Aluze </v>
      </c>
      <c r="J8" s="21">
        <f>VLOOKUP(A8,Liste!$F$3:$Q$1586,5,FALSE)</f>
        <v>71</v>
      </c>
      <c r="K8" s="21">
        <f>VLOOKUP(A8,Liste!$F$3:$Q$1586,9,FALSE)</f>
        <v>1</v>
      </c>
      <c r="L8" s="14"/>
      <c r="M8" s="14"/>
      <c r="N8" s="14"/>
      <c r="O8" s="14"/>
      <c r="P8" s="14"/>
      <c r="Q8" s="14"/>
      <c r="R8" s="14"/>
      <c r="T8" s="97"/>
      <c r="U8" s="14"/>
      <c r="V8" s="14"/>
      <c r="W8" s="14"/>
      <c r="X8" s="218"/>
      <c r="Y8" s="219"/>
      <c r="Z8" s="217"/>
      <c r="AA8" s="217">
        <f t="shared" ref="AA8:AA18" si="3">IF(K8=1,1,0)</f>
        <v>1</v>
      </c>
      <c r="AB8" s="217">
        <f t="shared" ref="AB8:AB18" si="4">IF(K8=2,1,0)</f>
        <v>0</v>
      </c>
      <c r="AC8" s="217"/>
      <c r="AD8" s="217" t="str">
        <f t="shared" ref="AD8:AD71" si="5">CONCATENATE(F8,G8)</f>
        <v>252ZOCCOLANTE</v>
      </c>
      <c r="AE8" s="221">
        <f>VLOOKUP(AD8,FSGT2_Class!$AL$8:$AM$107,2,FALSE)</f>
        <v>252</v>
      </c>
      <c r="AF8" s="15"/>
      <c r="AG8" s="18"/>
      <c r="AH8" s="18"/>
      <c r="AI8" s="18"/>
      <c r="AJ8" s="18"/>
      <c r="AK8" s="18"/>
      <c r="AL8" s="18"/>
      <c r="AM8" s="18"/>
      <c r="AN8" s="18"/>
      <c r="AO8" s="18"/>
      <c r="AP8" s="18"/>
      <c r="AQ8" s="16"/>
      <c r="AR8" s="17"/>
      <c r="AS8" s="17"/>
      <c r="AT8" s="17"/>
    </row>
    <row r="9" spans="1:46" s="4" customFormat="1" ht="15" customHeight="1" x14ac:dyDescent="0.3">
      <c r="A9" s="56" t="str">
        <f t="shared" si="1"/>
        <v>FSGT429345</v>
      </c>
      <c r="B9" s="287">
        <v>429345</v>
      </c>
      <c r="C9" s="119" t="str">
        <f t="shared" si="0"/>
        <v>FSGT429345</v>
      </c>
      <c r="D9" s="25"/>
      <c r="E9" s="61" t="str">
        <f t="shared" si="2"/>
        <v/>
      </c>
      <c r="F9" s="22">
        <v>201</v>
      </c>
      <c r="G9" s="21" t="str">
        <f>VLOOKUP(A9,Liste!$F$3:$Q$1586,2,FALSE)</f>
        <v>GUILLET</v>
      </c>
      <c r="H9" s="21" t="str">
        <f>VLOOKUP(A9,Liste!$F$3:$Q$1586,3,FALSE)</f>
        <v>Olivier</v>
      </c>
      <c r="I9" s="21" t="str">
        <f>VLOOKUP(A9,Liste!$F$3:$Q$1586,4,FALSE)</f>
        <v>Tournus</v>
      </c>
      <c r="J9" s="21">
        <f>VLOOKUP(A9,Liste!$F$3:$Q$1586,5,FALSE)</f>
        <v>71</v>
      </c>
      <c r="K9" s="21">
        <f>VLOOKUP(A9,Liste!$F$3:$Q$1586,9,FALSE)</f>
        <v>2</v>
      </c>
      <c r="L9" s="14"/>
      <c r="M9" s="14"/>
      <c r="N9" s="14"/>
      <c r="O9" s="14"/>
      <c r="P9" s="14"/>
      <c r="Q9" s="14"/>
      <c r="R9" s="14"/>
      <c r="T9" s="97"/>
      <c r="U9" s="14"/>
      <c r="V9" s="14"/>
      <c r="W9" s="14"/>
      <c r="X9" s="218"/>
      <c r="Y9" s="219"/>
      <c r="Z9" s="217"/>
      <c r="AA9" s="217">
        <f t="shared" si="3"/>
        <v>0</v>
      </c>
      <c r="AB9" s="217">
        <f t="shared" si="4"/>
        <v>1</v>
      </c>
      <c r="AC9" s="217"/>
      <c r="AD9" s="217" t="str">
        <f t="shared" si="5"/>
        <v>201GUILLET</v>
      </c>
      <c r="AE9" s="221">
        <f>VLOOKUP(AD9,FSGT2_Class!$AL$8:$AM$107,2,FALSE)</f>
        <v>201</v>
      </c>
      <c r="AF9" s="15"/>
      <c r="AG9" s="18"/>
      <c r="AH9" s="18"/>
      <c r="AI9" s="18"/>
      <c r="AJ9" s="18"/>
      <c r="AK9" s="18"/>
      <c r="AL9" s="18"/>
      <c r="AM9" s="18"/>
      <c r="AN9" s="18"/>
      <c r="AO9" s="18"/>
      <c r="AP9" s="18"/>
      <c r="AQ9" s="16"/>
      <c r="AR9" s="17"/>
      <c r="AS9" s="17"/>
      <c r="AT9" s="17"/>
    </row>
    <row r="10" spans="1:46" s="4" customFormat="1" ht="15" customHeight="1" x14ac:dyDescent="0.3">
      <c r="A10" s="56" t="str">
        <f t="shared" ref="A10:A73" si="6">IF(C10="",E10,C10)</f>
        <v>FSGT228944</v>
      </c>
      <c r="B10" s="287">
        <v>228944</v>
      </c>
      <c r="C10" s="119" t="str">
        <f t="shared" si="0"/>
        <v>FSGT228944</v>
      </c>
      <c r="D10" s="119"/>
      <c r="E10" s="61" t="str">
        <f t="shared" ref="E10:E73" si="7">IF(D10="","",CONCATENATE($D$6,D10))</f>
        <v/>
      </c>
      <c r="F10" s="22">
        <v>253</v>
      </c>
      <c r="G10" s="21" t="str">
        <f>VLOOKUP(A10,Liste!$F$3:$Q$1586,2,FALSE)</f>
        <v>BEAUFILS</v>
      </c>
      <c r="H10" s="21" t="str">
        <f>VLOOKUP(A10,Liste!$F$3:$Q$1586,3,FALSE)</f>
        <v>Christophe</v>
      </c>
      <c r="I10" s="21" t="str">
        <f>VLOOKUP(A10,Liste!$F$3:$Q$1586,4,FALSE)</f>
        <v>Road Team 71</v>
      </c>
      <c r="J10" s="21">
        <f>VLOOKUP(A10,Liste!$F$3:$Q$1586,5,FALSE)</f>
        <v>71</v>
      </c>
      <c r="K10" s="21">
        <f>VLOOKUP(A10,Liste!$F$3:$Q$1586,9,FALSE)</f>
        <v>1</v>
      </c>
      <c r="L10" s="14"/>
      <c r="M10" s="14"/>
      <c r="N10" s="14"/>
      <c r="O10" s="14"/>
      <c r="P10" s="14"/>
      <c r="Q10" s="14"/>
      <c r="R10" s="14"/>
      <c r="T10" s="97"/>
      <c r="U10" s="14"/>
      <c r="V10" s="14"/>
      <c r="W10" s="14"/>
      <c r="X10" s="218"/>
      <c r="Y10" s="219"/>
      <c r="Z10" s="217"/>
      <c r="AA10" s="217">
        <f t="shared" si="3"/>
        <v>1</v>
      </c>
      <c r="AB10" s="217">
        <f t="shared" si="4"/>
        <v>0</v>
      </c>
      <c r="AC10" s="217"/>
      <c r="AD10" s="217" t="str">
        <f t="shared" si="5"/>
        <v>253BEAUFILS</v>
      </c>
      <c r="AE10" s="221">
        <f>VLOOKUP(AD10,FSGT2_Class!$AL$8:$AM$107,2,FALSE)</f>
        <v>253</v>
      </c>
      <c r="AF10" s="15"/>
      <c r="AG10" s="18"/>
      <c r="AH10" s="18"/>
      <c r="AI10" s="18"/>
      <c r="AJ10" s="18"/>
      <c r="AK10" s="18"/>
      <c r="AL10" s="18"/>
      <c r="AM10" s="18"/>
      <c r="AN10" s="18"/>
      <c r="AO10" s="18"/>
      <c r="AP10" s="18"/>
      <c r="AQ10" s="16"/>
      <c r="AR10" s="17"/>
      <c r="AS10" s="17"/>
      <c r="AT10" s="17"/>
    </row>
    <row r="11" spans="1:46" s="4" customFormat="1" ht="15" customHeight="1" x14ac:dyDescent="0.3">
      <c r="A11" s="56" t="str">
        <f t="shared" si="6"/>
        <v>FSGT244988</v>
      </c>
      <c r="B11" s="287">
        <v>244988</v>
      </c>
      <c r="C11" s="119" t="str">
        <f t="shared" si="0"/>
        <v>FSGT244988</v>
      </c>
      <c r="D11" s="119"/>
      <c r="E11" s="61" t="str">
        <f t="shared" si="7"/>
        <v/>
      </c>
      <c r="F11" s="22">
        <v>202</v>
      </c>
      <c r="G11" s="21" t="str">
        <f>VLOOKUP(A11,Liste!$F$3:$Q$1586,2,FALSE)</f>
        <v>FORGE</v>
      </c>
      <c r="H11" s="21" t="str">
        <f>VLOOKUP(A11,Liste!$F$3:$Q$1586,3,FALSE)</f>
        <v>Yannick</v>
      </c>
      <c r="I11" s="21" t="str">
        <f>VLOOKUP(A11,Liste!$F$3:$Q$1586,4,FALSE)</f>
        <v>VC Trévoux</v>
      </c>
      <c r="J11" s="21" t="str">
        <f>VLOOKUP(A11,Liste!$F$3:$Q$1586,5,FALSE)</f>
        <v>01</v>
      </c>
      <c r="K11" s="21">
        <f>VLOOKUP(A11,Liste!$F$3:$Q$1586,9,FALSE)</f>
        <v>2</v>
      </c>
      <c r="L11" s="14"/>
      <c r="M11" s="14"/>
      <c r="N11" s="14"/>
      <c r="O11" s="14"/>
      <c r="P11" s="14"/>
      <c r="Q11" s="14"/>
      <c r="R11" s="14"/>
      <c r="T11" s="97"/>
      <c r="U11" s="14"/>
      <c r="V11" s="14"/>
      <c r="W11" s="14"/>
      <c r="X11" s="218"/>
      <c r="Y11" s="219"/>
      <c r="Z11" s="217"/>
      <c r="AA11" s="217">
        <f t="shared" si="3"/>
        <v>0</v>
      </c>
      <c r="AB11" s="217">
        <f t="shared" si="4"/>
        <v>1</v>
      </c>
      <c r="AC11" s="217"/>
      <c r="AD11" s="217" t="str">
        <f t="shared" si="5"/>
        <v>202FORGE</v>
      </c>
      <c r="AE11" s="221">
        <f>VLOOKUP(AD11,FSGT2_Class!$AL$8:$AM$107,2,FALSE)</f>
        <v>202</v>
      </c>
      <c r="AF11" s="15"/>
      <c r="AG11" s="18"/>
      <c r="AH11" s="18"/>
      <c r="AI11" s="18"/>
      <c r="AJ11" s="18"/>
      <c r="AK11" s="18"/>
      <c r="AL11" s="18"/>
      <c r="AM11" s="18"/>
      <c r="AN11" s="18"/>
      <c r="AO11" s="18"/>
      <c r="AP11" s="18"/>
      <c r="AQ11" s="16"/>
      <c r="AR11" s="17"/>
      <c r="AS11" s="17"/>
      <c r="AT11" s="17"/>
    </row>
    <row r="12" spans="1:46" s="4" customFormat="1" ht="15" customHeight="1" x14ac:dyDescent="0.3">
      <c r="A12" s="56" t="str">
        <f t="shared" si="6"/>
        <v>FSGT55477427</v>
      </c>
      <c r="B12" s="287">
        <v>55477427</v>
      </c>
      <c r="C12" s="119" t="str">
        <f t="shared" ref="C12:C73" si="8">IF(B12="","",CONCATENATE($B$6,B12))</f>
        <v>FSGT55477427</v>
      </c>
      <c r="D12" s="119"/>
      <c r="E12" s="61" t="str">
        <f t="shared" si="7"/>
        <v/>
      </c>
      <c r="F12" s="22">
        <v>254</v>
      </c>
      <c r="G12" s="21" t="str">
        <f>VLOOKUP(A12,Liste!$F$3:$Q$1586,2,FALSE)</f>
        <v>LETIENNE</v>
      </c>
      <c r="H12" s="21" t="str">
        <f>VLOOKUP(A12,Liste!$F$3:$Q$1586,3,FALSE)</f>
        <v>Arnaud</v>
      </c>
      <c r="I12" s="21" t="str">
        <f>VLOOKUP(A12,Liste!$F$3:$Q$1586,4,FALSE)</f>
        <v xml:space="preserve">Aluze </v>
      </c>
      <c r="J12" s="21">
        <f>VLOOKUP(A12,Liste!$F$3:$Q$1586,5,FALSE)</f>
        <v>71</v>
      </c>
      <c r="K12" s="21">
        <f>VLOOKUP(A12,Liste!$F$3:$Q$1586,9,FALSE)</f>
        <v>1</v>
      </c>
      <c r="L12" s="14"/>
      <c r="M12" s="14"/>
      <c r="N12" s="14"/>
      <c r="O12" s="14"/>
      <c r="P12" s="14"/>
      <c r="Q12" s="14"/>
      <c r="R12" s="14"/>
      <c r="T12" s="97"/>
      <c r="U12" s="14"/>
      <c r="V12" s="14"/>
      <c r="W12" s="14"/>
      <c r="X12" s="218"/>
      <c r="Y12" s="219"/>
      <c r="Z12" s="217"/>
      <c r="AA12" s="217">
        <f t="shared" si="3"/>
        <v>1</v>
      </c>
      <c r="AB12" s="217">
        <f t="shared" si="4"/>
        <v>0</v>
      </c>
      <c r="AC12" s="217"/>
      <c r="AD12" s="217" t="str">
        <f t="shared" si="5"/>
        <v>254LETIENNE</v>
      </c>
      <c r="AE12" s="221">
        <f>VLOOKUP(AD12,FSGT2_Class!$AL$8:$AM$107,2,FALSE)</f>
        <v>254</v>
      </c>
      <c r="AF12" s="15"/>
      <c r="AG12" s="18"/>
      <c r="AH12" s="18"/>
      <c r="AI12" s="18"/>
      <c r="AJ12" s="18"/>
      <c r="AK12" s="18"/>
      <c r="AL12" s="18"/>
      <c r="AM12" s="18"/>
      <c r="AN12" s="18"/>
      <c r="AO12" s="18"/>
      <c r="AP12" s="18"/>
      <c r="AQ12" s="16"/>
      <c r="AR12" s="17"/>
      <c r="AS12" s="17"/>
      <c r="AT12" s="17"/>
    </row>
    <row r="13" spans="1:46" s="4" customFormat="1" ht="15" customHeight="1" x14ac:dyDescent="0.3">
      <c r="A13" s="56" t="str">
        <f t="shared" si="6"/>
        <v>FSGT431782</v>
      </c>
      <c r="B13" s="287">
        <v>431782</v>
      </c>
      <c r="C13" s="119" t="str">
        <f t="shared" si="8"/>
        <v>FSGT431782</v>
      </c>
      <c r="D13" s="119"/>
      <c r="E13" s="61" t="str">
        <f t="shared" si="7"/>
        <v/>
      </c>
      <c r="F13" s="22">
        <v>255</v>
      </c>
      <c r="G13" s="21" t="str">
        <f>VLOOKUP(A13,Liste!$F$3:$Q$1586,2,FALSE)</f>
        <v>HUOT</v>
      </c>
      <c r="H13" s="21" t="str">
        <f>VLOOKUP(A13,Liste!$F$3:$Q$1586,3,FALSE)</f>
        <v>Vincent</v>
      </c>
      <c r="I13" s="21" t="str">
        <f>VLOOKUP(A13,Liste!$F$3:$Q$1586,4,FALSE)</f>
        <v>Chalon ASPTT</v>
      </c>
      <c r="J13" s="21">
        <f>VLOOKUP(A13,Liste!$F$3:$Q$1586,5,FALSE)</f>
        <v>71</v>
      </c>
      <c r="K13" s="21">
        <f>VLOOKUP(A13,Liste!$F$3:$Q$1586,9,FALSE)</f>
        <v>1</v>
      </c>
      <c r="L13" s="14"/>
      <c r="M13" s="14"/>
      <c r="N13" s="14"/>
      <c r="O13" s="14"/>
      <c r="P13" s="14"/>
      <c r="Q13" s="14"/>
      <c r="R13" s="14"/>
      <c r="T13" s="97"/>
      <c r="U13" s="14"/>
      <c r="V13" s="14"/>
      <c r="W13" s="14"/>
      <c r="X13" s="218"/>
      <c r="Y13" s="219"/>
      <c r="Z13" s="217"/>
      <c r="AA13" s="217">
        <f t="shared" si="3"/>
        <v>1</v>
      </c>
      <c r="AB13" s="217">
        <f t="shared" si="4"/>
        <v>0</v>
      </c>
      <c r="AC13" s="217"/>
      <c r="AD13" s="217" t="str">
        <f t="shared" si="5"/>
        <v>255HUOT</v>
      </c>
      <c r="AE13" s="221">
        <f>VLOOKUP(AD13,FSGT2_Class!$AL$8:$AM$107,2,FALSE)</f>
        <v>255</v>
      </c>
      <c r="AF13" s="15"/>
      <c r="AG13" s="18"/>
      <c r="AH13" s="18"/>
      <c r="AI13" s="18"/>
      <c r="AJ13" s="18"/>
      <c r="AK13" s="18"/>
      <c r="AL13" s="18"/>
      <c r="AM13" s="18"/>
      <c r="AN13" s="18"/>
      <c r="AO13" s="18"/>
      <c r="AP13" s="18"/>
      <c r="AQ13" s="16"/>
      <c r="AR13" s="17"/>
      <c r="AS13" s="17"/>
      <c r="AT13" s="17"/>
    </row>
    <row r="14" spans="1:46" s="4" customFormat="1" ht="15" customHeight="1" x14ac:dyDescent="0.3">
      <c r="A14" s="56" t="str">
        <f t="shared" si="6"/>
        <v>FSGT427394</v>
      </c>
      <c r="B14" s="287">
        <v>427394</v>
      </c>
      <c r="C14" s="119" t="str">
        <f t="shared" si="8"/>
        <v>FSGT427394</v>
      </c>
      <c r="D14" s="119"/>
      <c r="E14" s="61" t="str">
        <f t="shared" si="7"/>
        <v/>
      </c>
      <c r="F14" s="22">
        <v>256</v>
      </c>
      <c r="G14" s="21" t="str">
        <f>VLOOKUP(A14,Liste!$F$3:$Q$1586,2,FALSE)</f>
        <v>PERI</v>
      </c>
      <c r="H14" s="21" t="str">
        <f>VLOOKUP(A14,Liste!$F$3:$Q$1586,3,FALSE)</f>
        <v>Laurent</v>
      </c>
      <c r="I14" s="21" t="str">
        <f>VLOOKUP(A14,Liste!$F$3:$Q$1586,4,FALSE)</f>
        <v>Chalon CC</v>
      </c>
      <c r="J14" s="21">
        <f>VLOOKUP(A14,Liste!$F$3:$Q$1586,5,FALSE)</f>
        <v>71</v>
      </c>
      <c r="K14" s="21">
        <f>VLOOKUP(A14,Liste!$F$3:$Q$1586,9,FALSE)</f>
        <v>1</v>
      </c>
      <c r="L14" s="14"/>
      <c r="M14" s="14"/>
      <c r="N14" s="14"/>
      <c r="O14" s="14"/>
      <c r="P14" s="14"/>
      <c r="Q14" s="14"/>
      <c r="R14" s="14"/>
      <c r="T14" s="97"/>
      <c r="U14" s="14"/>
      <c r="V14" s="14"/>
      <c r="W14" s="14"/>
      <c r="X14" s="218"/>
      <c r="Y14" s="219"/>
      <c r="Z14" s="217"/>
      <c r="AA14" s="217">
        <f t="shared" si="3"/>
        <v>1</v>
      </c>
      <c r="AB14" s="217">
        <f t="shared" si="4"/>
        <v>0</v>
      </c>
      <c r="AC14" s="217"/>
      <c r="AD14" s="217" t="str">
        <f t="shared" si="5"/>
        <v>256PERI</v>
      </c>
      <c r="AE14" s="221">
        <f>VLOOKUP(AD14,FSGT2_Class!$AL$8:$AM$107,2,FALSE)</f>
        <v>256</v>
      </c>
      <c r="AF14" s="15"/>
      <c r="AG14" s="18"/>
      <c r="AH14" s="18"/>
      <c r="AI14" s="18"/>
      <c r="AJ14" s="18"/>
      <c r="AK14" s="18"/>
      <c r="AL14" s="18"/>
      <c r="AM14" s="18"/>
      <c r="AN14" s="18"/>
      <c r="AO14" s="18"/>
      <c r="AP14" s="18"/>
      <c r="AQ14" s="16"/>
      <c r="AR14" s="17"/>
      <c r="AS14" s="17"/>
      <c r="AT14" s="17"/>
    </row>
    <row r="15" spans="1:46" s="4" customFormat="1" ht="15" customHeight="1" x14ac:dyDescent="0.3">
      <c r="A15" s="56" t="str">
        <f t="shared" si="6"/>
        <v>FSGT55537592</v>
      </c>
      <c r="B15" s="287">
        <v>55537592</v>
      </c>
      <c r="C15" s="119" t="str">
        <f t="shared" si="8"/>
        <v>FSGT55537592</v>
      </c>
      <c r="D15" s="119"/>
      <c r="E15" s="61" t="str">
        <f t="shared" si="7"/>
        <v/>
      </c>
      <c r="F15" s="22">
        <v>203</v>
      </c>
      <c r="G15" s="21" t="str">
        <f>VLOOKUP(A15,Liste!$F$3:$Q$1586,2,FALSE)</f>
        <v>NICOLLE</v>
      </c>
      <c r="H15" s="21" t="str">
        <f>VLOOKUP(A15,Liste!$F$3:$Q$1586,3,FALSE)</f>
        <v>André</v>
      </c>
      <c r="I15" s="21" t="str">
        <f>VLOOKUP(A15,Liste!$F$3:$Q$1586,4,FALSE)</f>
        <v>Louhans</v>
      </c>
      <c r="J15" s="21">
        <f>VLOOKUP(A15,Liste!$F$3:$Q$1586,5,FALSE)</f>
        <v>71</v>
      </c>
      <c r="K15" s="21">
        <f>VLOOKUP(A15,Liste!$F$3:$Q$1586,9,FALSE)</f>
        <v>2</v>
      </c>
      <c r="L15" s="14"/>
      <c r="M15" s="14"/>
      <c r="N15" s="14"/>
      <c r="O15" s="14"/>
      <c r="P15" s="14"/>
      <c r="Q15" s="14"/>
      <c r="R15" s="14"/>
      <c r="T15" s="97"/>
      <c r="U15" s="14"/>
      <c r="V15" s="14"/>
      <c r="W15" s="14"/>
      <c r="X15" s="218"/>
      <c r="Y15" s="219"/>
      <c r="Z15" s="217"/>
      <c r="AA15" s="217">
        <f t="shared" si="3"/>
        <v>0</v>
      </c>
      <c r="AB15" s="217">
        <f t="shared" si="4"/>
        <v>1</v>
      </c>
      <c r="AC15" s="217"/>
      <c r="AD15" s="217" t="str">
        <f t="shared" si="5"/>
        <v>203NICOLLE</v>
      </c>
      <c r="AE15" s="221">
        <f>VLOOKUP(AD15,FSGT2_Class!$AL$8:$AM$107,2,FALSE)</f>
        <v>203</v>
      </c>
      <c r="AF15" s="15"/>
      <c r="AG15" s="18"/>
      <c r="AH15" s="18"/>
      <c r="AI15" s="18"/>
      <c r="AJ15" s="18"/>
      <c r="AK15" s="18"/>
      <c r="AL15" s="18"/>
      <c r="AM15" s="18"/>
      <c r="AN15" s="18"/>
      <c r="AO15" s="18"/>
      <c r="AP15" s="18"/>
      <c r="AQ15" s="16"/>
      <c r="AR15" s="17"/>
      <c r="AS15" s="17"/>
      <c r="AT15" s="17"/>
    </row>
    <row r="16" spans="1:46" s="4" customFormat="1" ht="15" customHeight="1" x14ac:dyDescent="0.3">
      <c r="A16" s="56" t="str">
        <f t="shared" si="6"/>
        <v>FSGT310476</v>
      </c>
      <c r="B16" s="287">
        <v>310476</v>
      </c>
      <c r="C16" s="119" t="str">
        <f t="shared" si="8"/>
        <v>FSGT310476</v>
      </c>
      <c r="D16" s="119"/>
      <c r="E16" s="61" t="str">
        <f t="shared" si="7"/>
        <v/>
      </c>
      <c r="F16" s="22">
        <v>204</v>
      </c>
      <c r="G16" s="21" t="str">
        <f>VLOOKUP(A16,Liste!$F$3:$Q$1586,2,FALSE)</f>
        <v>DURAND</v>
      </c>
      <c r="H16" s="21" t="str">
        <f>VLOOKUP(A16,Liste!$F$3:$Q$1586,3,FALSE)</f>
        <v xml:space="preserve">Pierre-Louis </v>
      </c>
      <c r="I16" s="21" t="str">
        <f>VLOOKUP(A16,Liste!$F$3:$Q$1586,4,FALSE)</f>
        <v>St-Martin en Br</v>
      </c>
      <c r="J16" s="21">
        <f>VLOOKUP(A16,Liste!$F$3:$Q$1586,5,FALSE)</f>
        <v>71</v>
      </c>
      <c r="K16" s="21">
        <f>VLOOKUP(A16,Liste!$F$3:$Q$1586,9,FALSE)</f>
        <v>2</v>
      </c>
      <c r="L16" s="14"/>
      <c r="M16" s="14"/>
      <c r="N16" s="14"/>
      <c r="O16" s="14"/>
      <c r="P16" s="14"/>
      <c r="Q16" s="14"/>
      <c r="R16" s="14"/>
      <c r="T16" s="97"/>
      <c r="U16" s="14"/>
      <c r="V16" s="14"/>
      <c r="W16" s="14"/>
      <c r="X16" s="218"/>
      <c r="Y16" s="219"/>
      <c r="Z16" s="217"/>
      <c r="AA16" s="217">
        <f t="shared" si="3"/>
        <v>0</v>
      </c>
      <c r="AB16" s="217">
        <f t="shared" si="4"/>
        <v>1</v>
      </c>
      <c r="AC16" s="217"/>
      <c r="AD16" s="217" t="str">
        <f t="shared" si="5"/>
        <v>204DURAND</v>
      </c>
      <c r="AE16" s="221">
        <f>VLOOKUP(AD16,FSGT2_Class!$AL$8:$AM$107,2,FALSE)</f>
        <v>204</v>
      </c>
      <c r="AF16" s="15"/>
      <c r="AG16" s="18"/>
      <c r="AH16" s="18"/>
      <c r="AI16" s="18"/>
      <c r="AJ16" s="18"/>
      <c r="AK16" s="18"/>
      <c r="AL16" s="18"/>
      <c r="AM16" s="18"/>
      <c r="AN16" s="18"/>
      <c r="AO16" s="18"/>
      <c r="AP16" s="18"/>
      <c r="AQ16" s="16"/>
      <c r="AR16" s="17"/>
      <c r="AS16" s="17"/>
      <c r="AT16" s="17"/>
    </row>
    <row r="17" spans="1:46" s="4" customFormat="1" ht="15" customHeight="1" x14ac:dyDescent="0.3">
      <c r="A17" s="56" t="str">
        <f t="shared" si="6"/>
        <v>FSGT137489</v>
      </c>
      <c r="B17" s="287">
        <v>137489</v>
      </c>
      <c r="C17" s="119" t="str">
        <f t="shared" si="8"/>
        <v>FSGT137489</v>
      </c>
      <c r="D17" s="119"/>
      <c r="E17" s="61" t="str">
        <f t="shared" si="7"/>
        <v/>
      </c>
      <c r="F17" s="22">
        <v>205</v>
      </c>
      <c r="G17" s="21" t="str">
        <f>VLOOKUP(A17,Liste!$F$3:$Q$1586,2,FALSE)</f>
        <v>VACHER</v>
      </c>
      <c r="H17" s="21" t="str">
        <f>VLOOKUP(A17,Liste!$F$3:$Q$1586,3,FALSE)</f>
        <v>Jérôme</v>
      </c>
      <c r="I17" s="21" t="str">
        <f>VLOOKUP(A17,Liste!$F$3:$Q$1586,4,FALSE)</f>
        <v>VC du Velay</v>
      </c>
      <c r="J17" s="21" t="str">
        <f>VLOOKUP(A17,Liste!$F$3:$Q$1586,5,FALSE)</f>
        <v>43</v>
      </c>
      <c r="K17" s="21">
        <f>VLOOKUP(A17,Liste!$F$3:$Q$1586,9,FALSE)</f>
        <v>2</v>
      </c>
      <c r="L17" s="14"/>
      <c r="M17" s="14"/>
      <c r="N17" s="14"/>
      <c r="O17" s="14"/>
      <c r="P17" s="14"/>
      <c r="Q17" s="14"/>
      <c r="R17" s="14"/>
      <c r="T17" s="97"/>
      <c r="U17" s="14"/>
      <c r="V17" s="14" t="s">
        <v>47</v>
      </c>
      <c r="W17" s="14"/>
      <c r="X17" s="218"/>
      <c r="Y17" s="219"/>
      <c r="Z17" s="217"/>
      <c r="AA17" s="217">
        <f t="shared" si="3"/>
        <v>0</v>
      </c>
      <c r="AB17" s="217">
        <f t="shared" si="4"/>
        <v>1</v>
      </c>
      <c r="AC17" s="217"/>
      <c r="AD17" s="217" t="str">
        <f t="shared" si="5"/>
        <v>205VACHER</v>
      </c>
      <c r="AE17" s="221">
        <f>VLOOKUP(AD17,FSGT2_Class!$AL$8:$AM$107,2,FALSE)</f>
        <v>205</v>
      </c>
      <c r="AF17" s="15"/>
      <c r="AG17" s="18"/>
      <c r="AH17" s="18"/>
      <c r="AI17" s="18"/>
      <c r="AJ17" s="18"/>
      <c r="AK17" s="18"/>
      <c r="AL17" s="18"/>
      <c r="AM17" s="18"/>
      <c r="AN17" s="18"/>
      <c r="AO17" s="18"/>
      <c r="AP17" s="18"/>
      <c r="AQ17" s="16"/>
      <c r="AR17" s="17"/>
      <c r="AS17" s="17"/>
      <c r="AT17" s="17"/>
    </row>
    <row r="18" spans="1:46" s="4" customFormat="1" ht="15" customHeight="1" x14ac:dyDescent="0.3">
      <c r="A18" s="56" t="str">
        <f t="shared" si="6"/>
        <v>FSGT55482758</v>
      </c>
      <c r="B18" s="287">
        <v>55482758</v>
      </c>
      <c r="C18" s="119" t="str">
        <f t="shared" si="8"/>
        <v>FSGT55482758</v>
      </c>
      <c r="D18" s="119"/>
      <c r="E18" s="61" t="str">
        <f t="shared" si="7"/>
        <v/>
      </c>
      <c r="F18" s="22">
        <v>206</v>
      </c>
      <c r="G18" s="21" t="str">
        <f>VLOOKUP(A18,Liste!$F$3:$Q$1586,2,FALSE)</f>
        <v>GIROUD</v>
      </c>
      <c r="H18" s="21" t="str">
        <f>VLOOKUP(A18,Liste!$F$3:$Q$1586,3,FALSE)</f>
        <v>Thierry</v>
      </c>
      <c r="I18" s="21" t="str">
        <f>VLOOKUP(A18,Liste!$F$3:$Q$1586,4,FALSE)</f>
        <v>Road Team 71</v>
      </c>
      <c r="J18" s="21">
        <f>VLOOKUP(A18,Liste!$F$3:$Q$1586,5,FALSE)</f>
        <v>71</v>
      </c>
      <c r="K18" s="21">
        <f>VLOOKUP(A18,Liste!$F$3:$Q$1586,9,FALSE)</f>
        <v>2</v>
      </c>
      <c r="L18" s="14"/>
      <c r="M18" s="14"/>
      <c r="N18" s="14"/>
      <c r="O18" s="14"/>
      <c r="P18" s="14"/>
      <c r="Q18" s="14"/>
      <c r="R18" s="14"/>
      <c r="T18" s="97"/>
      <c r="U18" s="14"/>
      <c r="V18" s="14"/>
      <c r="W18" s="14"/>
      <c r="X18" s="218"/>
      <c r="Y18" s="219"/>
      <c r="Z18" s="217"/>
      <c r="AA18" s="217">
        <f t="shared" si="3"/>
        <v>0</v>
      </c>
      <c r="AB18" s="217">
        <f t="shared" si="4"/>
        <v>1</v>
      </c>
      <c r="AC18" s="217"/>
      <c r="AD18" s="217" t="str">
        <f t="shared" si="5"/>
        <v>206GIROUD</v>
      </c>
      <c r="AE18" s="221">
        <f>VLOOKUP(AD18,FSGT2_Class!$AL$8:$AM$107,2,FALSE)</f>
        <v>206</v>
      </c>
      <c r="AF18" s="15"/>
      <c r="AG18" s="18"/>
      <c r="AH18" s="18"/>
      <c r="AI18" s="18"/>
      <c r="AJ18" s="18"/>
      <c r="AK18" s="18"/>
      <c r="AL18" s="18"/>
      <c r="AM18" s="18"/>
      <c r="AN18" s="18"/>
      <c r="AO18" s="18"/>
      <c r="AP18" s="18"/>
      <c r="AQ18" s="16"/>
      <c r="AR18" s="17"/>
      <c r="AS18" s="17"/>
      <c r="AT18" s="17"/>
    </row>
    <row r="19" spans="1:46" s="4" customFormat="1" ht="15" customHeight="1" x14ac:dyDescent="0.3">
      <c r="A19" s="56" t="str">
        <f t="shared" si="6"/>
        <v>FSGT55594463</v>
      </c>
      <c r="B19" s="287">
        <v>55594463</v>
      </c>
      <c r="C19" s="119" t="str">
        <f t="shared" si="8"/>
        <v>FSGT55594463</v>
      </c>
      <c r="D19" s="119"/>
      <c r="E19" s="61" t="str">
        <f t="shared" si="7"/>
        <v/>
      </c>
      <c r="F19" s="22">
        <v>207</v>
      </c>
      <c r="G19" s="21" t="str">
        <f>VLOOKUP(A19,Liste!$F$3:$Q$1586,2,FALSE)</f>
        <v>SEVE</v>
      </c>
      <c r="H19" s="21" t="str">
        <f>VLOOKUP(A19,Liste!$F$3:$Q$1586,3,FALSE)</f>
        <v>Julien</v>
      </c>
      <c r="I19" s="21" t="str">
        <f>VLOOKUP(A19,Liste!$F$3:$Q$1586,4,FALSE)</f>
        <v>VC Lagnieu</v>
      </c>
      <c r="J19" s="21" t="str">
        <f>VLOOKUP(A19,Liste!$F$3:$Q$1586,5,FALSE)</f>
        <v>01</v>
      </c>
      <c r="K19" s="21">
        <f>VLOOKUP(A19,Liste!$F$3:$Q$1586,9,FALSE)</f>
        <v>1</v>
      </c>
      <c r="L19" s="14"/>
      <c r="M19" s="14"/>
      <c r="N19" s="14"/>
      <c r="O19" s="14"/>
      <c r="P19" s="14"/>
      <c r="Q19" s="14"/>
      <c r="R19" s="14"/>
      <c r="T19" s="97"/>
      <c r="U19" s="14"/>
      <c r="V19" s="14"/>
      <c r="W19" s="14"/>
      <c r="X19" s="218"/>
      <c r="Y19" s="219"/>
      <c r="Z19" s="217"/>
      <c r="AA19" s="217">
        <f t="shared" ref="AA19:AA82" si="9">IF(K19=1,1,0)</f>
        <v>1</v>
      </c>
      <c r="AB19" s="217">
        <f t="shared" ref="AB19:AB82" si="10">IF(K19=2,1,0)</f>
        <v>0</v>
      </c>
      <c r="AC19" s="217"/>
      <c r="AD19" s="217" t="str">
        <f t="shared" si="5"/>
        <v>207SEVE</v>
      </c>
      <c r="AE19" s="221">
        <f>VLOOKUP(AD19,FSGT2_Class!$AL$8:$AM$107,2,FALSE)</f>
        <v>207</v>
      </c>
      <c r="AF19" s="15"/>
      <c r="AG19" s="18"/>
      <c r="AH19" s="18"/>
      <c r="AI19" s="18"/>
      <c r="AJ19" s="18"/>
      <c r="AK19" s="18"/>
      <c r="AL19" s="18"/>
      <c r="AM19" s="18"/>
      <c r="AN19" s="18"/>
      <c r="AO19" s="18"/>
      <c r="AP19" s="18"/>
      <c r="AQ19" s="16"/>
      <c r="AR19" s="17"/>
      <c r="AS19" s="17"/>
      <c r="AT19" s="17"/>
    </row>
    <row r="20" spans="1:46" s="4" customFormat="1" ht="15" customHeight="1" x14ac:dyDescent="0.3">
      <c r="A20" s="56" t="str">
        <f t="shared" si="6"/>
        <v>FSGT226810</v>
      </c>
      <c r="B20" s="287">
        <v>226810</v>
      </c>
      <c r="C20" s="119" t="str">
        <f t="shared" si="8"/>
        <v>FSGT226810</v>
      </c>
      <c r="D20" s="119"/>
      <c r="E20" s="61" t="str">
        <f t="shared" si="7"/>
        <v/>
      </c>
      <c r="F20" s="22">
        <v>208</v>
      </c>
      <c r="G20" s="21" t="str">
        <f>VLOOKUP(A20,Liste!$F$3:$Q$1586,2,FALSE)</f>
        <v>LAMETERY</v>
      </c>
      <c r="H20" s="21" t="str">
        <f>VLOOKUP(A20,Liste!$F$3:$Q$1586,3,FALSE)</f>
        <v>Didier</v>
      </c>
      <c r="I20" s="21" t="str">
        <f>VLOOKUP(A20,Liste!$F$3:$Q$1586,4,FALSE)</f>
        <v>Marcigny</v>
      </c>
      <c r="J20" s="21">
        <f>VLOOKUP(A20,Liste!$F$3:$Q$1586,5,FALSE)</f>
        <v>71</v>
      </c>
      <c r="K20" s="21">
        <f>VLOOKUP(A20,Liste!$F$3:$Q$1586,9,FALSE)</f>
        <v>2</v>
      </c>
      <c r="L20" s="14"/>
      <c r="M20" s="14"/>
      <c r="N20" s="14"/>
      <c r="O20" s="14"/>
      <c r="P20" s="14"/>
      <c r="Q20" s="14"/>
      <c r="R20" s="14"/>
      <c r="T20" s="97"/>
      <c r="U20" s="14"/>
      <c r="V20" s="14"/>
      <c r="W20" s="14"/>
      <c r="X20" s="218"/>
      <c r="Y20" s="219"/>
      <c r="Z20" s="217"/>
      <c r="AA20" s="217">
        <f t="shared" si="9"/>
        <v>0</v>
      </c>
      <c r="AB20" s="217">
        <f t="shared" si="10"/>
        <v>1</v>
      </c>
      <c r="AC20" s="217"/>
      <c r="AD20" s="217" t="str">
        <f t="shared" si="5"/>
        <v>208LAMETERY</v>
      </c>
      <c r="AE20" s="221">
        <f>VLOOKUP(AD20,FSGT2_Class!$AL$8:$AM$107,2,FALSE)</f>
        <v>208</v>
      </c>
      <c r="AF20" s="15"/>
      <c r="AG20" s="18"/>
      <c r="AH20" s="18"/>
      <c r="AI20" s="18"/>
      <c r="AJ20" s="18"/>
      <c r="AK20" s="18"/>
      <c r="AL20" s="18"/>
      <c r="AM20" s="18"/>
      <c r="AN20" s="18"/>
      <c r="AO20" s="18"/>
      <c r="AP20" s="18"/>
      <c r="AQ20" s="16"/>
      <c r="AR20" s="17"/>
      <c r="AS20" s="17"/>
      <c r="AT20" s="17"/>
    </row>
    <row r="21" spans="1:46" s="4" customFormat="1" ht="15" customHeight="1" x14ac:dyDescent="0.3">
      <c r="A21" s="56" t="str">
        <f t="shared" si="6"/>
        <v>FSGT55711291</v>
      </c>
      <c r="B21" s="287">
        <v>55711291</v>
      </c>
      <c r="C21" s="119" t="str">
        <f t="shared" si="8"/>
        <v>FSGT55711291</v>
      </c>
      <c r="D21" s="119"/>
      <c r="E21" s="61" t="str">
        <f t="shared" si="7"/>
        <v/>
      </c>
      <c r="F21" s="22">
        <v>210</v>
      </c>
      <c r="G21" s="21" t="str">
        <f>VLOOKUP(A21,Liste!$F$3:$Q$1586,2,FALSE)</f>
        <v>MASSON</v>
      </c>
      <c r="H21" s="21" t="str">
        <f>VLOOKUP(A21,Liste!$F$3:$Q$1586,3,FALSE)</f>
        <v>Alix</v>
      </c>
      <c r="I21" s="21" t="str">
        <f>VLOOKUP(A21,Liste!$F$3:$Q$1586,4,FALSE)</f>
        <v>Chalon CC</v>
      </c>
      <c r="J21" s="21">
        <f>VLOOKUP(A21,Liste!$F$3:$Q$1586,5,FALSE)</f>
        <v>71</v>
      </c>
      <c r="K21" s="21">
        <f>VLOOKUP(A21,Liste!$F$3:$Q$1586,9,FALSE)</f>
        <v>2</v>
      </c>
      <c r="L21" s="14"/>
      <c r="M21" s="14"/>
      <c r="N21" s="14"/>
      <c r="O21" s="14"/>
      <c r="P21" s="14"/>
      <c r="Q21" s="14"/>
      <c r="R21" s="14"/>
      <c r="T21" s="97"/>
      <c r="U21" s="14"/>
      <c r="V21" s="14"/>
      <c r="W21" s="14"/>
      <c r="X21" s="218"/>
      <c r="Y21" s="219"/>
      <c r="Z21" s="217"/>
      <c r="AA21" s="217">
        <f t="shared" si="9"/>
        <v>0</v>
      </c>
      <c r="AB21" s="217">
        <f t="shared" si="10"/>
        <v>1</v>
      </c>
      <c r="AC21" s="217"/>
      <c r="AD21" s="217" t="str">
        <f t="shared" si="5"/>
        <v>210MASSON</v>
      </c>
      <c r="AE21" s="221">
        <f>VLOOKUP(AD21,FSGT2_Class!$AL$8:$AM$107,2,FALSE)</f>
        <v>210</v>
      </c>
      <c r="AF21" s="15"/>
      <c r="AG21" s="18"/>
      <c r="AH21" s="18"/>
      <c r="AI21" s="18"/>
      <c r="AJ21" s="18"/>
      <c r="AK21" s="18"/>
      <c r="AL21" s="18"/>
      <c r="AM21" s="18"/>
      <c r="AN21" s="18"/>
      <c r="AO21" s="18"/>
      <c r="AP21" s="18"/>
      <c r="AQ21" s="16"/>
      <c r="AR21" s="17"/>
      <c r="AS21" s="17"/>
      <c r="AT21" s="17"/>
    </row>
    <row r="22" spans="1:46" s="4" customFormat="1" ht="15" customHeight="1" x14ac:dyDescent="0.3">
      <c r="A22" s="56" t="str">
        <f t="shared" si="6"/>
        <v>FSGT55755062</v>
      </c>
      <c r="B22" s="287">
        <v>55755062</v>
      </c>
      <c r="C22" s="119" t="str">
        <f t="shared" si="8"/>
        <v>FSGT55755062</v>
      </c>
      <c r="D22" s="119"/>
      <c r="E22" s="61" t="str">
        <f t="shared" si="7"/>
        <v/>
      </c>
      <c r="F22" s="22">
        <v>211</v>
      </c>
      <c r="G22" s="21" t="str">
        <f>VLOOKUP(A22,Liste!$F$3:$Q$1586,2,FALSE)</f>
        <v>CIGOLOTTI</v>
      </c>
      <c r="H22" s="21" t="str">
        <f>VLOOKUP(A22,Liste!$F$3:$Q$1586,3,FALSE)</f>
        <v>Fabrice</v>
      </c>
      <c r="I22" s="21" t="str">
        <f>VLOOKUP(A22,Liste!$F$3:$Q$1586,4,FALSE)</f>
        <v>Granges</v>
      </c>
      <c r="J22" s="21">
        <f>VLOOKUP(A22,Liste!$F$3:$Q$1586,5,FALSE)</f>
        <v>71</v>
      </c>
      <c r="K22" s="21">
        <f>VLOOKUP(A22,Liste!$F$3:$Q$1586,9,FALSE)</f>
        <v>2</v>
      </c>
      <c r="L22" s="14"/>
      <c r="M22" s="14"/>
      <c r="N22" s="14"/>
      <c r="O22" s="14"/>
      <c r="P22" s="14"/>
      <c r="Q22" s="14"/>
      <c r="R22" s="14"/>
      <c r="T22" s="97"/>
      <c r="U22" s="14"/>
      <c r="V22" s="14"/>
      <c r="W22" s="14"/>
      <c r="X22" s="218"/>
      <c r="Y22" s="219"/>
      <c r="Z22" s="217"/>
      <c r="AA22" s="217">
        <f t="shared" si="9"/>
        <v>0</v>
      </c>
      <c r="AB22" s="217">
        <f t="shared" si="10"/>
        <v>1</v>
      </c>
      <c r="AC22" s="217"/>
      <c r="AD22" s="217" t="str">
        <f t="shared" si="5"/>
        <v>211CIGOLOTTI</v>
      </c>
      <c r="AE22" s="221">
        <f>VLOOKUP(AD22,FSGT2_Class!$AL$8:$AM$107,2,FALSE)</f>
        <v>211</v>
      </c>
      <c r="AF22" s="15"/>
      <c r="AG22" s="18"/>
      <c r="AH22" s="18"/>
      <c r="AI22" s="18"/>
      <c r="AJ22" s="18"/>
      <c r="AK22" s="18"/>
      <c r="AL22" s="18"/>
      <c r="AM22" s="18"/>
      <c r="AN22" s="18"/>
      <c r="AO22" s="18"/>
      <c r="AP22" s="18"/>
      <c r="AQ22" s="16"/>
      <c r="AR22" s="17"/>
      <c r="AS22" s="17"/>
      <c r="AT22" s="17"/>
    </row>
    <row r="23" spans="1:46" s="4" customFormat="1" ht="15" customHeight="1" x14ac:dyDescent="0.3">
      <c r="A23" s="56" t="str">
        <f t="shared" si="6"/>
        <v>FSGT253204</v>
      </c>
      <c r="B23" s="287">
        <v>253204</v>
      </c>
      <c r="C23" s="119" t="str">
        <f t="shared" si="8"/>
        <v>FSGT253204</v>
      </c>
      <c r="D23" s="119"/>
      <c r="E23" s="61" t="str">
        <f t="shared" si="7"/>
        <v/>
      </c>
      <c r="F23" s="22">
        <v>257</v>
      </c>
      <c r="G23" s="21" t="str">
        <f>VLOOKUP(A23,Liste!$F$3:$Q$1586,2,FALSE)</f>
        <v>DUFOSSE</v>
      </c>
      <c r="H23" s="21" t="str">
        <f>VLOOKUP(A23,Liste!$F$3:$Q$1586,3,FALSE)</f>
        <v>David</v>
      </c>
      <c r="I23" s="21" t="str">
        <f>VLOOKUP(A23,Liste!$F$3:$Q$1586,4,FALSE)</f>
        <v>Louhans</v>
      </c>
      <c r="J23" s="21">
        <f>VLOOKUP(A23,Liste!$F$3:$Q$1586,5,FALSE)</f>
        <v>71</v>
      </c>
      <c r="K23" s="21">
        <f>VLOOKUP(A23,Liste!$F$3:$Q$1586,9,FALSE)</f>
        <v>1</v>
      </c>
      <c r="L23" s="14"/>
      <c r="M23" s="14"/>
      <c r="N23" s="14"/>
      <c r="O23" s="14"/>
      <c r="P23" s="14"/>
      <c r="Q23" s="14"/>
      <c r="R23" s="14"/>
      <c r="T23" s="97"/>
      <c r="U23" s="14"/>
      <c r="V23" s="14"/>
      <c r="W23" s="14"/>
      <c r="X23" s="218"/>
      <c r="Y23" s="219"/>
      <c r="Z23" s="217"/>
      <c r="AA23" s="217">
        <f t="shared" si="9"/>
        <v>1</v>
      </c>
      <c r="AB23" s="217">
        <f t="shared" si="10"/>
        <v>0</v>
      </c>
      <c r="AC23" s="217"/>
      <c r="AD23" s="217" t="str">
        <f t="shared" si="5"/>
        <v>257DUFOSSE</v>
      </c>
      <c r="AE23" s="221">
        <f>VLOOKUP(AD23,FSGT2_Class!$AL$8:$AM$107,2,FALSE)</f>
        <v>257</v>
      </c>
      <c r="AF23" s="15"/>
      <c r="AG23" s="18"/>
      <c r="AH23" s="18"/>
      <c r="AI23" s="18"/>
      <c r="AJ23" s="18"/>
      <c r="AK23" s="18"/>
      <c r="AL23" s="18"/>
      <c r="AM23" s="18"/>
      <c r="AN23" s="18"/>
      <c r="AO23" s="18"/>
      <c r="AP23" s="18"/>
      <c r="AQ23" s="16"/>
      <c r="AR23" s="17"/>
      <c r="AS23" s="17"/>
      <c r="AT23" s="17"/>
    </row>
    <row r="24" spans="1:46" s="4" customFormat="1" ht="15" customHeight="1" x14ac:dyDescent="0.3">
      <c r="A24" s="56" t="str">
        <f t="shared" si="6"/>
        <v>FSGT55597547</v>
      </c>
      <c r="B24" s="287">
        <v>55597547</v>
      </c>
      <c r="C24" s="119" t="str">
        <f t="shared" si="8"/>
        <v>FSGT55597547</v>
      </c>
      <c r="D24" s="119"/>
      <c r="E24" s="61" t="str">
        <f t="shared" si="7"/>
        <v/>
      </c>
      <c r="F24" s="22">
        <v>258</v>
      </c>
      <c r="G24" s="21" t="str">
        <f>VLOOKUP(A24,Liste!$F$3:$Q$1586,2,FALSE)</f>
        <v>HENNI</v>
      </c>
      <c r="H24" s="21" t="str">
        <f>VLOOKUP(A24,Liste!$F$3:$Q$1586,3,FALSE)</f>
        <v>Noureddine</v>
      </c>
      <c r="I24" s="21" t="str">
        <f>VLOOKUP(A24,Liste!$F$3:$Q$1586,4,FALSE)</f>
        <v>Creusot VS</v>
      </c>
      <c r="J24" s="21">
        <f>VLOOKUP(A24,Liste!$F$3:$Q$1586,5,FALSE)</f>
        <v>71</v>
      </c>
      <c r="K24" s="21">
        <f>VLOOKUP(A24,Liste!$F$3:$Q$1586,9,FALSE)</f>
        <v>1</v>
      </c>
      <c r="L24" s="14"/>
      <c r="M24" s="14"/>
      <c r="N24" s="14"/>
      <c r="O24" s="14"/>
      <c r="P24" s="14"/>
      <c r="Q24" s="14"/>
      <c r="R24" s="14"/>
      <c r="T24" s="97"/>
      <c r="U24" s="14"/>
      <c r="V24" s="14"/>
      <c r="W24" s="14"/>
      <c r="X24" s="218"/>
      <c r="Y24" s="219"/>
      <c r="Z24" s="217"/>
      <c r="AA24" s="217">
        <f t="shared" si="9"/>
        <v>1</v>
      </c>
      <c r="AB24" s="217">
        <f t="shared" si="10"/>
        <v>0</v>
      </c>
      <c r="AC24" s="217"/>
      <c r="AD24" s="217" t="str">
        <f t="shared" si="5"/>
        <v>258HENNI</v>
      </c>
      <c r="AE24" s="221">
        <f>VLOOKUP(AD24,FSGT2_Class!$AL$8:$AM$107,2,FALSE)</f>
        <v>258</v>
      </c>
      <c r="AF24" s="15"/>
      <c r="AG24" s="18"/>
      <c r="AH24" s="18"/>
      <c r="AI24" s="18"/>
      <c r="AJ24" s="18"/>
      <c r="AK24" s="18"/>
      <c r="AL24" s="18"/>
      <c r="AM24" s="18"/>
      <c r="AN24" s="18"/>
      <c r="AO24" s="18"/>
      <c r="AP24" s="18"/>
      <c r="AQ24" s="16"/>
      <c r="AR24" s="17"/>
      <c r="AS24" s="17"/>
      <c r="AT24" s="17"/>
    </row>
    <row r="25" spans="1:46" s="4" customFormat="1" ht="15" customHeight="1" x14ac:dyDescent="0.3">
      <c r="A25" s="56" t="str">
        <f t="shared" si="6"/>
        <v/>
      </c>
      <c r="B25" s="287"/>
      <c r="C25" s="119" t="str">
        <f t="shared" si="8"/>
        <v/>
      </c>
      <c r="D25" s="119"/>
      <c r="E25" s="61" t="str">
        <f t="shared" si="7"/>
        <v/>
      </c>
      <c r="F25" s="22"/>
      <c r="G25" s="21">
        <f>VLOOKUP(A25,Liste!$F$3:$Q$1586,2,FALSE)</f>
        <v>0</v>
      </c>
      <c r="H25" s="21">
        <f>VLOOKUP(A25,Liste!$F$3:$Q$1586,3,FALSE)</f>
        <v>0</v>
      </c>
      <c r="I25" s="21">
        <f>VLOOKUP(A25,Liste!$F$3:$Q$1586,4,FALSE)</f>
        <v>0</v>
      </c>
      <c r="J25" s="21">
        <f>VLOOKUP(A25,Liste!$F$3:$Q$1586,5,FALSE)</f>
        <v>0</v>
      </c>
      <c r="K25" s="21">
        <f>VLOOKUP(A25,Liste!$F$3:$Q$1586,9,FALSE)</f>
        <v>0</v>
      </c>
      <c r="L25" s="14"/>
      <c r="M25" s="14"/>
      <c r="N25" s="14"/>
      <c r="O25" s="14"/>
      <c r="P25" s="14"/>
      <c r="Q25" s="14"/>
      <c r="R25" s="14"/>
      <c r="S25" s="14"/>
      <c r="T25" s="97"/>
      <c r="U25" s="14"/>
      <c r="V25" s="14"/>
      <c r="W25" s="14"/>
      <c r="X25" s="218"/>
      <c r="Y25" s="219"/>
      <c r="Z25" s="217"/>
      <c r="AA25" s="217">
        <f t="shared" si="9"/>
        <v>0</v>
      </c>
      <c r="AB25" s="217">
        <f t="shared" si="10"/>
        <v>0</v>
      </c>
      <c r="AC25" s="217"/>
      <c r="AD25" s="217" t="str">
        <f t="shared" si="5"/>
        <v>0</v>
      </c>
      <c r="AE25" s="221" t="e">
        <f>VLOOKUP(AD25,FSGT2_Class!$AL$8:$AM$107,2,FALSE)</f>
        <v>#N/A</v>
      </c>
      <c r="AF25" s="15"/>
      <c r="AG25" s="18"/>
      <c r="AH25" s="18"/>
      <c r="AI25" s="18"/>
      <c r="AJ25" s="18"/>
      <c r="AK25" s="18"/>
      <c r="AL25" s="18"/>
      <c r="AM25" s="18"/>
      <c r="AN25" s="18"/>
      <c r="AO25" s="18"/>
      <c r="AP25" s="18"/>
      <c r="AQ25" s="16"/>
      <c r="AR25" s="17"/>
      <c r="AS25" s="17"/>
      <c r="AT25" s="17"/>
    </row>
    <row r="26" spans="1:46" ht="15" customHeight="1" x14ac:dyDescent="0.3">
      <c r="A26" s="56" t="str">
        <f t="shared" si="6"/>
        <v/>
      </c>
      <c r="B26" s="287"/>
      <c r="C26" s="119" t="str">
        <f t="shared" si="8"/>
        <v/>
      </c>
      <c r="D26" s="119"/>
      <c r="E26" s="61" t="str">
        <f t="shared" si="7"/>
        <v/>
      </c>
      <c r="F26" s="22"/>
      <c r="G26" s="21">
        <f>VLOOKUP(A26,Liste!$F$3:$Q$1586,2,FALSE)</f>
        <v>0</v>
      </c>
      <c r="H26" s="21">
        <f>VLOOKUP(A26,Liste!$F$3:$Q$1586,3,FALSE)</f>
        <v>0</v>
      </c>
      <c r="I26" s="21">
        <f>VLOOKUP(A26,Liste!$F$3:$Q$1586,4,FALSE)</f>
        <v>0</v>
      </c>
      <c r="J26" s="21">
        <f>VLOOKUP(A26,Liste!$F$3:$Q$1586,5,FALSE)</f>
        <v>0</v>
      </c>
      <c r="K26" s="21">
        <f>VLOOKUP(A26,Liste!$F$3:$Q$1586,9,FALSE)</f>
        <v>0</v>
      </c>
      <c r="Q26" s="14"/>
      <c r="T26" s="97"/>
      <c r="U26" s="14"/>
      <c r="V26" s="14"/>
      <c r="X26" s="218"/>
      <c r="Y26" s="219"/>
      <c r="AA26" s="217">
        <f t="shared" si="9"/>
        <v>0</v>
      </c>
      <c r="AB26" s="217">
        <f t="shared" si="10"/>
        <v>0</v>
      </c>
      <c r="AC26" s="217"/>
      <c r="AD26" s="217" t="str">
        <f t="shared" si="5"/>
        <v>0</v>
      </c>
      <c r="AE26" s="221" t="e">
        <f>VLOOKUP(AD26,FSGT2_Class!$AL$8:$AM$107,2,FALSE)</f>
        <v>#N/A</v>
      </c>
    </row>
    <row r="27" spans="1:46" ht="15" customHeight="1" x14ac:dyDescent="0.3">
      <c r="A27" s="56" t="str">
        <f t="shared" si="6"/>
        <v/>
      </c>
      <c r="B27" s="287"/>
      <c r="C27" s="119" t="str">
        <f t="shared" si="8"/>
        <v/>
      </c>
      <c r="D27" s="119"/>
      <c r="E27" s="61" t="str">
        <f t="shared" si="7"/>
        <v/>
      </c>
      <c r="F27" s="22"/>
      <c r="G27" s="21">
        <f>VLOOKUP(A27,Liste!$F$3:$Q$1586,2,FALSE)</f>
        <v>0</v>
      </c>
      <c r="H27" s="21">
        <f>VLOOKUP(A27,Liste!$F$3:$Q$1586,3,FALSE)</f>
        <v>0</v>
      </c>
      <c r="I27" s="21">
        <f>VLOOKUP(A27,Liste!$F$3:$Q$1586,4,FALSE)</f>
        <v>0</v>
      </c>
      <c r="J27" s="21">
        <f>VLOOKUP(A27,Liste!$F$3:$Q$1586,5,FALSE)</f>
        <v>0</v>
      </c>
      <c r="K27" s="21">
        <f>VLOOKUP(A27,Liste!$F$3:$Q$1586,9,FALSE)</f>
        <v>0</v>
      </c>
      <c r="Q27" s="14"/>
      <c r="T27" s="97"/>
      <c r="U27" s="14"/>
      <c r="V27" s="14"/>
      <c r="X27" s="218"/>
      <c r="Y27" s="219"/>
      <c r="AA27" s="217">
        <f t="shared" si="9"/>
        <v>0</v>
      </c>
      <c r="AB27" s="217">
        <f t="shared" si="10"/>
        <v>0</v>
      </c>
      <c r="AC27" s="217"/>
      <c r="AD27" s="217" t="str">
        <f t="shared" si="5"/>
        <v>0</v>
      </c>
      <c r="AE27" s="221" t="e">
        <f>VLOOKUP(AD27,FSGT2_Class!$AL$8:$AM$107,2,FALSE)</f>
        <v>#N/A</v>
      </c>
    </row>
    <row r="28" spans="1:46" ht="15" customHeight="1" x14ac:dyDescent="0.3">
      <c r="A28" s="56" t="str">
        <f t="shared" si="6"/>
        <v/>
      </c>
      <c r="B28" s="287"/>
      <c r="C28" s="119" t="str">
        <f t="shared" si="8"/>
        <v/>
      </c>
      <c r="D28" s="119"/>
      <c r="E28" s="61" t="str">
        <f t="shared" si="7"/>
        <v/>
      </c>
      <c r="F28" s="22"/>
      <c r="G28" s="21">
        <f>VLOOKUP(A28,Liste!$F$3:$Q$1586,2,FALSE)</f>
        <v>0</v>
      </c>
      <c r="H28" s="21">
        <f>VLOOKUP(A28,Liste!$F$3:$Q$1586,3,FALSE)</f>
        <v>0</v>
      </c>
      <c r="I28" s="21">
        <f>VLOOKUP(A28,Liste!$F$3:$Q$1586,4,FALSE)</f>
        <v>0</v>
      </c>
      <c r="J28" s="21">
        <f>VLOOKUP(A28,Liste!$F$3:$Q$1586,5,FALSE)</f>
        <v>0</v>
      </c>
      <c r="K28" s="21">
        <f>VLOOKUP(A28,Liste!$F$3:$Q$1586,9,FALSE)</f>
        <v>0</v>
      </c>
      <c r="Q28" s="14"/>
      <c r="T28" s="97"/>
      <c r="U28" s="14"/>
      <c r="V28" s="14"/>
      <c r="X28" s="218"/>
      <c r="Y28" s="219"/>
      <c r="AA28" s="217">
        <f t="shared" si="9"/>
        <v>0</v>
      </c>
      <c r="AB28" s="217">
        <f t="shared" si="10"/>
        <v>0</v>
      </c>
      <c r="AC28" s="217"/>
      <c r="AD28" s="217" t="str">
        <f t="shared" si="5"/>
        <v>0</v>
      </c>
      <c r="AE28" s="221" t="e">
        <f>VLOOKUP(AD28,FSGT2_Class!$AL$8:$AM$107,2,FALSE)</f>
        <v>#N/A</v>
      </c>
    </row>
    <row r="29" spans="1:46" ht="15" customHeight="1" x14ac:dyDescent="0.3">
      <c r="A29" s="56" t="str">
        <f t="shared" si="6"/>
        <v/>
      </c>
      <c r="B29" s="287"/>
      <c r="C29" s="119" t="str">
        <f t="shared" si="8"/>
        <v/>
      </c>
      <c r="D29" s="119"/>
      <c r="E29" s="61" t="str">
        <f t="shared" si="7"/>
        <v/>
      </c>
      <c r="F29" s="22"/>
      <c r="G29" s="21">
        <f>VLOOKUP(A29,Liste!$F$3:$Q$1586,2,FALSE)</f>
        <v>0</v>
      </c>
      <c r="H29" s="21">
        <f>VLOOKUP(A29,Liste!$F$3:$Q$1586,3,FALSE)</f>
        <v>0</v>
      </c>
      <c r="I29" s="21">
        <f>VLOOKUP(A29,Liste!$F$3:$Q$1586,4,FALSE)</f>
        <v>0</v>
      </c>
      <c r="J29" s="21">
        <f>VLOOKUP(A29,Liste!$F$3:$Q$1586,5,FALSE)</f>
        <v>0</v>
      </c>
      <c r="K29" s="21">
        <f>VLOOKUP(A29,Liste!$F$3:$Q$1586,9,FALSE)</f>
        <v>0</v>
      </c>
      <c r="Q29" s="14"/>
      <c r="T29" s="97"/>
      <c r="U29" s="14"/>
      <c r="V29" s="14"/>
      <c r="X29" s="218"/>
      <c r="Y29" s="219"/>
      <c r="AA29" s="217">
        <f t="shared" si="9"/>
        <v>0</v>
      </c>
      <c r="AB29" s="217">
        <f t="shared" si="10"/>
        <v>0</v>
      </c>
      <c r="AC29" s="217"/>
      <c r="AD29" s="217" t="str">
        <f t="shared" si="5"/>
        <v>0</v>
      </c>
      <c r="AE29" s="221" t="e">
        <f>VLOOKUP(AD29,FSGT2_Class!$AL$8:$AM$107,2,FALSE)</f>
        <v>#N/A</v>
      </c>
    </row>
    <row r="30" spans="1:46" ht="15" customHeight="1" x14ac:dyDescent="0.3">
      <c r="A30" s="56" t="str">
        <f t="shared" si="6"/>
        <v/>
      </c>
      <c r="B30" s="287"/>
      <c r="C30" s="119" t="str">
        <f t="shared" si="8"/>
        <v/>
      </c>
      <c r="D30" s="119"/>
      <c r="E30" s="61" t="str">
        <f t="shared" si="7"/>
        <v/>
      </c>
      <c r="F30" s="22"/>
      <c r="G30" s="21">
        <f>VLOOKUP(A30,Liste!$F$3:$Q$1586,2,FALSE)</f>
        <v>0</v>
      </c>
      <c r="H30" s="21">
        <f>VLOOKUP(A30,Liste!$F$3:$Q$1586,3,FALSE)</f>
        <v>0</v>
      </c>
      <c r="I30" s="21">
        <f>VLOOKUP(A30,Liste!$F$3:$Q$1586,4,FALSE)</f>
        <v>0</v>
      </c>
      <c r="J30" s="21">
        <f>VLOOKUP(A30,Liste!$F$3:$Q$1586,5,FALSE)</f>
        <v>0</v>
      </c>
      <c r="K30" s="21">
        <f>VLOOKUP(A30,Liste!$F$3:$Q$1586,9,FALSE)</f>
        <v>0</v>
      </c>
      <c r="Q30" s="14"/>
      <c r="T30" s="97"/>
      <c r="U30" s="14"/>
      <c r="V30" s="14"/>
      <c r="X30" s="218"/>
      <c r="Y30" s="219"/>
      <c r="AA30" s="217">
        <f t="shared" si="9"/>
        <v>0</v>
      </c>
      <c r="AB30" s="217">
        <f t="shared" si="10"/>
        <v>0</v>
      </c>
      <c r="AC30" s="217"/>
      <c r="AD30" s="217" t="str">
        <f t="shared" si="5"/>
        <v>0</v>
      </c>
      <c r="AE30" s="221" t="e">
        <f>VLOOKUP(AD30,FSGT2_Class!$AL$8:$AM$107,2,FALSE)</f>
        <v>#N/A</v>
      </c>
    </row>
    <row r="31" spans="1:46" ht="15" customHeight="1" x14ac:dyDescent="0.3">
      <c r="A31" s="56" t="str">
        <f t="shared" si="6"/>
        <v/>
      </c>
      <c r="B31" s="287"/>
      <c r="C31" s="119" t="str">
        <f t="shared" si="8"/>
        <v/>
      </c>
      <c r="D31" s="119"/>
      <c r="E31" s="61" t="str">
        <f t="shared" si="7"/>
        <v/>
      </c>
      <c r="F31" s="22"/>
      <c r="G31" s="21">
        <f>VLOOKUP(A31,Liste!$F$3:$Q$1586,2,FALSE)</f>
        <v>0</v>
      </c>
      <c r="H31" s="21">
        <f>VLOOKUP(A31,Liste!$F$3:$Q$1586,3,FALSE)</f>
        <v>0</v>
      </c>
      <c r="I31" s="21">
        <f>VLOOKUP(A31,Liste!$F$3:$Q$1586,4,FALSE)</f>
        <v>0</v>
      </c>
      <c r="J31" s="21">
        <f>VLOOKUP(A31,Liste!$F$3:$Q$1586,5,FALSE)</f>
        <v>0</v>
      </c>
      <c r="K31" s="21">
        <f>VLOOKUP(A31,Liste!$F$3:$Q$1586,9,FALSE)</f>
        <v>0</v>
      </c>
      <c r="Q31" s="14"/>
      <c r="T31" s="97"/>
      <c r="U31" s="14"/>
      <c r="V31" s="14"/>
      <c r="X31" s="218"/>
      <c r="Y31" s="219"/>
      <c r="AA31" s="217">
        <f t="shared" si="9"/>
        <v>0</v>
      </c>
      <c r="AB31" s="217">
        <f t="shared" si="10"/>
        <v>0</v>
      </c>
      <c r="AC31" s="217"/>
      <c r="AD31" s="217" t="str">
        <f t="shared" si="5"/>
        <v>0</v>
      </c>
      <c r="AE31" s="221" t="e">
        <f>VLOOKUP(AD31,FSGT2_Class!$AL$8:$AM$107,2,FALSE)</f>
        <v>#N/A</v>
      </c>
    </row>
    <row r="32" spans="1:46" ht="15" customHeight="1" x14ac:dyDescent="0.3">
      <c r="A32" s="56" t="str">
        <f t="shared" si="6"/>
        <v/>
      </c>
      <c r="B32" s="287"/>
      <c r="C32" s="119" t="str">
        <f t="shared" si="8"/>
        <v/>
      </c>
      <c r="D32" s="119"/>
      <c r="E32" s="61" t="str">
        <f t="shared" si="7"/>
        <v/>
      </c>
      <c r="F32" s="22"/>
      <c r="G32" s="21">
        <f>VLOOKUP(A32,Liste!$F$3:$Q$1586,2,FALSE)</f>
        <v>0</v>
      </c>
      <c r="H32" s="21">
        <f>VLOOKUP(A32,Liste!$F$3:$Q$1586,3,FALSE)</f>
        <v>0</v>
      </c>
      <c r="I32" s="21">
        <f>VLOOKUP(A32,Liste!$F$3:$Q$1586,4,FALSE)</f>
        <v>0</v>
      </c>
      <c r="J32" s="21">
        <f>VLOOKUP(A32,Liste!$F$3:$Q$1586,5,FALSE)</f>
        <v>0</v>
      </c>
      <c r="K32" s="21">
        <f>VLOOKUP(A32,Liste!$F$3:$Q$1586,9,FALSE)</f>
        <v>0</v>
      </c>
      <c r="Q32" s="14"/>
      <c r="T32" s="97"/>
      <c r="U32" s="14"/>
      <c r="V32" s="14"/>
      <c r="X32" s="218"/>
      <c r="Y32" s="219"/>
      <c r="AA32" s="217">
        <f t="shared" si="9"/>
        <v>0</v>
      </c>
      <c r="AB32" s="217">
        <f t="shared" si="10"/>
        <v>0</v>
      </c>
      <c r="AC32" s="217"/>
      <c r="AD32" s="217" t="str">
        <f t="shared" si="5"/>
        <v>0</v>
      </c>
      <c r="AE32" s="221" t="e">
        <f>VLOOKUP(AD32,FSGT2_Class!$AL$8:$AM$107,2,FALSE)</f>
        <v>#N/A</v>
      </c>
    </row>
    <row r="33" spans="1:31" ht="15" customHeight="1" x14ac:dyDescent="0.3">
      <c r="A33" s="56" t="str">
        <f t="shared" si="6"/>
        <v/>
      </c>
      <c r="B33" s="287"/>
      <c r="C33" s="119" t="str">
        <f t="shared" si="8"/>
        <v/>
      </c>
      <c r="D33" s="119"/>
      <c r="E33" s="61" t="str">
        <f t="shared" si="7"/>
        <v/>
      </c>
      <c r="F33" s="22"/>
      <c r="G33" s="21">
        <f>VLOOKUP(A33,Liste!$F$3:$Q$1586,2,FALSE)</f>
        <v>0</v>
      </c>
      <c r="H33" s="21">
        <f>VLOOKUP(A33,Liste!$F$3:$Q$1586,3,FALSE)</f>
        <v>0</v>
      </c>
      <c r="I33" s="21">
        <f>VLOOKUP(A33,Liste!$F$3:$Q$1586,4,FALSE)</f>
        <v>0</v>
      </c>
      <c r="J33" s="21">
        <f>VLOOKUP(A33,Liste!$F$3:$Q$1586,5,FALSE)</f>
        <v>0</v>
      </c>
      <c r="K33" s="21">
        <f>VLOOKUP(A33,Liste!$F$3:$Q$1586,9,FALSE)</f>
        <v>0</v>
      </c>
      <c r="Q33" s="14"/>
      <c r="T33" s="97"/>
      <c r="U33" s="14"/>
      <c r="V33" s="14"/>
      <c r="X33" s="218"/>
      <c r="Y33" s="219"/>
      <c r="AA33" s="217">
        <f t="shared" si="9"/>
        <v>0</v>
      </c>
      <c r="AB33" s="217">
        <f t="shared" si="10"/>
        <v>0</v>
      </c>
      <c r="AC33" s="217"/>
      <c r="AD33" s="217" t="str">
        <f t="shared" si="5"/>
        <v>0</v>
      </c>
      <c r="AE33" s="221" t="e">
        <f>VLOOKUP(AD33,FSGT2_Class!$AL$8:$AM$107,2,FALSE)</f>
        <v>#N/A</v>
      </c>
    </row>
    <row r="34" spans="1:31" ht="15" customHeight="1" x14ac:dyDescent="0.3">
      <c r="A34" s="56" t="str">
        <f t="shared" si="6"/>
        <v/>
      </c>
      <c r="B34" s="287"/>
      <c r="C34" s="119" t="str">
        <f t="shared" si="8"/>
        <v/>
      </c>
      <c r="D34" s="119"/>
      <c r="E34" s="61" t="str">
        <f t="shared" si="7"/>
        <v/>
      </c>
      <c r="F34" s="22"/>
      <c r="G34" s="21">
        <f>VLOOKUP(A34,Liste!$F$3:$Q$1586,2,FALSE)</f>
        <v>0</v>
      </c>
      <c r="H34" s="21">
        <f>VLOOKUP(A34,Liste!$F$3:$Q$1586,3,FALSE)</f>
        <v>0</v>
      </c>
      <c r="I34" s="21">
        <f>VLOOKUP(A34,Liste!$F$3:$Q$1586,4,FALSE)</f>
        <v>0</v>
      </c>
      <c r="J34" s="21">
        <f>VLOOKUP(A34,Liste!$F$3:$Q$1586,5,FALSE)</f>
        <v>0</v>
      </c>
      <c r="K34" s="21">
        <f>VLOOKUP(A34,Liste!$F$3:$Q$1586,9,FALSE)</f>
        <v>0</v>
      </c>
      <c r="Q34" s="14"/>
      <c r="T34" s="97"/>
      <c r="U34" s="14"/>
      <c r="V34" s="14"/>
      <c r="X34" s="218"/>
      <c r="Y34" s="219"/>
      <c r="AA34" s="217">
        <f t="shared" si="9"/>
        <v>0</v>
      </c>
      <c r="AB34" s="217">
        <f t="shared" si="10"/>
        <v>0</v>
      </c>
      <c r="AC34" s="217"/>
      <c r="AD34" s="217" t="str">
        <f t="shared" si="5"/>
        <v>0</v>
      </c>
      <c r="AE34" s="221" t="e">
        <f>VLOOKUP(AD34,FSGT2_Class!$AL$8:$AM$107,2,FALSE)</f>
        <v>#N/A</v>
      </c>
    </row>
    <row r="35" spans="1:31" ht="15" customHeight="1" x14ac:dyDescent="0.3">
      <c r="A35" s="56" t="str">
        <f t="shared" si="6"/>
        <v/>
      </c>
      <c r="B35" s="287"/>
      <c r="C35" s="119" t="str">
        <f t="shared" si="8"/>
        <v/>
      </c>
      <c r="D35" s="119"/>
      <c r="E35" s="61" t="str">
        <f t="shared" si="7"/>
        <v/>
      </c>
      <c r="F35" s="22"/>
      <c r="G35" s="21">
        <f>VLOOKUP(A35,Liste!$F$3:$Q$1586,2,FALSE)</f>
        <v>0</v>
      </c>
      <c r="H35" s="21">
        <f>VLOOKUP(A35,Liste!$F$3:$Q$1586,3,FALSE)</f>
        <v>0</v>
      </c>
      <c r="I35" s="21">
        <f>VLOOKUP(A35,Liste!$F$3:$Q$1586,4,FALSE)</f>
        <v>0</v>
      </c>
      <c r="J35" s="21">
        <f>VLOOKUP(A35,Liste!$F$3:$Q$1586,5,FALSE)</f>
        <v>0</v>
      </c>
      <c r="K35" s="21">
        <f>VLOOKUP(A35,Liste!$F$3:$Q$1586,9,FALSE)</f>
        <v>0</v>
      </c>
      <c r="Q35" s="14"/>
      <c r="T35" s="97"/>
      <c r="U35" s="14"/>
      <c r="V35" s="14"/>
      <c r="X35" s="218"/>
      <c r="Y35" s="219"/>
      <c r="AA35" s="217">
        <f t="shared" si="9"/>
        <v>0</v>
      </c>
      <c r="AB35" s="217">
        <f t="shared" si="10"/>
        <v>0</v>
      </c>
      <c r="AC35" s="217"/>
      <c r="AD35" s="217" t="str">
        <f t="shared" si="5"/>
        <v>0</v>
      </c>
      <c r="AE35" s="221" t="e">
        <f>VLOOKUP(AD35,FSGT2_Class!$AL$8:$AM$107,2,FALSE)</f>
        <v>#N/A</v>
      </c>
    </row>
    <row r="36" spans="1:31" ht="15" customHeight="1" x14ac:dyDescent="0.3">
      <c r="A36" s="56" t="str">
        <f t="shared" si="6"/>
        <v/>
      </c>
      <c r="B36" s="287"/>
      <c r="C36" s="119" t="str">
        <f t="shared" si="8"/>
        <v/>
      </c>
      <c r="D36" s="119"/>
      <c r="E36" s="61" t="str">
        <f t="shared" si="7"/>
        <v/>
      </c>
      <c r="F36" s="22"/>
      <c r="G36" s="21">
        <f>VLOOKUP(A36,Liste!$F$3:$Q$1586,2,FALSE)</f>
        <v>0</v>
      </c>
      <c r="H36" s="21">
        <f>VLOOKUP(A36,Liste!$F$3:$Q$1586,3,FALSE)</f>
        <v>0</v>
      </c>
      <c r="I36" s="21">
        <f>VLOOKUP(A36,Liste!$F$3:$Q$1586,4,FALSE)</f>
        <v>0</v>
      </c>
      <c r="J36" s="21">
        <f>VLOOKUP(A36,Liste!$F$3:$Q$1586,5,FALSE)</f>
        <v>0</v>
      </c>
      <c r="K36" s="21">
        <f>VLOOKUP(A36,Liste!$F$3:$Q$1586,9,FALSE)</f>
        <v>0</v>
      </c>
      <c r="Q36" s="14"/>
      <c r="T36" s="97"/>
      <c r="U36" s="14"/>
      <c r="V36" s="14"/>
      <c r="X36" s="218"/>
      <c r="Y36" s="219"/>
      <c r="AA36" s="217">
        <f t="shared" si="9"/>
        <v>0</v>
      </c>
      <c r="AB36" s="217">
        <f t="shared" si="10"/>
        <v>0</v>
      </c>
      <c r="AC36" s="217"/>
      <c r="AD36" s="217" t="str">
        <f t="shared" si="5"/>
        <v>0</v>
      </c>
      <c r="AE36" s="221" t="e">
        <f>VLOOKUP(AD36,FSGT2_Class!$AL$8:$AM$107,2,FALSE)</f>
        <v>#N/A</v>
      </c>
    </row>
    <row r="37" spans="1:31" ht="15" customHeight="1" x14ac:dyDescent="0.3">
      <c r="A37" s="56" t="str">
        <f t="shared" si="6"/>
        <v/>
      </c>
      <c r="B37" s="287"/>
      <c r="C37" s="119" t="str">
        <f t="shared" si="8"/>
        <v/>
      </c>
      <c r="D37" s="119"/>
      <c r="E37" s="61" t="str">
        <f t="shared" si="7"/>
        <v/>
      </c>
      <c r="F37" s="22"/>
      <c r="G37" s="21">
        <f>VLOOKUP(A37,Liste!$F$3:$Q$1586,2,FALSE)</f>
        <v>0</v>
      </c>
      <c r="H37" s="21">
        <f>VLOOKUP(A37,Liste!$F$3:$Q$1586,3,FALSE)</f>
        <v>0</v>
      </c>
      <c r="I37" s="21">
        <f>VLOOKUP(A37,Liste!$F$3:$Q$1586,4,FALSE)</f>
        <v>0</v>
      </c>
      <c r="J37" s="21">
        <f>VLOOKUP(A37,Liste!$F$3:$Q$1586,5,FALSE)</f>
        <v>0</v>
      </c>
      <c r="K37" s="21">
        <f>VLOOKUP(A37,Liste!$F$3:$Q$1586,9,FALSE)</f>
        <v>0</v>
      </c>
      <c r="Q37" s="14"/>
      <c r="T37" s="97"/>
      <c r="U37" s="14"/>
      <c r="V37" s="14"/>
      <c r="X37" s="218"/>
      <c r="Y37" s="219"/>
      <c r="AA37" s="217">
        <f t="shared" si="9"/>
        <v>0</v>
      </c>
      <c r="AB37" s="217">
        <f t="shared" si="10"/>
        <v>0</v>
      </c>
      <c r="AC37" s="217"/>
      <c r="AD37" s="217" t="str">
        <f t="shared" si="5"/>
        <v>0</v>
      </c>
      <c r="AE37" s="221" t="e">
        <f>VLOOKUP(AD37,FSGT2_Class!$AL$8:$AM$107,2,FALSE)</f>
        <v>#N/A</v>
      </c>
    </row>
    <row r="38" spans="1:31" ht="14.1" customHeight="1" x14ac:dyDescent="0.3">
      <c r="A38" s="56" t="str">
        <f t="shared" si="6"/>
        <v/>
      </c>
      <c r="B38" s="287"/>
      <c r="C38" s="119" t="str">
        <f t="shared" si="8"/>
        <v/>
      </c>
      <c r="D38" s="119"/>
      <c r="E38" s="61" t="str">
        <f t="shared" si="7"/>
        <v/>
      </c>
      <c r="F38" s="22"/>
      <c r="G38" s="21">
        <f>VLOOKUP(A38,Liste!$F$3:$Q$1586,2,FALSE)</f>
        <v>0</v>
      </c>
      <c r="H38" s="21">
        <f>VLOOKUP(A38,Liste!$F$3:$Q$1586,3,FALSE)</f>
        <v>0</v>
      </c>
      <c r="I38" s="21">
        <f>VLOOKUP(A38,Liste!$F$3:$Q$1586,4,FALSE)</f>
        <v>0</v>
      </c>
      <c r="J38" s="21">
        <f>VLOOKUP(A38,Liste!$F$3:$Q$1586,5,FALSE)</f>
        <v>0</v>
      </c>
      <c r="K38" s="21">
        <f>VLOOKUP(A38,Liste!$F$3:$Q$1586,9,FALSE)</f>
        <v>0</v>
      </c>
      <c r="Q38" s="14"/>
      <c r="T38" s="97"/>
      <c r="U38" s="14"/>
      <c r="V38" s="14"/>
      <c r="X38" s="218"/>
      <c r="Y38" s="219"/>
      <c r="AA38" s="217">
        <f t="shared" si="9"/>
        <v>0</v>
      </c>
      <c r="AB38" s="217">
        <f t="shared" si="10"/>
        <v>0</v>
      </c>
      <c r="AC38" s="217"/>
      <c r="AD38" s="217" t="str">
        <f t="shared" si="5"/>
        <v>0</v>
      </c>
      <c r="AE38" s="221" t="e">
        <f>VLOOKUP(AD38,FSGT2_Class!$AL$8:$AM$107,2,FALSE)</f>
        <v>#N/A</v>
      </c>
    </row>
    <row r="39" spans="1:31" ht="14.1" customHeight="1" x14ac:dyDescent="0.3">
      <c r="A39" s="56" t="str">
        <f t="shared" si="6"/>
        <v/>
      </c>
      <c r="B39" s="287"/>
      <c r="C39" s="119" t="str">
        <f t="shared" si="8"/>
        <v/>
      </c>
      <c r="D39" s="119"/>
      <c r="E39" s="61" t="str">
        <f t="shared" si="7"/>
        <v/>
      </c>
      <c r="F39" s="22"/>
      <c r="G39" s="21">
        <f>VLOOKUP(A39,Liste!$F$3:$Q$1586,2,FALSE)</f>
        <v>0</v>
      </c>
      <c r="H39" s="21">
        <f>VLOOKUP(A39,Liste!$F$3:$Q$1586,3,FALSE)</f>
        <v>0</v>
      </c>
      <c r="I39" s="21">
        <f>VLOOKUP(A39,Liste!$F$3:$Q$1586,4,FALSE)</f>
        <v>0</v>
      </c>
      <c r="J39" s="21">
        <f>VLOOKUP(A39,Liste!$F$3:$Q$1586,5,FALSE)</f>
        <v>0</v>
      </c>
      <c r="K39" s="21">
        <f>VLOOKUP(A39,Liste!$F$3:$Q$1586,9,FALSE)</f>
        <v>0</v>
      </c>
      <c r="Q39" s="14"/>
      <c r="T39" s="97"/>
      <c r="U39" s="14"/>
      <c r="V39" s="14"/>
      <c r="X39" s="218"/>
      <c r="Y39" s="219"/>
      <c r="AA39" s="217">
        <f t="shared" si="9"/>
        <v>0</v>
      </c>
      <c r="AB39" s="217">
        <f t="shared" si="10"/>
        <v>0</v>
      </c>
      <c r="AC39" s="217"/>
      <c r="AD39" s="217" t="str">
        <f t="shared" si="5"/>
        <v>0</v>
      </c>
      <c r="AE39" s="221" t="e">
        <f>VLOOKUP(AD39,FSGT2_Class!$AL$8:$AM$107,2,FALSE)</f>
        <v>#N/A</v>
      </c>
    </row>
    <row r="40" spans="1:31" ht="14.1" customHeight="1" x14ac:dyDescent="0.3">
      <c r="A40" s="56" t="str">
        <f t="shared" si="6"/>
        <v/>
      </c>
      <c r="B40" s="287"/>
      <c r="C40" s="119" t="str">
        <f t="shared" si="8"/>
        <v/>
      </c>
      <c r="D40" s="119"/>
      <c r="E40" s="61" t="str">
        <f t="shared" si="7"/>
        <v/>
      </c>
      <c r="F40" s="22"/>
      <c r="G40" s="21">
        <f>VLOOKUP(A40,Liste!$F$3:$Q$1586,2,FALSE)</f>
        <v>0</v>
      </c>
      <c r="H40" s="21">
        <f>VLOOKUP(A40,Liste!$F$3:$Q$1586,3,FALSE)</f>
        <v>0</v>
      </c>
      <c r="I40" s="21">
        <f>VLOOKUP(A40,Liste!$F$3:$Q$1586,4,FALSE)</f>
        <v>0</v>
      </c>
      <c r="J40" s="21">
        <f>VLOOKUP(A40,Liste!$F$3:$Q$1586,5,FALSE)</f>
        <v>0</v>
      </c>
      <c r="K40" s="21">
        <f>VLOOKUP(A40,Liste!$F$3:$Q$1586,9,FALSE)</f>
        <v>0</v>
      </c>
      <c r="Q40" s="14"/>
      <c r="T40" s="97"/>
      <c r="U40" s="14"/>
      <c r="V40" s="14"/>
      <c r="X40" s="218"/>
      <c r="Y40" s="219"/>
      <c r="AA40" s="217">
        <f t="shared" si="9"/>
        <v>0</v>
      </c>
      <c r="AB40" s="217">
        <f t="shared" si="10"/>
        <v>0</v>
      </c>
      <c r="AC40" s="217"/>
      <c r="AD40" s="217" t="str">
        <f t="shared" si="5"/>
        <v>0</v>
      </c>
      <c r="AE40" s="221" t="e">
        <f>VLOOKUP(AD40,FSGT2_Class!$AL$8:$AM$107,2,FALSE)</f>
        <v>#N/A</v>
      </c>
    </row>
    <row r="41" spans="1:31" ht="14.1" customHeight="1" x14ac:dyDescent="0.3">
      <c r="A41" s="56" t="str">
        <f t="shared" si="6"/>
        <v/>
      </c>
      <c r="B41" s="287"/>
      <c r="C41" s="119" t="str">
        <f t="shared" si="8"/>
        <v/>
      </c>
      <c r="D41" s="119"/>
      <c r="E41" s="61" t="str">
        <f t="shared" si="7"/>
        <v/>
      </c>
      <c r="F41" s="22"/>
      <c r="G41" s="21">
        <f>VLOOKUP(A41,Liste!$F$3:$Q$1586,2,FALSE)</f>
        <v>0</v>
      </c>
      <c r="H41" s="21">
        <f>VLOOKUP(A41,Liste!$F$3:$Q$1586,3,FALSE)</f>
        <v>0</v>
      </c>
      <c r="I41" s="21">
        <f>VLOOKUP(A41,Liste!$F$3:$Q$1586,4,FALSE)</f>
        <v>0</v>
      </c>
      <c r="J41" s="21">
        <f>VLOOKUP(A41,Liste!$F$3:$Q$1586,5,FALSE)</f>
        <v>0</v>
      </c>
      <c r="K41" s="21">
        <f>VLOOKUP(A41,Liste!$F$3:$Q$1586,9,FALSE)</f>
        <v>0</v>
      </c>
      <c r="Q41" s="14"/>
      <c r="T41" s="97"/>
      <c r="U41" s="14"/>
      <c r="V41" s="14"/>
      <c r="X41" s="218"/>
      <c r="Y41" s="219"/>
      <c r="AA41" s="217">
        <f t="shared" si="9"/>
        <v>0</v>
      </c>
      <c r="AB41" s="217">
        <f t="shared" si="10"/>
        <v>0</v>
      </c>
      <c r="AC41" s="217"/>
      <c r="AD41" s="217" t="str">
        <f t="shared" si="5"/>
        <v>0</v>
      </c>
      <c r="AE41" s="221" t="e">
        <f>VLOOKUP(AD41,FSGT2_Class!$AL$8:$AM$107,2,FALSE)</f>
        <v>#N/A</v>
      </c>
    </row>
    <row r="42" spans="1:31" ht="14.1" customHeight="1" x14ac:dyDescent="0.3">
      <c r="A42" s="56" t="str">
        <f t="shared" si="6"/>
        <v/>
      </c>
      <c r="B42" s="287"/>
      <c r="C42" s="119" t="str">
        <f t="shared" si="8"/>
        <v/>
      </c>
      <c r="D42" s="119"/>
      <c r="E42" s="61" t="str">
        <f t="shared" si="7"/>
        <v/>
      </c>
      <c r="F42" s="22"/>
      <c r="G42" s="21">
        <f>VLOOKUP(A42,Liste!$F$3:$Q$1586,2,FALSE)</f>
        <v>0</v>
      </c>
      <c r="H42" s="21">
        <f>VLOOKUP(A42,Liste!$F$3:$Q$1586,3,FALSE)</f>
        <v>0</v>
      </c>
      <c r="I42" s="21">
        <f>VLOOKUP(A42,Liste!$F$3:$Q$1586,4,FALSE)</f>
        <v>0</v>
      </c>
      <c r="J42" s="21">
        <f>VLOOKUP(A42,Liste!$F$3:$Q$1586,5,FALSE)</f>
        <v>0</v>
      </c>
      <c r="K42" s="21">
        <f>VLOOKUP(A42,Liste!$F$3:$Q$1586,9,FALSE)</f>
        <v>0</v>
      </c>
      <c r="Q42" s="14"/>
      <c r="T42" s="97"/>
      <c r="U42" s="14"/>
      <c r="V42" s="14"/>
      <c r="X42" s="218"/>
      <c r="Y42" s="219"/>
      <c r="AA42" s="217">
        <f t="shared" si="9"/>
        <v>0</v>
      </c>
      <c r="AB42" s="217">
        <f t="shared" si="10"/>
        <v>0</v>
      </c>
      <c r="AC42" s="217"/>
      <c r="AD42" s="217" t="str">
        <f t="shared" si="5"/>
        <v>0</v>
      </c>
      <c r="AE42" s="221" t="e">
        <f>VLOOKUP(AD42,FSGT2_Class!$AL$8:$AM$107,2,FALSE)</f>
        <v>#N/A</v>
      </c>
    </row>
    <row r="43" spans="1:31" ht="14.1" customHeight="1" x14ac:dyDescent="0.3">
      <c r="A43" s="56" t="str">
        <f t="shared" si="6"/>
        <v/>
      </c>
      <c r="B43" s="287"/>
      <c r="C43" s="119" t="str">
        <f t="shared" si="8"/>
        <v/>
      </c>
      <c r="D43" s="119"/>
      <c r="E43" s="61" t="str">
        <f t="shared" si="7"/>
        <v/>
      </c>
      <c r="F43" s="22"/>
      <c r="G43" s="21">
        <f>VLOOKUP(A43,Liste!$F$3:$Q$1586,2,FALSE)</f>
        <v>0</v>
      </c>
      <c r="H43" s="21">
        <f>VLOOKUP(A43,Liste!$F$3:$Q$1586,3,FALSE)</f>
        <v>0</v>
      </c>
      <c r="I43" s="21">
        <f>VLOOKUP(A43,Liste!$F$3:$Q$1586,4,FALSE)</f>
        <v>0</v>
      </c>
      <c r="J43" s="21">
        <f>VLOOKUP(A43,Liste!$F$3:$Q$1586,5,FALSE)</f>
        <v>0</v>
      </c>
      <c r="K43" s="21">
        <f>VLOOKUP(A43,Liste!$F$3:$Q$1586,9,FALSE)</f>
        <v>0</v>
      </c>
      <c r="Q43" s="14"/>
      <c r="T43" s="97"/>
      <c r="U43" s="14"/>
      <c r="V43" s="14"/>
      <c r="X43" s="218"/>
      <c r="Y43" s="219"/>
      <c r="AA43" s="217">
        <f t="shared" si="9"/>
        <v>0</v>
      </c>
      <c r="AB43" s="217">
        <f t="shared" si="10"/>
        <v>0</v>
      </c>
      <c r="AC43" s="217"/>
      <c r="AD43" s="217" t="str">
        <f t="shared" si="5"/>
        <v>0</v>
      </c>
      <c r="AE43" s="221" t="e">
        <f>VLOOKUP(AD43,FSGT2_Class!$AL$8:$AM$107,2,FALSE)</f>
        <v>#N/A</v>
      </c>
    </row>
    <row r="44" spans="1:31" ht="14.1" customHeight="1" x14ac:dyDescent="0.3">
      <c r="A44" s="56" t="str">
        <f t="shared" si="6"/>
        <v/>
      </c>
      <c r="B44" s="287"/>
      <c r="C44" s="119" t="str">
        <f t="shared" si="8"/>
        <v/>
      </c>
      <c r="D44" s="119"/>
      <c r="E44" s="61" t="str">
        <f t="shared" si="7"/>
        <v/>
      </c>
      <c r="F44" s="22"/>
      <c r="G44" s="21">
        <f>VLOOKUP(A44,Liste!$F$3:$Q$1586,2,FALSE)</f>
        <v>0</v>
      </c>
      <c r="H44" s="21">
        <f>VLOOKUP(A44,Liste!$F$3:$Q$1586,3,FALSE)</f>
        <v>0</v>
      </c>
      <c r="I44" s="21">
        <f>VLOOKUP(A44,Liste!$F$3:$Q$1586,4,FALSE)</f>
        <v>0</v>
      </c>
      <c r="J44" s="21">
        <f>VLOOKUP(A44,Liste!$F$3:$Q$1586,5,FALSE)</f>
        <v>0</v>
      </c>
      <c r="K44" s="21">
        <f>VLOOKUP(A44,Liste!$F$3:$Q$1586,9,FALSE)</f>
        <v>0</v>
      </c>
      <c r="Q44" s="14"/>
      <c r="T44" s="97"/>
      <c r="U44" s="14"/>
      <c r="V44" s="14"/>
      <c r="X44" s="218"/>
      <c r="Y44" s="219"/>
      <c r="AA44" s="217">
        <f t="shared" si="9"/>
        <v>0</v>
      </c>
      <c r="AB44" s="217">
        <f t="shared" si="10"/>
        <v>0</v>
      </c>
      <c r="AC44" s="217"/>
      <c r="AD44" s="217" t="str">
        <f t="shared" si="5"/>
        <v>0</v>
      </c>
      <c r="AE44" s="221" t="e">
        <f>VLOOKUP(AD44,FSGT2_Class!$AL$8:$AM$107,2,FALSE)</f>
        <v>#N/A</v>
      </c>
    </row>
    <row r="45" spans="1:31" ht="14.1" customHeight="1" x14ac:dyDescent="0.3">
      <c r="A45" s="56" t="str">
        <f t="shared" si="6"/>
        <v/>
      </c>
      <c r="B45" s="287"/>
      <c r="C45" s="119" t="str">
        <f t="shared" si="8"/>
        <v/>
      </c>
      <c r="D45" s="119"/>
      <c r="E45" s="61" t="str">
        <f t="shared" si="7"/>
        <v/>
      </c>
      <c r="F45" s="22"/>
      <c r="G45" s="21">
        <f>VLOOKUP(A45,Liste!$F$3:$Q$1586,2,FALSE)</f>
        <v>0</v>
      </c>
      <c r="H45" s="21">
        <f>VLOOKUP(A45,Liste!$F$3:$Q$1586,3,FALSE)</f>
        <v>0</v>
      </c>
      <c r="I45" s="21">
        <f>VLOOKUP(A45,Liste!$F$3:$Q$1586,4,FALSE)</f>
        <v>0</v>
      </c>
      <c r="J45" s="21">
        <f>VLOOKUP(A45,Liste!$F$3:$Q$1586,5,FALSE)</f>
        <v>0</v>
      </c>
      <c r="K45" s="21">
        <f>VLOOKUP(A45,Liste!$F$3:$Q$1586,9,FALSE)</f>
        <v>0</v>
      </c>
      <c r="Q45" s="14"/>
      <c r="T45" s="97"/>
      <c r="U45" s="14"/>
      <c r="V45" s="14"/>
      <c r="X45" s="218"/>
      <c r="Y45" s="219"/>
      <c r="AA45" s="217">
        <f t="shared" si="9"/>
        <v>0</v>
      </c>
      <c r="AB45" s="217">
        <f t="shared" si="10"/>
        <v>0</v>
      </c>
      <c r="AC45" s="217"/>
      <c r="AD45" s="217" t="str">
        <f t="shared" si="5"/>
        <v>0</v>
      </c>
      <c r="AE45" s="221" t="e">
        <f>VLOOKUP(AD45,FSGT2_Class!$AL$8:$AM$107,2,FALSE)</f>
        <v>#N/A</v>
      </c>
    </row>
    <row r="46" spans="1:31" ht="14.1" customHeight="1" x14ac:dyDescent="0.3">
      <c r="A46" s="56" t="str">
        <f t="shared" si="6"/>
        <v/>
      </c>
      <c r="B46" s="287"/>
      <c r="C46" s="119" t="str">
        <f t="shared" si="8"/>
        <v/>
      </c>
      <c r="D46" s="119"/>
      <c r="E46" s="61" t="str">
        <f t="shared" si="7"/>
        <v/>
      </c>
      <c r="F46" s="22"/>
      <c r="G46" s="21">
        <f>VLOOKUP(A46,Liste!$F$3:$Q$1586,2,FALSE)</f>
        <v>0</v>
      </c>
      <c r="H46" s="21">
        <f>VLOOKUP(A46,Liste!$F$3:$Q$1586,3,FALSE)</f>
        <v>0</v>
      </c>
      <c r="I46" s="21">
        <f>VLOOKUP(A46,Liste!$F$3:$Q$1586,4,FALSE)</f>
        <v>0</v>
      </c>
      <c r="J46" s="21">
        <f>VLOOKUP(A46,Liste!$F$3:$Q$1586,5,FALSE)</f>
        <v>0</v>
      </c>
      <c r="K46" s="21">
        <f>VLOOKUP(A46,Liste!$F$3:$Q$1586,9,FALSE)</f>
        <v>0</v>
      </c>
      <c r="Q46" s="14"/>
      <c r="T46" s="97"/>
      <c r="U46" s="14"/>
      <c r="V46" s="14"/>
      <c r="X46" s="218"/>
      <c r="Y46" s="219"/>
      <c r="AA46" s="217">
        <f t="shared" si="9"/>
        <v>0</v>
      </c>
      <c r="AB46" s="217">
        <f t="shared" si="10"/>
        <v>0</v>
      </c>
      <c r="AC46" s="217"/>
      <c r="AD46" s="217" t="str">
        <f t="shared" si="5"/>
        <v>0</v>
      </c>
      <c r="AE46" s="221" t="e">
        <f>VLOOKUP(AD46,FSGT2_Class!$AL$8:$AM$107,2,FALSE)</f>
        <v>#N/A</v>
      </c>
    </row>
    <row r="47" spans="1:31" ht="14.1" customHeight="1" x14ac:dyDescent="0.3">
      <c r="A47" s="56" t="str">
        <f t="shared" si="6"/>
        <v/>
      </c>
      <c r="B47" s="287"/>
      <c r="C47" s="119" t="str">
        <f t="shared" si="8"/>
        <v/>
      </c>
      <c r="D47" s="119"/>
      <c r="E47" s="61" t="str">
        <f t="shared" si="7"/>
        <v/>
      </c>
      <c r="F47" s="22"/>
      <c r="G47" s="21">
        <f>VLOOKUP(A47,Liste!$F$3:$Q$1586,2,FALSE)</f>
        <v>0</v>
      </c>
      <c r="H47" s="21">
        <f>VLOOKUP(A47,Liste!$F$3:$Q$1586,3,FALSE)</f>
        <v>0</v>
      </c>
      <c r="I47" s="21">
        <f>VLOOKUP(A47,Liste!$F$3:$Q$1586,4,FALSE)</f>
        <v>0</v>
      </c>
      <c r="J47" s="21">
        <f>VLOOKUP(A47,Liste!$F$3:$Q$1586,5,FALSE)</f>
        <v>0</v>
      </c>
      <c r="K47" s="21">
        <f>VLOOKUP(A47,Liste!$F$3:$Q$1586,9,FALSE)</f>
        <v>0</v>
      </c>
      <c r="Q47" s="14"/>
      <c r="T47" s="97"/>
      <c r="U47" s="14"/>
      <c r="V47" s="14"/>
      <c r="X47" s="218"/>
      <c r="Y47" s="219"/>
      <c r="AA47" s="217">
        <f t="shared" si="9"/>
        <v>0</v>
      </c>
      <c r="AB47" s="217">
        <f t="shared" si="10"/>
        <v>0</v>
      </c>
      <c r="AC47" s="217"/>
      <c r="AD47" s="217" t="str">
        <f t="shared" si="5"/>
        <v>0</v>
      </c>
      <c r="AE47" s="221" t="e">
        <f>VLOOKUP(AD47,FSGT2_Class!$AL$8:$AM$107,2,FALSE)</f>
        <v>#N/A</v>
      </c>
    </row>
    <row r="48" spans="1:31" ht="14.1" customHeight="1" x14ac:dyDescent="0.3">
      <c r="A48" s="56" t="str">
        <f t="shared" si="6"/>
        <v/>
      </c>
      <c r="B48" s="287"/>
      <c r="C48" s="119" t="str">
        <f t="shared" si="8"/>
        <v/>
      </c>
      <c r="D48" s="119"/>
      <c r="E48" s="61" t="str">
        <f t="shared" si="7"/>
        <v/>
      </c>
      <c r="F48" s="22"/>
      <c r="G48" s="21">
        <f>VLOOKUP(A48,Liste!$F$3:$Q$1586,2,FALSE)</f>
        <v>0</v>
      </c>
      <c r="H48" s="21">
        <f>VLOOKUP(A48,Liste!$F$3:$Q$1586,3,FALSE)</f>
        <v>0</v>
      </c>
      <c r="I48" s="21">
        <f>VLOOKUP(A48,Liste!$F$3:$Q$1586,4,FALSE)</f>
        <v>0</v>
      </c>
      <c r="J48" s="21">
        <f>VLOOKUP(A48,Liste!$F$3:$Q$1586,5,FALSE)</f>
        <v>0</v>
      </c>
      <c r="K48" s="21">
        <f>VLOOKUP(A48,Liste!$F$3:$Q$1586,9,FALSE)</f>
        <v>0</v>
      </c>
      <c r="Q48" s="14"/>
      <c r="T48" s="97"/>
      <c r="U48" s="14"/>
      <c r="V48" s="14"/>
      <c r="X48" s="218"/>
      <c r="Y48" s="219"/>
      <c r="AA48" s="217">
        <f t="shared" si="9"/>
        <v>0</v>
      </c>
      <c r="AB48" s="217">
        <f t="shared" si="10"/>
        <v>0</v>
      </c>
      <c r="AC48" s="217"/>
      <c r="AD48" s="217" t="str">
        <f t="shared" si="5"/>
        <v>0</v>
      </c>
      <c r="AE48" s="221" t="e">
        <f>VLOOKUP(AD48,FSGT2_Class!$AL$8:$AM$107,2,FALSE)</f>
        <v>#N/A</v>
      </c>
    </row>
    <row r="49" spans="1:31" ht="14.1" customHeight="1" x14ac:dyDescent="0.3">
      <c r="A49" s="56" t="str">
        <f t="shared" si="6"/>
        <v/>
      </c>
      <c r="B49" s="287"/>
      <c r="C49" s="119" t="str">
        <f t="shared" si="8"/>
        <v/>
      </c>
      <c r="D49" s="119"/>
      <c r="E49" s="61" t="str">
        <f t="shared" si="7"/>
        <v/>
      </c>
      <c r="F49" s="22"/>
      <c r="G49" s="21">
        <f>VLOOKUP(A49,Liste!$F$3:$Q$1586,2,FALSE)</f>
        <v>0</v>
      </c>
      <c r="H49" s="21">
        <f>VLOOKUP(A49,Liste!$F$3:$Q$1586,3,FALSE)</f>
        <v>0</v>
      </c>
      <c r="I49" s="21">
        <f>VLOOKUP(A49,Liste!$F$3:$Q$1586,4,FALSE)</f>
        <v>0</v>
      </c>
      <c r="J49" s="21">
        <f>VLOOKUP(A49,Liste!$F$3:$Q$1586,5,FALSE)</f>
        <v>0</v>
      </c>
      <c r="K49" s="21">
        <f>VLOOKUP(A49,Liste!$F$3:$Q$1586,9,FALSE)</f>
        <v>0</v>
      </c>
      <c r="Q49" s="14"/>
      <c r="T49" s="97"/>
      <c r="U49" s="14"/>
      <c r="V49" s="14"/>
      <c r="X49" s="218"/>
      <c r="Y49" s="219"/>
      <c r="AA49" s="217">
        <f t="shared" si="9"/>
        <v>0</v>
      </c>
      <c r="AB49" s="217">
        <f t="shared" si="10"/>
        <v>0</v>
      </c>
      <c r="AC49" s="217"/>
      <c r="AD49" s="217" t="str">
        <f t="shared" si="5"/>
        <v>0</v>
      </c>
      <c r="AE49" s="221" t="e">
        <f>VLOOKUP(AD49,FSGT2_Class!$AL$8:$AM$107,2,FALSE)</f>
        <v>#N/A</v>
      </c>
    </row>
    <row r="50" spans="1:31" ht="14.1" customHeight="1" x14ac:dyDescent="0.3">
      <c r="A50" s="56" t="str">
        <f t="shared" si="6"/>
        <v/>
      </c>
      <c r="B50" s="287"/>
      <c r="C50" s="119" t="str">
        <f t="shared" si="8"/>
        <v/>
      </c>
      <c r="D50" s="119"/>
      <c r="E50" s="61" t="str">
        <f t="shared" si="7"/>
        <v/>
      </c>
      <c r="F50" s="22"/>
      <c r="G50" s="21">
        <f>VLOOKUP(A50,Liste!$F$3:$Q$1586,2,FALSE)</f>
        <v>0</v>
      </c>
      <c r="H50" s="21">
        <f>VLOOKUP(A50,Liste!$F$3:$Q$1586,3,FALSE)</f>
        <v>0</v>
      </c>
      <c r="I50" s="21">
        <f>VLOOKUP(A50,Liste!$F$3:$Q$1586,4,FALSE)</f>
        <v>0</v>
      </c>
      <c r="J50" s="21">
        <f>VLOOKUP(A50,Liste!$F$3:$Q$1586,5,FALSE)</f>
        <v>0</v>
      </c>
      <c r="K50" s="21">
        <f>VLOOKUP(A50,Liste!$F$3:$Q$1586,9,FALSE)</f>
        <v>0</v>
      </c>
      <c r="Q50" s="14"/>
      <c r="T50" s="97"/>
      <c r="U50" s="14"/>
      <c r="V50" s="14"/>
      <c r="X50" s="218"/>
      <c r="Y50" s="219"/>
      <c r="AA50" s="217">
        <f t="shared" si="9"/>
        <v>0</v>
      </c>
      <c r="AB50" s="217">
        <f t="shared" si="10"/>
        <v>0</v>
      </c>
      <c r="AC50" s="217"/>
      <c r="AD50" s="217" t="str">
        <f t="shared" si="5"/>
        <v>0</v>
      </c>
      <c r="AE50" s="221" t="e">
        <f>VLOOKUP(AD50,FSGT2_Class!$AL$8:$AM$107,2,FALSE)</f>
        <v>#N/A</v>
      </c>
    </row>
    <row r="51" spans="1:31" ht="14.1" customHeight="1" x14ac:dyDescent="0.3">
      <c r="A51" s="56" t="str">
        <f t="shared" si="6"/>
        <v/>
      </c>
      <c r="B51" s="287"/>
      <c r="C51" s="119" t="str">
        <f t="shared" si="8"/>
        <v/>
      </c>
      <c r="D51" s="119"/>
      <c r="E51" s="61" t="str">
        <f t="shared" si="7"/>
        <v/>
      </c>
      <c r="F51" s="22"/>
      <c r="G51" s="21">
        <f>VLOOKUP(A51,Liste!$F$3:$Q$1586,2,FALSE)</f>
        <v>0</v>
      </c>
      <c r="H51" s="21">
        <f>VLOOKUP(A51,Liste!$F$3:$Q$1586,3,FALSE)</f>
        <v>0</v>
      </c>
      <c r="I51" s="21">
        <f>VLOOKUP(A51,Liste!$F$3:$Q$1586,4,FALSE)</f>
        <v>0</v>
      </c>
      <c r="J51" s="21">
        <f>VLOOKUP(A51,Liste!$F$3:$Q$1586,5,FALSE)</f>
        <v>0</v>
      </c>
      <c r="K51" s="21">
        <f>VLOOKUP(A51,Liste!$F$3:$Q$1586,9,FALSE)</f>
        <v>0</v>
      </c>
      <c r="Q51" s="14"/>
      <c r="T51" s="97"/>
      <c r="U51" s="14"/>
      <c r="V51" s="14"/>
      <c r="X51" s="218"/>
      <c r="Y51" s="219"/>
      <c r="AA51" s="217">
        <f t="shared" si="9"/>
        <v>0</v>
      </c>
      <c r="AB51" s="217">
        <f t="shared" si="10"/>
        <v>0</v>
      </c>
      <c r="AC51" s="217"/>
      <c r="AD51" s="217" t="str">
        <f t="shared" si="5"/>
        <v>0</v>
      </c>
      <c r="AE51" s="221" t="e">
        <f>VLOOKUP(AD51,FSGT2_Class!$AL$8:$AM$107,2,FALSE)</f>
        <v>#N/A</v>
      </c>
    </row>
    <row r="52" spans="1:31" ht="14.1" customHeight="1" x14ac:dyDescent="0.3">
      <c r="A52" s="56" t="str">
        <f t="shared" si="6"/>
        <v/>
      </c>
      <c r="B52" s="287"/>
      <c r="C52" s="119" t="str">
        <f t="shared" si="8"/>
        <v/>
      </c>
      <c r="D52" s="119"/>
      <c r="E52" s="61" t="str">
        <f t="shared" si="7"/>
        <v/>
      </c>
      <c r="F52" s="22"/>
      <c r="G52" s="21">
        <f>VLOOKUP(A52,Liste!$F$3:$Q$1586,2,FALSE)</f>
        <v>0</v>
      </c>
      <c r="H52" s="21">
        <f>VLOOKUP(A52,Liste!$F$3:$Q$1586,3,FALSE)</f>
        <v>0</v>
      </c>
      <c r="I52" s="21">
        <f>VLOOKUP(A52,Liste!$F$3:$Q$1586,4,FALSE)</f>
        <v>0</v>
      </c>
      <c r="J52" s="21">
        <f>VLOOKUP(A52,Liste!$F$3:$Q$1586,5,FALSE)</f>
        <v>0</v>
      </c>
      <c r="K52" s="21">
        <f>VLOOKUP(A52,Liste!$F$3:$Q$1586,9,FALSE)</f>
        <v>0</v>
      </c>
      <c r="Q52" s="14"/>
      <c r="T52" s="97"/>
      <c r="U52" s="14"/>
      <c r="V52" s="14"/>
      <c r="X52" s="218"/>
      <c r="Y52" s="219"/>
      <c r="AA52" s="217">
        <f t="shared" si="9"/>
        <v>0</v>
      </c>
      <c r="AB52" s="217">
        <f t="shared" si="10"/>
        <v>0</v>
      </c>
      <c r="AC52" s="217"/>
      <c r="AD52" s="217" t="str">
        <f t="shared" si="5"/>
        <v>0</v>
      </c>
      <c r="AE52" s="221" t="e">
        <f>VLOOKUP(AD52,FSGT2_Class!$AL$8:$AM$107,2,FALSE)</f>
        <v>#N/A</v>
      </c>
    </row>
    <row r="53" spans="1:31" ht="14.1" customHeight="1" x14ac:dyDescent="0.3">
      <c r="A53" s="56" t="str">
        <f t="shared" si="6"/>
        <v/>
      </c>
      <c r="B53" s="287"/>
      <c r="C53" s="119" t="str">
        <f t="shared" si="8"/>
        <v/>
      </c>
      <c r="D53" s="119"/>
      <c r="E53" s="61" t="str">
        <f t="shared" si="7"/>
        <v/>
      </c>
      <c r="F53" s="22"/>
      <c r="G53" s="21">
        <f>VLOOKUP(A53,Liste!$F$3:$Q$1586,2,FALSE)</f>
        <v>0</v>
      </c>
      <c r="H53" s="21">
        <f>VLOOKUP(A53,Liste!$F$3:$Q$1586,3,FALSE)</f>
        <v>0</v>
      </c>
      <c r="I53" s="21">
        <f>VLOOKUP(A53,Liste!$F$3:$Q$1586,4,FALSE)</f>
        <v>0</v>
      </c>
      <c r="J53" s="21">
        <f>VLOOKUP(A53,Liste!$F$3:$Q$1586,5,FALSE)</f>
        <v>0</v>
      </c>
      <c r="K53" s="21">
        <f>VLOOKUP(A53,Liste!$F$3:$Q$1586,9,FALSE)</f>
        <v>0</v>
      </c>
      <c r="Q53" s="14"/>
      <c r="T53" s="97"/>
      <c r="U53" s="14"/>
      <c r="V53" s="14"/>
      <c r="X53" s="218"/>
      <c r="Y53" s="219"/>
      <c r="AA53" s="217">
        <f t="shared" si="9"/>
        <v>0</v>
      </c>
      <c r="AB53" s="217">
        <f t="shared" si="10"/>
        <v>0</v>
      </c>
      <c r="AC53" s="217"/>
      <c r="AD53" s="217" t="str">
        <f t="shared" si="5"/>
        <v>0</v>
      </c>
      <c r="AE53" s="221" t="e">
        <f>VLOOKUP(AD53,FSGT2_Class!$AL$8:$AM$107,2,FALSE)</f>
        <v>#N/A</v>
      </c>
    </row>
    <row r="54" spans="1:31" ht="14.1" customHeight="1" x14ac:dyDescent="0.3">
      <c r="A54" s="56" t="str">
        <f t="shared" si="6"/>
        <v/>
      </c>
      <c r="B54" s="287"/>
      <c r="C54" s="119" t="str">
        <f t="shared" si="8"/>
        <v/>
      </c>
      <c r="D54" s="119"/>
      <c r="E54" s="61" t="str">
        <f t="shared" si="7"/>
        <v/>
      </c>
      <c r="F54" s="22"/>
      <c r="G54" s="21">
        <f>VLOOKUP(A54,Liste!$F$3:$Q$1586,2,FALSE)</f>
        <v>0</v>
      </c>
      <c r="H54" s="21">
        <f>VLOOKUP(A54,Liste!$F$3:$Q$1586,3,FALSE)</f>
        <v>0</v>
      </c>
      <c r="I54" s="21">
        <f>VLOOKUP(A54,Liste!$F$3:$Q$1586,4,FALSE)</f>
        <v>0</v>
      </c>
      <c r="J54" s="21">
        <f>VLOOKUP(A54,Liste!$F$3:$Q$1586,5,FALSE)</f>
        <v>0</v>
      </c>
      <c r="K54" s="21">
        <f>VLOOKUP(A54,Liste!$F$3:$Q$1586,9,FALSE)</f>
        <v>0</v>
      </c>
      <c r="Q54" s="14"/>
      <c r="T54" s="97"/>
      <c r="U54" s="14"/>
      <c r="V54" s="14"/>
      <c r="X54" s="218"/>
      <c r="Y54" s="219"/>
      <c r="AA54" s="217">
        <f t="shared" si="9"/>
        <v>0</v>
      </c>
      <c r="AB54" s="217">
        <f t="shared" si="10"/>
        <v>0</v>
      </c>
      <c r="AC54" s="217"/>
      <c r="AD54" s="217" t="str">
        <f t="shared" si="5"/>
        <v>0</v>
      </c>
      <c r="AE54" s="221" t="e">
        <f>VLOOKUP(AD54,FSGT2_Class!$AL$8:$AM$107,2,FALSE)</f>
        <v>#N/A</v>
      </c>
    </row>
    <row r="55" spans="1:31" ht="14.1" customHeight="1" x14ac:dyDescent="0.3">
      <c r="A55" s="56" t="str">
        <f t="shared" si="6"/>
        <v/>
      </c>
      <c r="B55" s="287"/>
      <c r="C55" s="119" t="str">
        <f t="shared" si="8"/>
        <v/>
      </c>
      <c r="D55" s="119"/>
      <c r="E55" s="61" t="str">
        <f t="shared" si="7"/>
        <v/>
      </c>
      <c r="F55" s="22"/>
      <c r="G55" s="21">
        <f>VLOOKUP(A55,Liste!$F$3:$Q$1586,2,FALSE)</f>
        <v>0</v>
      </c>
      <c r="H55" s="21">
        <f>VLOOKUP(A55,Liste!$F$3:$Q$1586,3,FALSE)</f>
        <v>0</v>
      </c>
      <c r="I55" s="21">
        <f>VLOOKUP(A55,Liste!$F$3:$Q$1586,4,FALSE)</f>
        <v>0</v>
      </c>
      <c r="J55" s="21">
        <f>VLOOKUP(A55,Liste!$F$3:$Q$1586,5,FALSE)</f>
        <v>0</v>
      </c>
      <c r="K55" s="21">
        <f>VLOOKUP(A55,Liste!$F$3:$Q$1586,9,FALSE)</f>
        <v>0</v>
      </c>
      <c r="Q55" s="14"/>
      <c r="T55" s="97"/>
      <c r="U55" s="14"/>
      <c r="V55" s="14"/>
      <c r="X55" s="218"/>
      <c r="Y55" s="219"/>
      <c r="AA55" s="217">
        <f t="shared" si="9"/>
        <v>0</v>
      </c>
      <c r="AB55" s="217">
        <f t="shared" si="10"/>
        <v>0</v>
      </c>
      <c r="AC55" s="217"/>
      <c r="AD55" s="217" t="str">
        <f t="shared" si="5"/>
        <v>0</v>
      </c>
      <c r="AE55" s="221" t="e">
        <f>VLOOKUP(AD55,FSGT2_Class!$AL$8:$AM$107,2,FALSE)</f>
        <v>#N/A</v>
      </c>
    </row>
    <row r="56" spans="1:31" ht="14.1" customHeight="1" x14ac:dyDescent="0.3">
      <c r="A56" s="56" t="str">
        <f t="shared" si="6"/>
        <v/>
      </c>
      <c r="B56" s="287"/>
      <c r="C56" s="119" t="str">
        <f t="shared" si="8"/>
        <v/>
      </c>
      <c r="D56" s="119"/>
      <c r="E56" s="61" t="str">
        <f t="shared" si="7"/>
        <v/>
      </c>
      <c r="F56" s="22"/>
      <c r="G56" s="21">
        <f>VLOOKUP(A56,Liste!$F$3:$Q$1586,2,FALSE)</f>
        <v>0</v>
      </c>
      <c r="H56" s="21">
        <f>VLOOKUP(A56,Liste!$F$3:$Q$1586,3,FALSE)</f>
        <v>0</v>
      </c>
      <c r="I56" s="21">
        <f>VLOOKUP(A56,Liste!$F$3:$Q$1586,4,FALSE)</f>
        <v>0</v>
      </c>
      <c r="J56" s="21">
        <f>VLOOKUP(A56,Liste!$F$3:$Q$1586,5,FALSE)</f>
        <v>0</v>
      </c>
      <c r="K56" s="21">
        <f>VLOOKUP(A56,Liste!$F$3:$Q$1586,9,FALSE)</f>
        <v>0</v>
      </c>
      <c r="Q56" s="14"/>
      <c r="T56" s="97"/>
      <c r="U56" s="14"/>
      <c r="V56" s="14"/>
      <c r="X56" s="218"/>
      <c r="Y56" s="219"/>
      <c r="AA56" s="217">
        <f t="shared" si="9"/>
        <v>0</v>
      </c>
      <c r="AB56" s="217">
        <f t="shared" si="10"/>
        <v>0</v>
      </c>
      <c r="AC56" s="217"/>
      <c r="AD56" s="217" t="str">
        <f t="shared" si="5"/>
        <v>0</v>
      </c>
      <c r="AE56" s="221" t="e">
        <f>VLOOKUP(AD56,FSGT2_Class!$AL$8:$AM$107,2,FALSE)</f>
        <v>#N/A</v>
      </c>
    </row>
    <row r="57" spans="1:31" ht="14.1" customHeight="1" x14ac:dyDescent="0.3">
      <c r="A57" s="56" t="str">
        <f t="shared" si="6"/>
        <v/>
      </c>
      <c r="B57" s="287"/>
      <c r="C57" s="119" t="str">
        <f t="shared" si="8"/>
        <v/>
      </c>
      <c r="D57" s="119"/>
      <c r="E57" s="61" t="str">
        <f t="shared" si="7"/>
        <v/>
      </c>
      <c r="F57" s="22"/>
      <c r="G57" s="21">
        <f>VLOOKUP(A57,Liste!$F$3:$Q$1586,2,FALSE)</f>
        <v>0</v>
      </c>
      <c r="H57" s="21">
        <f>VLOOKUP(A57,Liste!$F$3:$Q$1586,3,FALSE)</f>
        <v>0</v>
      </c>
      <c r="I57" s="21">
        <f>VLOOKUP(A57,Liste!$F$3:$Q$1586,4,FALSE)</f>
        <v>0</v>
      </c>
      <c r="J57" s="21">
        <f>VLOOKUP(A57,Liste!$F$3:$Q$1586,5,FALSE)</f>
        <v>0</v>
      </c>
      <c r="K57" s="21">
        <f>VLOOKUP(A57,Liste!$F$3:$Q$1586,9,FALSE)</f>
        <v>0</v>
      </c>
      <c r="Q57" s="14"/>
      <c r="T57" s="97"/>
      <c r="U57" s="14"/>
      <c r="V57" s="14"/>
      <c r="X57" s="218"/>
      <c r="Y57" s="219"/>
      <c r="AA57" s="217">
        <f t="shared" si="9"/>
        <v>0</v>
      </c>
      <c r="AB57" s="217">
        <f t="shared" si="10"/>
        <v>0</v>
      </c>
      <c r="AC57" s="217"/>
      <c r="AD57" s="217" t="str">
        <f t="shared" si="5"/>
        <v>0</v>
      </c>
      <c r="AE57" s="221" t="e">
        <f>VLOOKUP(AD57,FSGT2_Class!$AL$8:$AM$107,2,FALSE)</f>
        <v>#N/A</v>
      </c>
    </row>
    <row r="58" spans="1:31" ht="14.1" customHeight="1" x14ac:dyDescent="0.3">
      <c r="A58" s="56" t="str">
        <f t="shared" si="6"/>
        <v/>
      </c>
      <c r="B58" s="287"/>
      <c r="C58" s="119" t="str">
        <f t="shared" si="8"/>
        <v/>
      </c>
      <c r="D58" s="119"/>
      <c r="E58" s="61" t="str">
        <f t="shared" si="7"/>
        <v/>
      </c>
      <c r="F58" s="22"/>
      <c r="G58" s="21">
        <f>VLOOKUP(A58,Liste!$F$3:$Q$1586,2,FALSE)</f>
        <v>0</v>
      </c>
      <c r="H58" s="21">
        <f>VLOOKUP(A58,Liste!$F$3:$Q$1586,3,FALSE)</f>
        <v>0</v>
      </c>
      <c r="I58" s="21">
        <f>VLOOKUP(A58,Liste!$F$3:$Q$1586,4,FALSE)</f>
        <v>0</v>
      </c>
      <c r="J58" s="21">
        <f>VLOOKUP(A58,Liste!$F$3:$Q$1586,5,FALSE)</f>
        <v>0</v>
      </c>
      <c r="K58" s="21">
        <f>VLOOKUP(A58,Liste!$F$3:$Q$1586,9,FALSE)</f>
        <v>0</v>
      </c>
      <c r="Q58" s="14"/>
      <c r="T58" s="97"/>
      <c r="U58" s="14"/>
      <c r="V58" s="14"/>
      <c r="X58" s="218"/>
      <c r="Y58" s="219"/>
      <c r="AA58" s="217">
        <f t="shared" si="9"/>
        <v>0</v>
      </c>
      <c r="AB58" s="217">
        <f t="shared" si="10"/>
        <v>0</v>
      </c>
      <c r="AC58" s="217"/>
      <c r="AD58" s="217" t="str">
        <f t="shared" si="5"/>
        <v>0</v>
      </c>
      <c r="AE58" s="221" t="e">
        <f>VLOOKUP(AD58,FSGT2_Class!$AL$8:$AM$107,2,FALSE)</f>
        <v>#N/A</v>
      </c>
    </row>
    <row r="59" spans="1:31" ht="14.1" customHeight="1" x14ac:dyDescent="0.3">
      <c r="A59" s="56" t="str">
        <f t="shared" si="6"/>
        <v/>
      </c>
      <c r="B59" s="287"/>
      <c r="C59" s="119" t="str">
        <f t="shared" si="8"/>
        <v/>
      </c>
      <c r="D59" s="119"/>
      <c r="E59" s="61" t="str">
        <f t="shared" si="7"/>
        <v/>
      </c>
      <c r="F59" s="22"/>
      <c r="G59" s="21">
        <f>VLOOKUP(A59,Liste!$F$3:$Q$1586,2,FALSE)</f>
        <v>0</v>
      </c>
      <c r="H59" s="21">
        <f>VLOOKUP(A59,Liste!$F$3:$Q$1586,3,FALSE)</f>
        <v>0</v>
      </c>
      <c r="I59" s="21">
        <f>VLOOKUP(A59,Liste!$F$3:$Q$1586,4,FALSE)</f>
        <v>0</v>
      </c>
      <c r="J59" s="21">
        <f>VLOOKUP(A59,Liste!$F$3:$Q$1586,5,FALSE)</f>
        <v>0</v>
      </c>
      <c r="K59" s="21">
        <f>VLOOKUP(A59,Liste!$F$3:$Q$1586,9,FALSE)</f>
        <v>0</v>
      </c>
      <c r="Q59" s="14"/>
      <c r="T59" s="97"/>
      <c r="U59" s="14"/>
      <c r="V59" s="14"/>
      <c r="X59" s="218"/>
      <c r="Y59" s="219"/>
      <c r="AA59" s="217">
        <f t="shared" si="9"/>
        <v>0</v>
      </c>
      <c r="AB59" s="217">
        <f t="shared" si="10"/>
        <v>0</v>
      </c>
      <c r="AC59" s="217"/>
      <c r="AD59" s="217" t="str">
        <f t="shared" si="5"/>
        <v>0</v>
      </c>
      <c r="AE59" s="221" t="e">
        <f>VLOOKUP(AD59,FSGT2_Class!$AL$8:$AM$107,2,FALSE)</f>
        <v>#N/A</v>
      </c>
    </row>
    <row r="60" spans="1:31" ht="14.1" customHeight="1" x14ac:dyDescent="0.3">
      <c r="A60" s="56" t="str">
        <f t="shared" si="6"/>
        <v/>
      </c>
      <c r="B60" s="287"/>
      <c r="C60" s="119" t="str">
        <f t="shared" si="8"/>
        <v/>
      </c>
      <c r="D60" s="119"/>
      <c r="E60" s="61" t="str">
        <f t="shared" si="7"/>
        <v/>
      </c>
      <c r="F60" s="22"/>
      <c r="G60" s="21">
        <f>VLOOKUP(A60,Liste!$F$3:$Q$1586,2,FALSE)</f>
        <v>0</v>
      </c>
      <c r="H60" s="21">
        <f>VLOOKUP(A60,Liste!$F$3:$Q$1586,3,FALSE)</f>
        <v>0</v>
      </c>
      <c r="I60" s="21">
        <f>VLOOKUP(A60,Liste!$F$3:$Q$1586,4,FALSE)</f>
        <v>0</v>
      </c>
      <c r="J60" s="21">
        <f>VLOOKUP(A60,Liste!$F$3:$Q$1586,5,FALSE)</f>
        <v>0</v>
      </c>
      <c r="K60" s="21">
        <f>VLOOKUP(A60,Liste!$F$3:$Q$1586,9,FALSE)</f>
        <v>0</v>
      </c>
      <c r="Q60" s="14"/>
      <c r="T60" s="97"/>
      <c r="U60" s="14"/>
      <c r="V60" s="14"/>
      <c r="X60" s="218"/>
      <c r="Y60" s="219"/>
      <c r="AA60" s="217">
        <f t="shared" si="9"/>
        <v>0</v>
      </c>
      <c r="AB60" s="217">
        <f t="shared" si="10"/>
        <v>0</v>
      </c>
      <c r="AC60" s="217"/>
      <c r="AD60" s="217" t="str">
        <f t="shared" si="5"/>
        <v>0</v>
      </c>
      <c r="AE60" s="221" t="e">
        <f>VLOOKUP(AD60,FSGT2_Class!$AL$8:$AM$107,2,FALSE)</f>
        <v>#N/A</v>
      </c>
    </row>
    <row r="61" spans="1:31" ht="14.1" customHeight="1" x14ac:dyDescent="0.3">
      <c r="A61" s="56" t="str">
        <f t="shared" si="6"/>
        <v/>
      </c>
      <c r="B61" s="287"/>
      <c r="C61" s="119" t="str">
        <f t="shared" si="8"/>
        <v/>
      </c>
      <c r="D61" s="119"/>
      <c r="E61" s="61" t="str">
        <f t="shared" si="7"/>
        <v/>
      </c>
      <c r="F61" s="22"/>
      <c r="G61" s="21">
        <f>VLOOKUP(A61,Liste!$F$3:$Q$1586,2,FALSE)</f>
        <v>0</v>
      </c>
      <c r="H61" s="21">
        <f>VLOOKUP(A61,Liste!$F$3:$Q$1586,3,FALSE)</f>
        <v>0</v>
      </c>
      <c r="I61" s="21">
        <f>VLOOKUP(A61,Liste!$F$3:$Q$1586,4,FALSE)</f>
        <v>0</v>
      </c>
      <c r="J61" s="21">
        <f>VLOOKUP(A61,Liste!$F$3:$Q$1586,5,FALSE)</f>
        <v>0</v>
      </c>
      <c r="K61" s="21">
        <f>VLOOKUP(A61,Liste!$F$3:$Q$1586,9,FALSE)</f>
        <v>0</v>
      </c>
      <c r="Q61" s="14"/>
      <c r="T61" s="97"/>
      <c r="U61" s="14"/>
      <c r="V61" s="14"/>
      <c r="X61" s="218"/>
      <c r="Y61" s="219"/>
      <c r="AA61" s="217">
        <f t="shared" si="9"/>
        <v>0</v>
      </c>
      <c r="AB61" s="217">
        <f t="shared" si="10"/>
        <v>0</v>
      </c>
      <c r="AC61" s="217"/>
      <c r="AD61" s="217" t="str">
        <f t="shared" si="5"/>
        <v>0</v>
      </c>
      <c r="AE61" s="221" t="e">
        <f>VLOOKUP(AD61,FSGT2_Class!$AL$8:$AM$107,2,FALSE)</f>
        <v>#N/A</v>
      </c>
    </row>
    <row r="62" spans="1:31" ht="14.1" customHeight="1" x14ac:dyDescent="0.3">
      <c r="A62" s="56" t="str">
        <f t="shared" si="6"/>
        <v/>
      </c>
      <c r="B62" s="287"/>
      <c r="C62" s="119" t="str">
        <f t="shared" si="8"/>
        <v/>
      </c>
      <c r="D62" s="119"/>
      <c r="E62" s="61" t="str">
        <f t="shared" si="7"/>
        <v/>
      </c>
      <c r="F62" s="22"/>
      <c r="G62" s="21">
        <f>VLOOKUP(A62,Liste!$F$3:$Q$1586,2,FALSE)</f>
        <v>0</v>
      </c>
      <c r="H62" s="21">
        <f>VLOOKUP(A62,Liste!$F$3:$Q$1586,3,FALSE)</f>
        <v>0</v>
      </c>
      <c r="I62" s="21">
        <f>VLOOKUP(A62,Liste!$F$3:$Q$1586,4,FALSE)</f>
        <v>0</v>
      </c>
      <c r="J62" s="21">
        <f>VLOOKUP(A62,Liste!$F$3:$Q$1586,5,FALSE)</f>
        <v>0</v>
      </c>
      <c r="K62" s="21">
        <f>VLOOKUP(A62,Liste!$F$3:$Q$1586,9,FALSE)</f>
        <v>0</v>
      </c>
      <c r="Q62" s="14"/>
      <c r="T62" s="97"/>
      <c r="U62" s="14"/>
      <c r="V62" s="14"/>
      <c r="X62" s="218"/>
      <c r="Y62" s="219"/>
      <c r="AA62" s="217">
        <f t="shared" si="9"/>
        <v>0</v>
      </c>
      <c r="AB62" s="217">
        <f t="shared" si="10"/>
        <v>0</v>
      </c>
      <c r="AC62" s="217"/>
      <c r="AD62" s="217" t="str">
        <f t="shared" si="5"/>
        <v>0</v>
      </c>
      <c r="AE62" s="221" t="e">
        <f>VLOOKUP(AD62,FSGT2_Class!$AL$8:$AM$107,2,FALSE)</f>
        <v>#N/A</v>
      </c>
    </row>
    <row r="63" spans="1:31" ht="14.1" customHeight="1" x14ac:dyDescent="0.3">
      <c r="A63" s="56" t="str">
        <f t="shared" si="6"/>
        <v/>
      </c>
      <c r="B63" s="287"/>
      <c r="C63" s="119" t="str">
        <f t="shared" si="8"/>
        <v/>
      </c>
      <c r="D63" s="119"/>
      <c r="E63" s="61" t="str">
        <f t="shared" si="7"/>
        <v/>
      </c>
      <c r="F63" s="22"/>
      <c r="G63" s="21">
        <f>VLOOKUP(A63,Liste!$F$3:$Q$1586,2,FALSE)</f>
        <v>0</v>
      </c>
      <c r="H63" s="21">
        <f>VLOOKUP(A63,Liste!$F$3:$Q$1586,3,FALSE)</f>
        <v>0</v>
      </c>
      <c r="I63" s="21">
        <f>VLOOKUP(A63,Liste!$F$3:$Q$1586,4,FALSE)</f>
        <v>0</v>
      </c>
      <c r="J63" s="21">
        <f>VLOOKUP(A63,Liste!$F$3:$Q$1586,5,FALSE)</f>
        <v>0</v>
      </c>
      <c r="K63" s="21">
        <f>VLOOKUP(A63,Liste!$F$3:$Q$1586,9,FALSE)</f>
        <v>0</v>
      </c>
      <c r="Q63" s="14"/>
      <c r="T63" s="97"/>
      <c r="U63" s="14"/>
      <c r="V63" s="14"/>
      <c r="X63" s="218"/>
      <c r="Y63" s="219"/>
      <c r="AA63" s="217">
        <f t="shared" si="9"/>
        <v>0</v>
      </c>
      <c r="AB63" s="217">
        <f t="shared" si="10"/>
        <v>0</v>
      </c>
      <c r="AC63" s="217"/>
      <c r="AD63" s="217" t="str">
        <f t="shared" si="5"/>
        <v>0</v>
      </c>
      <c r="AE63" s="221" t="e">
        <f>VLOOKUP(AD63,FSGT2_Class!$AL$8:$AM$107,2,FALSE)</f>
        <v>#N/A</v>
      </c>
    </row>
    <row r="64" spans="1:31" ht="14.1" customHeight="1" x14ac:dyDescent="0.3">
      <c r="A64" s="56" t="str">
        <f t="shared" si="6"/>
        <v/>
      </c>
      <c r="B64" s="287"/>
      <c r="C64" s="119" t="str">
        <f t="shared" si="8"/>
        <v/>
      </c>
      <c r="D64" s="119"/>
      <c r="E64" s="61" t="str">
        <f t="shared" si="7"/>
        <v/>
      </c>
      <c r="F64" s="22"/>
      <c r="G64" s="21">
        <f>VLOOKUP(A64,Liste!$F$3:$Q$1586,2,FALSE)</f>
        <v>0</v>
      </c>
      <c r="H64" s="21">
        <f>VLOOKUP(A64,Liste!$F$3:$Q$1586,3,FALSE)</f>
        <v>0</v>
      </c>
      <c r="I64" s="21">
        <f>VLOOKUP(A64,Liste!$F$3:$Q$1586,4,FALSE)</f>
        <v>0</v>
      </c>
      <c r="J64" s="21">
        <f>VLOOKUP(A64,Liste!$F$3:$Q$1586,5,FALSE)</f>
        <v>0</v>
      </c>
      <c r="K64" s="21">
        <f>VLOOKUP(A64,Liste!$F$3:$Q$1586,9,FALSE)</f>
        <v>0</v>
      </c>
      <c r="Q64" s="14"/>
      <c r="T64" s="97"/>
      <c r="U64" s="14"/>
      <c r="V64" s="14"/>
      <c r="X64" s="218"/>
      <c r="Y64" s="219"/>
      <c r="AA64" s="217">
        <f t="shared" si="9"/>
        <v>0</v>
      </c>
      <c r="AB64" s="217">
        <f t="shared" si="10"/>
        <v>0</v>
      </c>
      <c r="AC64" s="217"/>
      <c r="AD64" s="217" t="str">
        <f t="shared" si="5"/>
        <v>0</v>
      </c>
      <c r="AE64" s="221" t="e">
        <f>VLOOKUP(AD64,FSGT2_Class!$AL$8:$AM$107,2,FALSE)</f>
        <v>#N/A</v>
      </c>
    </row>
    <row r="65" spans="1:31" ht="14.1" customHeight="1" x14ac:dyDescent="0.3">
      <c r="A65" s="56" t="str">
        <f t="shared" si="6"/>
        <v/>
      </c>
      <c r="B65" s="287"/>
      <c r="C65" s="119" t="str">
        <f t="shared" si="8"/>
        <v/>
      </c>
      <c r="D65" s="119"/>
      <c r="E65" s="61" t="str">
        <f t="shared" si="7"/>
        <v/>
      </c>
      <c r="F65" s="22"/>
      <c r="G65" s="21">
        <f>VLOOKUP(A65,Liste!$F$3:$Q$1586,2,FALSE)</f>
        <v>0</v>
      </c>
      <c r="H65" s="21">
        <f>VLOOKUP(A65,Liste!$F$3:$Q$1586,3,FALSE)</f>
        <v>0</v>
      </c>
      <c r="I65" s="21">
        <f>VLOOKUP(A65,Liste!$F$3:$Q$1586,4,FALSE)</f>
        <v>0</v>
      </c>
      <c r="J65" s="21">
        <f>VLOOKUP(A65,Liste!$F$3:$Q$1586,5,FALSE)</f>
        <v>0</v>
      </c>
      <c r="K65" s="21">
        <f>VLOOKUP(A65,Liste!$F$3:$Q$1586,9,FALSE)</f>
        <v>0</v>
      </c>
      <c r="Q65" s="14"/>
      <c r="T65" s="97"/>
      <c r="U65" s="14"/>
      <c r="V65" s="14"/>
      <c r="X65" s="218"/>
      <c r="Y65" s="219"/>
      <c r="AA65" s="217">
        <f t="shared" si="9"/>
        <v>0</v>
      </c>
      <c r="AB65" s="217">
        <f t="shared" si="10"/>
        <v>0</v>
      </c>
      <c r="AC65" s="217"/>
      <c r="AD65" s="217" t="str">
        <f t="shared" si="5"/>
        <v>0</v>
      </c>
      <c r="AE65" s="221" t="e">
        <f>VLOOKUP(AD65,FSGT2_Class!$AL$8:$AM$107,2,FALSE)</f>
        <v>#N/A</v>
      </c>
    </row>
    <row r="66" spans="1:31" ht="14.1" customHeight="1" x14ac:dyDescent="0.3">
      <c r="A66" s="56" t="str">
        <f t="shared" si="6"/>
        <v/>
      </c>
      <c r="B66" s="287"/>
      <c r="C66" s="119" t="str">
        <f t="shared" si="8"/>
        <v/>
      </c>
      <c r="D66" s="119"/>
      <c r="E66" s="61" t="str">
        <f t="shared" si="7"/>
        <v/>
      </c>
      <c r="F66" s="22"/>
      <c r="G66" s="21">
        <f>VLOOKUP(A66,Liste!$F$3:$Q$1586,2,FALSE)</f>
        <v>0</v>
      </c>
      <c r="H66" s="21">
        <f>VLOOKUP(A66,Liste!$F$3:$Q$1586,3,FALSE)</f>
        <v>0</v>
      </c>
      <c r="I66" s="21">
        <f>VLOOKUP(A66,Liste!$F$3:$Q$1586,4,FALSE)</f>
        <v>0</v>
      </c>
      <c r="J66" s="21">
        <f>VLOOKUP(A66,Liste!$F$3:$Q$1586,5,FALSE)</f>
        <v>0</v>
      </c>
      <c r="K66" s="21">
        <f>VLOOKUP(A66,Liste!$F$3:$Q$1586,9,FALSE)</f>
        <v>0</v>
      </c>
      <c r="Q66" s="14"/>
      <c r="T66" s="97"/>
      <c r="U66" s="14"/>
      <c r="V66" s="14"/>
      <c r="X66" s="218"/>
      <c r="Y66" s="219"/>
      <c r="AA66" s="217">
        <f t="shared" si="9"/>
        <v>0</v>
      </c>
      <c r="AB66" s="217">
        <f t="shared" si="10"/>
        <v>0</v>
      </c>
      <c r="AC66" s="217"/>
      <c r="AD66" s="217" t="str">
        <f t="shared" si="5"/>
        <v>0</v>
      </c>
      <c r="AE66" s="221" t="e">
        <f>VLOOKUP(AD66,FSGT2_Class!$AL$8:$AM$107,2,FALSE)</f>
        <v>#N/A</v>
      </c>
    </row>
    <row r="67" spans="1:31" ht="14.1" customHeight="1" x14ac:dyDescent="0.3">
      <c r="A67" s="56" t="str">
        <f t="shared" si="6"/>
        <v/>
      </c>
      <c r="B67" s="287"/>
      <c r="C67" s="119" t="str">
        <f t="shared" si="8"/>
        <v/>
      </c>
      <c r="D67" s="119"/>
      <c r="E67" s="61" t="str">
        <f t="shared" si="7"/>
        <v/>
      </c>
      <c r="F67" s="22"/>
      <c r="G67" s="21">
        <f>VLOOKUP(A67,Liste!$F$3:$Q$1586,2,FALSE)</f>
        <v>0</v>
      </c>
      <c r="H67" s="21">
        <f>VLOOKUP(A67,Liste!$F$3:$Q$1586,3,FALSE)</f>
        <v>0</v>
      </c>
      <c r="I67" s="21">
        <f>VLOOKUP(A67,Liste!$F$3:$Q$1586,4,FALSE)</f>
        <v>0</v>
      </c>
      <c r="J67" s="21">
        <f>VLOOKUP(A67,Liste!$F$3:$Q$1586,5,FALSE)</f>
        <v>0</v>
      </c>
      <c r="K67" s="21">
        <f>VLOOKUP(A67,Liste!$F$3:$Q$1586,9,FALSE)</f>
        <v>0</v>
      </c>
      <c r="Q67" s="14"/>
      <c r="T67" s="97"/>
      <c r="U67" s="14"/>
      <c r="V67" s="14"/>
      <c r="X67" s="218"/>
      <c r="Y67" s="219"/>
      <c r="AA67" s="217">
        <f t="shared" si="9"/>
        <v>0</v>
      </c>
      <c r="AB67" s="217">
        <f t="shared" si="10"/>
        <v>0</v>
      </c>
      <c r="AC67" s="217"/>
      <c r="AD67" s="217" t="str">
        <f t="shared" si="5"/>
        <v>0</v>
      </c>
      <c r="AE67" s="221" t="e">
        <f>VLOOKUP(AD67,FSGT2_Class!$AL$8:$AM$107,2,FALSE)</f>
        <v>#N/A</v>
      </c>
    </row>
    <row r="68" spans="1:31" ht="14.1" customHeight="1" x14ac:dyDescent="0.3">
      <c r="A68" s="56" t="str">
        <f t="shared" si="6"/>
        <v/>
      </c>
      <c r="B68" s="287"/>
      <c r="C68" s="119" t="str">
        <f t="shared" si="8"/>
        <v/>
      </c>
      <c r="D68" s="119"/>
      <c r="E68" s="61" t="str">
        <f t="shared" si="7"/>
        <v/>
      </c>
      <c r="F68" s="22"/>
      <c r="G68" s="21">
        <f>VLOOKUP(A68,Liste!$F$3:$Q$1586,2,FALSE)</f>
        <v>0</v>
      </c>
      <c r="H68" s="21">
        <f>VLOOKUP(A68,Liste!$F$3:$Q$1586,3,FALSE)</f>
        <v>0</v>
      </c>
      <c r="I68" s="21">
        <f>VLOOKUP(A68,Liste!$F$3:$Q$1586,4,FALSE)</f>
        <v>0</v>
      </c>
      <c r="J68" s="21">
        <f>VLOOKUP(A68,Liste!$F$3:$Q$1586,5,FALSE)</f>
        <v>0</v>
      </c>
      <c r="K68" s="21">
        <f>VLOOKUP(A68,Liste!$F$3:$Q$1586,9,FALSE)</f>
        <v>0</v>
      </c>
      <c r="Q68" s="14"/>
      <c r="T68" s="97"/>
      <c r="U68" s="14"/>
      <c r="V68" s="14"/>
      <c r="X68" s="218"/>
      <c r="Y68" s="219"/>
      <c r="AA68" s="217">
        <f t="shared" si="9"/>
        <v>0</v>
      </c>
      <c r="AB68" s="217">
        <f t="shared" si="10"/>
        <v>0</v>
      </c>
      <c r="AC68" s="217"/>
      <c r="AD68" s="217" t="str">
        <f t="shared" si="5"/>
        <v>0</v>
      </c>
      <c r="AE68" s="221" t="e">
        <f>VLOOKUP(AD68,FSGT2_Class!$AL$8:$AM$107,2,FALSE)</f>
        <v>#N/A</v>
      </c>
    </row>
    <row r="69" spans="1:31" ht="14.1" customHeight="1" x14ac:dyDescent="0.3">
      <c r="A69" s="56" t="str">
        <f t="shared" si="6"/>
        <v/>
      </c>
      <c r="B69" s="287"/>
      <c r="C69" s="119" t="str">
        <f t="shared" si="8"/>
        <v/>
      </c>
      <c r="D69" s="119"/>
      <c r="E69" s="61" t="str">
        <f t="shared" si="7"/>
        <v/>
      </c>
      <c r="F69" s="22"/>
      <c r="G69" s="21">
        <f>VLOOKUP(A69,Liste!$F$3:$Q$1586,2,FALSE)</f>
        <v>0</v>
      </c>
      <c r="H69" s="21">
        <f>VLOOKUP(A69,Liste!$F$3:$Q$1586,3,FALSE)</f>
        <v>0</v>
      </c>
      <c r="I69" s="21">
        <f>VLOOKUP(A69,Liste!$F$3:$Q$1586,4,FALSE)</f>
        <v>0</v>
      </c>
      <c r="J69" s="21">
        <f>VLOOKUP(A69,Liste!$F$3:$Q$1586,5,FALSE)</f>
        <v>0</v>
      </c>
      <c r="K69" s="21">
        <f>VLOOKUP(A69,Liste!$F$3:$Q$1586,9,FALSE)</f>
        <v>0</v>
      </c>
      <c r="Q69" s="14"/>
      <c r="T69" s="97"/>
      <c r="U69" s="14"/>
      <c r="V69" s="14"/>
      <c r="X69" s="218"/>
      <c r="Y69" s="219"/>
      <c r="AA69" s="217">
        <f t="shared" si="9"/>
        <v>0</v>
      </c>
      <c r="AB69" s="217">
        <f t="shared" si="10"/>
        <v>0</v>
      </c>
      <c r="AC69" s="217"/>
      <c r="AD69" s="217" t="str">
        <f t="shared" si="5"/>
        <v>0</v>
      </c>
      <c r="AE69" s="221" t="e">
        <f>VLOOKUP(AD69,FSGT2_Class!$AL$8:$AM$107,2,FALSE)</f>
        <v>#N/A</v>
      </c>
    </row>
    <row r="70" spans="1:31" ht="14.1" customHeight="1" x14ac:dyDescent="0.3">
      <c r="A70" s="56" t="str">
        <f t="shared" si="6"/>
        <v/>
      </c>
      <c r="B70" s="287"/>
      <c r="C70" s="119" t="str">
        <f t="shared" si="8"/>
        <v/>
      </c>
      <c r="D70" s="119"/>
      <c r="E70" s="61" t="str">
        <f t="shared" si="7"/>
        <v/>
      </c>
      <c r="F70" s="22"/>
      <c r="G70" s="21">
        <f>VLOOKUP(A70,Liste!$F$3:$Q$1586,2,FALSE)</f>
        <v>0</v>
      </c>
      <c r="H70" s="21">
        <f>VLOOKUP(A70,Liste!$F$3:$Q$1586,3,FALSE)</f>
        <v>0</v>
      </c>
      <c r="I70" s="21">
        <f>VLOOKUP(A70,Liste!$F$3:$Q$1586,4,FALSE)</f>
        <v>0</v>
      </c>
      <c r="J70" s="21">
        <f>VLOOKUP(A70,Liste!$F$3:$Q$1586,5,FALSE)</f>
        <v>0</v>
      </c>
      <c r="K70" s="21">
        <f>VLOOKUP(A70,Liste!$F$3:$Q$1586,9,FALSE)</f>
        <v>0</v>
      </c>
      <c r="Q70" s="14"/>
      <c r="T70" s="97"/>
      <c r="U70" s="14"/>
      <c r="V70" s="14"/>
      <c r="X70" s="218"/>
      <c r="Y70" s="219"/>
      <c r="AA70" s="217">
        <f t="shared" si="9"/>
        <v>0</v>
      </c>
      <c r="AB70" s="217">
        <f t="shared" si="10"/>
        <v>0</v>
      </c>
      <c r="AC70" s="217"/>
      <c r="AD70" s="217" t="str">
        <f t="shared" si="5"/>
        <v>0</v>
      </c>
      <c r="AE70" s="221" t="e">
        <f>VLOOKUP(AD70,FSGT2_Class!$AL$8:$AM$107,2,FALSE)</f>
        <v>#N/A</v>
      </c>
    </row>
    <row r="71" spans="1:31" ht="14.1" customHeight="1" x14ac:dyDescent="0.3">
      <c r="A71" s="56" t="str">
        <f t="shared" si="6"/>
        <v/>
      </c>
      <c r="B71" s="287"/>
      <c r="C71" s="119" t="str">
        <f t="shared" si="8"/>
        <v/>
      </c>
      <c r="D71" s="119"/>
      <c r="E71" s="61" t="str">
        <f t="shared" si="7"/>
        <v/>
      </c>
      <c r="F71" s="22"/>
      <c r="G71" s="21">
        <f>VLOOKUP(A71,Liste!$F$3:$Q$1586,2,FALSE)</f>
        <v>0</v>
      </c>
      <c r="H71" s="21">
        <f>VLOOKUP(A71,Liste!$F$3:$Q$1586,3,FALSE)</f>
        <v>0</v>
      </c>
      <c r="I71" s="21">
        <f>VLOOKUP(A71,Liste!$F$3:$Q$1586,4,FALSE)</f>
        <v>0</v>
      </c>
      <c r="J71" s="21">
        <f>VLOOKUP(A71,Liste!$F$3:$Q$1586,5,FALSE)</f>
        <v>0</v>
      </c>
      <c r="K71" s="21">
        <f>VLOOKUP(A71,Liste!$F$3:$Q$1586,9,FALSE)</f>
        <v>0</v>
      </c>
      <c r="Q71" s="14"/>
      <c r="T71" s="97"/>
      <c r="U71" s="14"/>
      <c r="V71" s="14"/>
      <c r="X71" s="218"/>
      <c r="Y71" s="219"/>
      <c r="AA71" s="217">
        <f t="shared" si="9"/>
        <v>0</v>
      </c>
      <c r="AB71" s="217">
        <f t="shared" si="10"/>
        <v>0</v>
      </c>
      <c r="AC71" s="217"/>
      <c r="AD71" s="217" t="str">
        <f t="shared" si="5"/>
        <v>0</v>
      </c>
      <c r="AE71" s="221" t="e">
        <f>VLOOKUP(AD71,FSGT2_Class!$AL$8:$AM$107,2,FALSE)</f>
        <v>#N/A</v>
      </c>
    </row>
    <row r="72" spans="1:31" ht="14.1" customHeight="1" x14ac:dyDescent="0.3">
      <c r="A72" s="56" t="str">
        <f t="shared" si="6"/>
        <v/>
      </c>
      <c r="B72" s="287"/>
      <c r="C72" s="119" t="str">
        <f t="shared" si="8"/>
        <v/>
      </c>
      <c r="D72" s="119"/>
      <c r="E72" s="61" t="str">
        <f t="shared" si="7"/>
        <v/>
      </c>
      <c r="F72" s="22"/>
      <c r="G72" s="21">
        <f>VLOOKUP(A72,Liste!$F$3:$Q$1586,2,FALSE)</f>
        <v>0</v>
      </c>
      <c r="H72" s="21">
        <f>VLOOKUP(A72,Liste!$F$3:$Q$1586,3,FALSE)</f>
        <v>0</v>
      </c>
      <c r="I72" s="21">
        <f>VLOOKUP(A72,Liste!$F$3:$Q$1586,4,FALSE)</f>
        <v>0</v>
      </c>
      <c r="J72" s="21">
        <f>VLOOKUP(A72,Liste!$F$3:$Q$1586,5,FALSE)</f>
        <v>0</v>
      </c>
      <c r="K72" s="21">
        <f>VLOOKUP(A72,Liste!$F$3:$Q$1586,9,FALSE)</f>
        <v>0</v>
      </c>
      <c r="Q72" s="14"/>
      <c r="T72" s="97"/>
      <c r="U72" s="14"/>
      <c r="V72" s="14"/>
      <c r="X72" s="218"/>
      <c r="Y72" s="219"/>
      <c r="AA72" s="217">
        <f t="shared" si="9"/>
        <v>0</v>
      </c>
      <c r="AB72" s="217">
        <f t="shared" si="10"/>
        <v>0</v>
      </c>
      <c r="AC72" s="217"/>
      <c r="AD72" s="217" t="str">
        <f t="shared" ref="AD72:AD106" si="11">CONCATENATE(F72,G72)</f>
        <v>0</v>
      </c>
      <c r="AE72" s="221" t="e">
        <f>VLOOKUP(AD72,FSGT2_Class!$AL$8:$AM$107,2,FALSE)</f>
        <v>#N/A</v>
      </c>
    </row>
    <row r="73" spans="1:31" ht="14.1" customHeight="1" x14ac:dyDescent="0.3">
      <c r="A73" s="56" t="str">
        <f t="shared" si="6"/>
        <v/>
      </c>
      <c r="B73" s="287"/>
      <c r="C73" s="119" t="str">
        <f t="shared" si="8"/>
        <v/>
      </c>
      <c r="D73" s="119"/>
      <c r="E73" s="61" t="str">
        <f t="shared" si="7"/>
        <v/>
      </c>
      <c r="F73" s="22"/>
      <c r="G73" s="21">
        <f>VLOOKUP(A73,Liste!$F$3:$Q$1586,2,FALSE)</f>
        <v>0</v>
      </c>
      <c r="H73" s="21">
        <f>VLOOKUP(A73,Liste!$F$3:$Q$1586,3,FALSE)</f>
        <v>0</v>
      </c>
      <c r="I73" s="21">
        <f>VLOOKUP(A73,Liste!$F$3:$Q$1586,4,FALSE)</f>
        <v>0</v>
      </c>
      <c r="J73" s="21">
        <f>VLOOKUP(A73,Liste!$F$3:$Q$1586,5,FALSE)</f>
        <v>0</v>
      </c>
      <c r="K73" s="21">
        <f>VLOOKUP(A73,Liste!$F$3:$Q$1586,9,FALSE)</f>
        <v>0</v>
      </c>
      <c r="Q73" s="14"/>
      <c r="T73" s="97"/>
      <c r="U73" s="14"/>
      <c r="V73" s="14"/>
      <c r="X73" s="218"/>
      <c r="Y73" s="219"/>
      <c r="AA73" s="217">
        <f t="shared" si="9"/>
        <v>0</v>
      </c>
      <c r="AB73" s="217">
        <f t="shared" si="10"/>
        <v>0</v>
      </c>
      <c r="AC73" s="217"/>
      <c r="AD73" s="217" t="str">
        <f t="shared" si="11"/>
        <v>0</v>
      </c>
      <c r="AE73" s="221" t="e">
        <f>VLOOKUP(AD73,FSGT2_Class!$AL$8:$AM$107,2,FALSE)</f>
        <v>#N/A</v>
      </c>
    </row>
    <row r="74" spans="1:31" ht="14.1" customHeight="1" x14ac:dyDescent="0.3">
      <c r="A74" s="56" t="str">
        <f t="shared" ref="A74:A106" si="12">IF(C74="",E74,C74)</f>
        <v/>
      </c>
      <c r="B74" s="287"/>
      <c r="C74" s="119" t="str">
        <f t="shared" ref="C74:C106" si="13">IF(B74="","",CONCATENATE($B$6,B74))</f>
        <v/>
      </c>
      <c r="D74" s="119"/>
      <c r="E74" s="61" t="str">
        <f t="shared" ref="E74:E106" si="14">IF(D74="","",CONCATENATE($D$6,D74))</f>
        <v/>
      </c>
      <c r="F74" s="22"/>
      <c r="G74" s="21">
        <f>VLOOKUP(A74,Liste!$F$3:$Q$1586,2,FALSE)</f>
        <v>0</v>
      </c>
      <c r="H74" s="21">
        <f>VLOOKUP(A74,Liste!$F$3:$Q$1586,3,FALSE)</f>
        <v>0</v>
      </c>
      <c r="I74" s="21">
        <f>VLOOKUP(A74,Liste!$F$3:$Q$1586,4,FALSE)</f>
        <v>0</v>
      </c>
      <c r="J74" s="21">
        <f>VLOOKUP(A74,Liste!$F$3:$Q$1586,5,FALSE)</f>
        <v>0</v>
      </c>
      <c r="K74" s="21">
        <f>VLOOKUP(A74,Liste!$F$3:$Q$1586,9,FALSE)</f>
        <v>0</v>
      </c>
      <c r="Q74" s="14"/>
      <c r="T74" s="97"/>
      <c r="U74" s="14"/>
      <c r="V74" s="14"/>
      <c r="X74" s="218"/>
      <c r="Y74" s="219"/>
      <c r="AA74" s="217">
        <f t="shared" si="9"/>
        <v>0</v>
      </c>
      <c r="AB74" s="217">
        <f t="shared" si="10"/>
        <v>0</v>
      </c>
      <c r="AC74" s="217"/>
      <c r="AD74" s="217" t="str">
        <f t="shared" si="11"/>
        <v>0</v>
      </c>
      <c r="AE74" s="221" t="e">
        <f>VLOOKUP(AD74,FSGT2_Class!$AL$8:$AM$107,2,FALSE)</f>
        <v>#N/A</v>
      </c>
    </row>
    <row r="75" spans="1:31" ht="14.1" customHeight="1" x14ac:dyDescent="0.3">
      <c r="A75" s="56" t="str">
        <f t="shared" si="12"/>
        <v/>
      </c>
      <c r="B75" s="287"/>
      <c r="C75" s="119" t="str">
        <f t="shared" si="13"/>
        <v/>
      </c>
      <c r="D75" s="119"/>
      <c r="E75" s="61" t="str">
        <f t="shared" si="14"/>
        <v/>
      </c>
      <c r="F75" s="22"/>
      <c r="G75" s="21">
        <f>VLOOKUP(A75,Liste!$F$3:$Q$1586,2,FALSE)</f>
        <v>0</v>
      </c>
      <c r="H75" s="21">
        <f>VLOOKUP(A75,Liste!$F$3:$Q$1586,3,FALSE)</f>
        <v>0</v>
      </c>
      <c r="I75" s="21">
        <f>VLOOKUP(A75,Liste!$F$3:$Q$1586,4,FALSE)</f>
        <v>0</v>
      </c>
      <c r="J75" s="21">
        <f>VLOOKUP(A75,Liste!$F$3:$Q$1586,5,FALSE)</f>
        <v>0</v>
      </c>
      <c r="K75" s="21">
        <f>VLOOKUP(A75,Liste!$F$3:$Q$1586,9,FALSE)</f>
        <v>0</v>
      </c>
      <c r="Q75" s="14"/>
      <c r="T75" s="97"/>
      <c r="U75" s="14"/>
      <c r="V75" s="14"/>
      <c r="X75" s="218"/>
      <c r="Y75" s="219"/>
      <c r="AA75" s="217">
        <f t="shared" si="9"/>
        <v>0</v>
      </c>
      <c r="AB75" s="217">
        <f t="shared" si="10"/>
        <v>0</v>
      </c>
      <c r="AC75" s="217"/>
      <c r="AD75" s="217" t="str">
        <f t="shared" si="11"/>
        <v>0</v>
      </c>
      <c r="AE75" s="221" t="e">
        <f>VLOOKUP(AD75,FSGT2_Class!$AL$8:$AM$107,2,FALSE)</f>
        <v>#N/A</v>
      </c>
    </row>
    <row r="76" spans="1:31" ht="14.1" customHeight="1" x14ac:dyDescent="0.3">
      <c r="A76" s="56" t="str">
        <f t="shared" si="12"/>
        <v/>
      </c>
      <c r="B76" s="287"/>
      <c r="C76" s="119" t="str">
        <f t="shared" si="13"/>
        <v/>
      </c>
      <c r="D76" s="119"/>
      <c r="E76" s="61" t="str">
        <f t="shared" si="14"/>
        <v/>
      </c>
      <c r="F76" s="22"/>
      <c r="G76" s="21">
        <f>VLOOKUP(A76,Liste!$F$3:$Q$1586,2,FALSE)</f>
        <v>0</v>
      </c>
      <c r="H76" s="21">
        <f>VLOOKUP(A76,Liste!$F$3:$Q$1586,3,FALSE)</f>
        <v>0</v>
      </c>
      <c r="I76" s="21">
        <f>VLOOKUP(A76,Liste!$F$3:$Q$1586,4,FALSE)</f>
        <v>0</v>
      </c>
      <c r="J76" s="21">
        <f>VLOOKUP(A76,Liste!$F$3:$Q$1586,5,FALSE)</f>
        <v>0</v>
      </c>
      <c r="K76" s="21">
        <f>VLOOKUP(A76,Liste!$F$3:$Q$1586,9,FALSE)</f>
        <v>0</v>
      </c>
      <c r="Q76" s="14"/>
      <c r="T76" s="97"/>
      <c r="U76" s="14"/>
      <c r="V76" s="14"/>
      <c r="X76" s="218"/>
      <c r="Y76" s="219"/>
      <c r="AA76" s="217">
        <f t="shared" si="9"/>
        <v>0</v>
      </c>
      <c r="AB76" s="217">
        <f t="shared" si="10"/>
        <v>0</v>
      </c>
      <c r="AC76" s="217"/>
      <c r="AD76" s="217" t="str">
        <f t="shared" si="11"/>
        <v>0</v>
      </c>
      <c r="AE76" s="221" t="e">
        <f>VLOOKUP(AD76,FSGT2_Class!$AL$8:$AM$107,2,FALSE)</f>
        <v>#N/A</v>
      </c>
    </row>
    <row r="77" spans="1:31" ht="14.1" customHeight="1" x14ac:dyDescent="0.3">
      <c r="A77" s="56" t="str">
        <f t="shared" si="12"/>
        <v/>
      </c>
      <c r="B77" s="287"/>
      <c r="C77" s="119" t="str">
        <f t="shared" si="13"/>
        <v/>
      </c>
      <c r="D77" s="119"/>
      <c r="E77" s="61" t="str">
        <f t="shared" si="14"/>
        <v/>
      </c>
      <c r="F77" s="22"/>
      <c r="G77" s="21">
        <f>VLOOKUP(A77,Liste!$F$3:$Q$1586,2,FALSE)</f>
        <v>0</v>
      </c>
      <c r="H77" s="21">
        <f>VLOOKUP(A77,Liste!$F$3:$Q$1586,3,FALSE)</f>
        <v>0</v>
      </c>
      <c r="I77" s="21">
        <f>VLOOKUP(A77,Liste!$F$3:$Q$1586,4,FALSE)</f>
        <v>0</v>
      </c>
      <c r="J77" s="21">
        <f>VLOOKUP(A77,Liste!$F$3:$Q$1586,5,FALSE)</f>
        <v>0</v>
      </c>
      <c r="K77" s="21">
        <f>VLOOKUP(A77,Liste!$F$3:$Q$1586,9,FALSE)</f>
        <v>0</v>
      </c>
      <c r="Q77" s="14"/>
      <c r="T77" s="97"/>
      <c r="U77" s="14"/>
      <c r="V77" s="14"/>
      <c r="X77" s="218"/>
      <c r="Y77" s="219"/>
      <c r="AA77" s="217">
        <f t="shared" si="9"/>
        <v>0</v>
      </c>
      <c r="AB77" s="217">
        <f t="shared" si="10"/>
        <v>0</v>
      </c>
      <c r="AC77" s="217"/>
      <c r="AD77" s="217" t="str">
        <f t="shared" si="11"/>
        <v>0</v>
      </c>
      <c r="AE77" s="221" t="e">
        <f>VLOOKUP(AD77,FSGT2_Class!$AL$8:$AM$107,2,FALSE)</f>
        <v>#N/A</v>
      </c>
    </row>
    <row r="78" spans="1:31" ht="14.1" customHeight="1" x14ac:dyDescent="0.3">
      <c r="A78" s="56" t="str">
        <f t="shared" si="12"/>
        <v/>
      </c>
      <c r="B78" s="287"/>
      <c r="C78" s="119" t="str">
        <f t="shared" si="13"/>
        <v/>
      </c>
      <c r="D78" s="119"/>
      <c r="E78" s="61" t="str">
        <f t="shared" si="14"/>
        <v/>
      </c>
      <c r="F78" s="22"/>
      <c r="G78" s="21">
        <f>VLOOKUP(A78,Liste!$F$3:$Q$1586,2,FALSE)</f>
        <v>0</v>
      </c>
      <c r="H78" s="21">
        <f>VLOOKUP(A78,Liste!$F$3:$Q$1586,3,FALSE)</f>
        <v>0</v>
      </c>
      <c r="I78" s="21">
        <f>VLOOKUP(A78,Liste!$F$3:$Q$1586,4,FALSE)</f>
        <v>0</v>
      </c>
      <c r="J78" s="21">
        <f>VLOOKUP(A78,Liste!$F$3:$Q$1586,5,FALSE)</f>
        <v>0</v>
      </c>
      <c r="K78" s="21">
        <f>VLOOKUP(A78,Liste!$F$3:$Q$1586,9,FALSE)</f>
        <v>0</v>
      </c>
      <c r="Q78" s="14"/>
      <c r="T78" s="97"/>
      <c r="U78" s="14"/>
      <c r="V78" s="14"/>
      <c r="X78" s="218"/>
      <c r="Y78" s="219"/>
      <c r="AA78" s="217">
        <f t="shared" si="9"/>
        <v>0</v>
      </c>
      <c r="AB78" s="217">
        <f t="shared" si="10"/>
        <v>0</v>
      </c>
      <c r="AC78" s="217"/>
      <c r="AD78" s="217" t="str">
        <f t="shared" si="11"/>
        <v>0</v>
      </c>
      <c r="AE78" s="221" t="e">
        <f>VLOOKUP(AD78,FSGT2_Class!$AL$8:$AM$107,2,FALSE)</f>
        <v>#N/A</v>
      </c>
    </row>
    <row r="79" spans="1:31" ht="14.1" customHeight="1" x14ac:dyDescent="0.3">
      <c r="A79" s="56" t="str">
        <f t="shared" si="12"/>
        <v/>
      </c>
      <c r="B79" s="287"/>
      <c r="C79" s="119" t="str">
        <f t="shared" si="13"/>
        <v/>
      </c>
      <c r="D79" s="119"/>
      <c r="E79" s="61" t="str">
        <f t="shared" si="14"/>
        <v/>
      </c>
      <c r="F79" s="22"/>
      <c r="G79" s="21">
        <f>VLOOKUP(A79,Liste!$F$3:$Q$1586,2,FALSE)</f>
        <v>0</v>
      </c>
      <c r="H79" s="21">
        <f>VLOOKUP(A79,Liste!$F$3:$Q$1586,3,FALSE)</f>
        <v>0</v>
      </c>
      <c r="I79" s="21">
        <f>VLOOKUP(A79,Liste!$F$3:$Q$1586,4,FALSE)</f>
        <v>0</v>
      </c>
      <c r="J79" s="21">
        <f>VLOOKUP(A79,Liste!$F$3:$Q$1586,5,FALSE)</f>
        <v>0</v>
      </c>
      <c r="K79" s="21">
        <f>VLOOKUP(A79,Liste!$F$3:$Q$1586,9,FALSE)</f>
        <v>0</v>
      </c>
      <c r="Q79" s="14"/>
      <c r="T79" s="97"/>
      <c r="U79" s="14"/>
      <c r="V79" s="14"/>
      <c r="X79" s="218"/>
      <c r="Y79" s="219"/>
      <c r="AA79" s="217">
        <f t="shared" si="9"/>
        <v>0</v>
      </c>
      <c r="AB79" s="217">
        <f t="shared" si="10"/>
        <v>0</v>
      </c>
      <c r="AC79" s="217"/>
      <c r="AD79" s="217" t="str">
        <f t="shared" si="11"/>
        <v>0</v>
      </c>
      <c r="AE79" s="221" t="e">
        <f>VLOOKUP(AD79,FSGT2_Class!$AL$8:$AM$107,2,FALSE)</f>
        <v>#N/A</v>
      </c>
    </row>
    <row r="80" spans="1:31" ht="14.1" customHeight="1" x14ac:dyDescent="0.3">
      <c r="A80" s="56" t="str">
        <f t="shared" si="12"/>
        <v/>
      </c>
      <c r="B80" s="287"/>
      <c r="C80" s="119" t="str">
        <f t="shared" si="13"/>
        <v/>
      </c>
      <c r="D80" s="119"/>
      <c r="E80" s="61" t="str">
        <f t="shared" si="14"/>
        <v/>
      </c>
      <c r="F80" s="22"/>
      <c r="G80" s="21">
        <f>VLOOKUP(A80,Liste!$F$3:$Q$1586,2,FALSE)</f>
        <v>0</v>
      </c>
      <c r="H80" s="21">
        <f>VLOOKUP(A80,Liste!$F$3:$Q$1586,3,FALSE)</f>
        <v>0</v>
      </c>
      <c r="I80" s="21">
        <f>VLOOKUP(A80,Liste!$F$3:$Q$1586,4,FALSE)</f>
        <v>0</v>
      </c>
      <c r="J80" s="21">
        <f>VLOOKUP(A80,Liste!$F$3:$Q$1586,5,FALSE)</f>
        <v>0</v>
      </c>
      <c r="K80" s="21">
        <f>VLOOKUP(A80,Liste!$F$3:$Q$1586,9,FALSE)</f>
        <v>0</v>
      </c>
      <c r="Q80" s="14"/>
      <c r="T80" s="97"/>
      <c r="U80" s="14"/>
      <c r="V80" s="14"/>
      <c r="X80" s="218"/>
      <c r="Y80" s="219"/>
      <c r="AA80" s="217">
        <f t="shared" si="9"/>
        <v>0</v>
      </c>
      <c r="AB80" s="217">
        <f t="shared" si="10"/>
        <v>0</v>
      </c>
      <c r="AC80" s="217"/>
      <c r="AD80" s="217" t="str">
        <f t="shared" si="11"/>
        <v>0</v>
      </c>
      <c r="AE80" s="221" t="e">
        <f>VLOOKUP(AD80,FSGT2_Class!$AL$8:$AM$107,2,FALSE)</f>
        <v>#N/A</v>
      </c>
    </row>
    <row r="81" spans="1:31" ht="14.1" customHeight="1" x14ac:dyDescent="0.3">
      <c r="A81" s="56" t="str">
        <f t="shared" si="12"/>
        <v/>
      </c>
      <c r="B81" s="287"/>
      <c r="C81" s="119" t="str">
        <f t="shared" si="13"/>
        <v/>
      </c>
      <c r="D81" s="119"/>
      <c r="E81" s="61" t="str">
        <f t="shared" si="14"/>
        <v/>
      </c>
      <c r="F81" s="22"/>
      <c r="G81" s="21">
        <f>VLOOKUP(A81,Liste!$F$3:$Q$1586,2,FALSE)</f>
        <v>0</v>
      </c>
      <c r="H81" s="21">
        <f>VLOOKUP(A81,Liste!$F$3:$Q$1586,3,FALSE)</f>
        <v>0</v>
      </c>
      <c r="I81" s="21">
        <f>VLOOKUP(A81,Liste!$F$3:$Q$1586,4,FALSE)</f>
        <v>0</v>
      </c>
      <c r="J81" s="21">
        <f>VLOOKUP(A81,Liste!$F$3:$Q$1586,5,FALSE)</f>
        <v>0</v>
      </c>
      <c r="K81" s="21">
        <f>VLOOKUP(A81,Liste!$F$3:$Q$1586,9,FALSE)</f>
        <v>0</v>
      </c>
      <c r="Q81" s="14"/>
      <c r="T81" s="97"/>
      <c r="U81" s="14"/>
      <c r="V81" s="14"/>
      <c r="X81" s="218"/>
      <c r="Y81" s="219"/>
      <c r="AA81" s="217">
        <f t="shared" si="9"/>
        <v>0</v>
      </c>
      <c r="AB81" s="217">
        <f t="shared" si="10"/>
        <v>0</v>
      </c>
      <c r="AC81" s="217"/>
      <c r="AD81" s="217" t="str">
        <f t="shared" si="11"/>
        <v>0</v>
      </c>
      <c r="AE81" s="221" t="e">
        <f>VLOOKUP(AD81,FSGT2_Class!$AL$8:$AM$107,2,FALSE)</f>
        <v>#N/A</v>
      </c>
    </row>
    <row r="82" spans="1:31" ht="14.1" customHeight="1" x14ac:dyDescent="0.3">
      <c r="A82" s="56" t="str">
        <f t="shared" si="12"/>
        <v/>
      </c>
      <c r="B82" s="287"/>
      <c r="C82" s="119" t="str">
        <f t="shared" si="13"/>
        <v/>
      </c>
      <c r="D82" s="119"/>
      <c r="E82" s="61" t="str">
        <f t="shared" si="14"/>
        <v/>
      </c>
      <c r="F82" s="22"/>
      <c r="G82" s="21">
        <f>VLOOKUP(A82,Liste!$F$3:$Q$1586,2,FALSE)</f>
        <v>0</v>
      </c>
      <c r="H82" s="21">
        <f>VLOOKUP(A82,Liste!$F$3:$Q$1586,3,FALSE)</f>
        <v>0</v>
      </c>
      <c r="I82" s="21">
        <f>VLOOKUP(A82,Liste!$F$3:$Q$1586,4,FALSE)</f>
        <v>0</v>
      </c>
      <c r="J82" s="21">
        <f>VLOOKUP(A82,Liste!$F$3:$Q$1586,5,FALSE)</f>
        <v>0</v>
      </c>
      <c r="K82" s="21">
        <f>VLOOKUP(A82,Liste!$F$3:$Q$1586,9,FALSE)</f>
        <v>0</v>
      </c>
      <c r="Q82" s="14"/>
      <c r="T82" s="97"/>
      <c r="U82" s="14"/>
      <c r="V82" s="14"/>
      <c r="X82" s="218"/>
      <c r="Y82" s="219"/>
      <c r="AA82" s="217">
        <f t="shared" si="9"/>
        <v>0</v>
      </c>
      <c r="AB82" s="217">
        <f t="shared" si="10"/>
        <v>0</v>
      </c>
      <c r="AC82" s="217"/>
      <c r="AD82" s="217" t="str">
        <f t="shared" si="11"/>
        <v>0</v>
      </c>
      <c r="AE82" s="221" t="e">
        <f>VLOOKUP(AD82,FSGT2_Class!$AL$8:$AM$107,2,FALSE)</f>
        <v>#N/A</v>
      </c>
    </row>
    <row r="83" spans="1:31" ht="14.1" customHeight="1" x14ac:dyDescent="0.3">
      <c r="A83" s="56" t="str">
        <f t="shared" si="12"/>
        <v/>
      </c>
      <c r="B83" s="287"/>
      <c r="C83" s="119" t="str">
        <f t="shared" si="13"/>
        <v/>
      </c>
      <c r="D83" s="119"/>
      <c r="E83" s="61" t="str">
        <f t="shared" si="14"/>
        <v/>
      </c>
      <c r="F83" s="22"/>
      <c r="G83" s="21">
        <f>VLOOKUP(A83,Liste!$F$3:$Q$1586,2,FALSE)</f>
        <v>0</v>
      </c>
      <c r="H83" s="21">
        <f>VLOOKUP(A83,Liste!$F$3:$Q$1586,3,FALSE)</f>
        <v>0</v>
      </c>
      <c r="I83" s="21">
        <f>VLOOKUP(A83,Liste!$F$3:$Q$1586,4,FALSE)</f>
        <v>0</v>
      </c>
      <c r="J83" s="21">
        <f>VLOOKUP(A83,Liste!$F$3:$Q$1586,5,FALSE)</f>
        <v>0</v>
      </c>
      <c r="K83" s="21">
        <f>VLOOKUP(A83,Liste!$F$3:$Q$1586,9,FALSE)</f>
        <v>0</v>
      </c>
      <c r="Q83" s="14"/>
      <c r="T83" s="97"/>
      <c r="U83" s="14"/>
      <c r="V83" s="14"/>
      <c r="X83" s="218"/>
      <c r="Y83" s="219"/>
      <c r="AA83" s="217">
        <f t="shared" ref="AA83:AA106" si="15">IF(K83=1,1,0)</f>
        <v>0</v>
      </c>
      <c r="AB83" s="217">
        <f t="shared" ref="AB83:AB106" si="16">IF(K83=2,1,0)</f>
        <v>0</v>
      </c>
      <c r="AC83" s="217"/>
      <c r="AD83" s="217" t="str">
        <f t="shared" si="11"/>
        <v>0</v>
      </c>
      <c r="AE83" s="221" t="e">
        <f>VLOOKUP(AD83,FSGT2_Class!$AL$8:$AM$107,2,FALSE)</f>
        <v>#N/A</v>
      </c>
    </row>
    <row r="84" spans="1:31" ht="14.1" customHeight="1" x14ac:dyDescent="0.3">
      <c r="A84" s="56" t="str">
        <f t="shared" si="12"/>
        <v/>
      </c>
      <c r="B84" s="287"/>
      <c r="C84" s="119" t="str">
        <f t="shared" si="13"/>
        <v/>
      </c>
      <c r="D84" s="119"/>
      <c r="E84" s="61" t="str">
        <f t="shared" si="14"/>
        <v/>
      </c>
      <c r="F84" s="22"/>
      <c r="G84" s="21">
        <f>VLOOKUP(A84,Liste!$F$3:$Q$1586,2,FALSE)</f>
        <v>0</v>
      </c>
      <c r="H84" s="21">
        <f>VLOOKUP(A84,Liste!$F$3:$Q$1586,3,FALSE)</f>
        <v>0</v>
      </c>
      <c r="I84" s="21">
        <f>VLOOKUP(A84,Liste!$F$3:$Q$1586,4,FALSE)</f>
        <v>0</v>
      </c>
      <c r="J84" s="21">
        <f>VLOOKUP(A84,Liste!$F$3:$Q$1586,5,FALSE)</f>
        <v>0</v>
      </c>
      <c r="K84" s="21">
        <f>VLOOKUP(A84,Liste!$F$3:$Q$1586,9,FALSE)</f>
        <v>0</v>
      </c>
      <c r="Q84" s="14"/>
      <c r="T84" s="97"/>
      <c r="U84" s="14"/>
      <c r="V84" s="14"/>
      <c r="X84" s="218"/>
      <c r="Y84" s="219"/>
      <c r="AA84" s="217">
        <f t="shared" si="15"/>
        <v>0</v>
      </c>
      <c r="AB84" s="217">
        <f t="shared" si="16"/>
        <v>0</v>
      </c>
      <c r="AC84" s="217"/>
      <c r="AD84" s="217" t="str">
        <f t="shared" si="11"/>
        <v>0</v>
      </c>
      <c r="AE84" s="221" t="e">
        <f>VLOOKUP(AD84,FSGT2_Class!$AL$8:$AM$107,2,FALSE)</f>
        <v>#N/A</v>
      </c>
    </row>
    <row r="85" spans="1:31" ht="14.1" customHeight="1" x14ac:dyDescent="0.3">
      <c r="A85" s="56" t="str">
        <f t="shared" si="12"/>
        <v/>
      </c>
      <c r="B85" s="287"/>
      <c r="C85" s="119" t="str">
        <f t="shared" si="13"/>
        <v/>
      </c>
      <c r="D85" s="119"/>
      <c r="E85" s="61" t="str">
        <f t="shared" si="14"/>
        <v/>
      </c>
      <c r="F85" s="22"/>
      <c r="G85" s="21">
        <f>VLOOKUP(A85,Liste!$F$3:$Q$1586,2,FALSE)</f>
        <v>0</v>
      </c>
      <c r="H85" s="21">
        <f>VLOOKUP(A85,Liste!$F$3:$Q$1586,3,FALSE)</f>
        <v>0</v>
      </c>
      <c r="I85" s="21">
        <f>VLOOKUP(A85,Liste!$F$3:$Q$1586,4,FALSE)</f>
        <v>0</v>
      </c>
      <c r="J85" s="21">
        <f>VLOOKUP(A85,Liste!$F$3:$Q$1586,5,FALSE)</f>
        <v>0</v>
      </c>
      <c r="K85" s="21">
        <f>VLOOKUP(A85,Liste!$F$3:$Q$1586,9,FALSE)</f>
        <v>0</v>
      </c>
      <c r="Q85" s="14"/>
      <c r="T85" s="97"/>
      <c r="U85" s="14"/>
      <c r="V85" s="14"/>
      <c r="X85" s="218"/>
      <c r="Y85" s="219"/>
      <c r="AA85" s="217">
        <f t="shared" si="15"/>
        <v>0</v>
      </c>
      <c r="AB85" s="217">
        <f t="shared" si="16"/>
        <v>0</v>
      </c>
      <c r="AC85" s="217"/>
      <c r="AD85" s="217" t="str">
        <f t="shared" si="11"/>
        <v>0</v>
      </c>
      <c r="AE85" s="221" t="e">
        <f>VLOOKUP(AD85,FSGT2_Class!$AL$8:$AM$107,2,FALSE)</f>
        <v>#N/A</v>
      </c>
    </row>
    <row r="86" spans="1:31" ht="14.1" customHeight="1" x14ac:dyDescent="0.3">
      <c r="A86" s="56" t="str">
        <f t="shared" si="12"/>
        <v/>
      </c>
      <c r="B86" s="287"/>
      <c r="C86" s="119" t="str">
        <f t="shared" si="13"/>
        <v/>
      </c>
      <c r="D86" s="119"/>
      <c r="E86" s="61" t="str">
        <f t="shared" si="14"/>
        <v/>
      </c>
      <c r="F86" s="22"/>
      <c r="G86" s="21">
        <f>VLOOKUP(A86,Liste!$F$3:$Q$1586,2,FALSE)</f>
        <v>0</v>
      </c>
      <c r="H86" s="21">
        <f>VLOOKUP(A86,Liste!$F$3:$Q$1586,3,FALSE)</f>
        <v>0</v>
      </c>
      <c r="I86" s="21">
        <f>VLOOKUP(A86,Liste!$F$3:$Q$1586,4,FALSE)</f>
        <v>0</v>
      </c>
      <c r="J86" s="21">
        <f>VLOOKUP(A86,Liste!$F$3:$Q$1586,5,FALSE)</f>
        <v>0</v>
      </c>
      <c r="K86" s="21">
        <f>VLOOKUP(A86,Liste!$F$3:$Q$1586,9,FALSE)</f>
        <v>0</v>
      </c>
      <c r="Q86" s="14"/>
      <c r="T86" s="97"/>
      <c r="U86" s="14"/>
      <c r="V86" s="14"/>
      <c r="X86" s="218"/>
      <c r="Y86" s="219"/>
      <c r="AA86" s="217">
        <f t="shared" si="15"/>
        <v>0</v>
      </c>
      <c r="AB86" s="217">
        <f t="shared" si="16"/>
        <v>0</v>
      </c>
      <c r="AC86" s="217"/>
      <c r="AD86" s="217" t="str">
        <f t="shared" si="11"/>
        <v>0</v>
      </c>
      <c r="AE86" s="221" t="e">
        <f>VLOOKUP(AD86,FSGT2_Class!$AL$8:$AM$107,2,FALSE)</f>
        <v>#N/A</v>
      </c>
    </row>
    <row r="87" spans="1:31" ht="14.1" customHeight="1" x14ac:dyDescent="0.3">
      <c r="A87" s="56" t="str">
        <f t="shared" si="12"/>
        <v/>
      </c>
      <c r="B87" s="287"/>
      <c r="C87" s="119" t="str">
        <f t="shared" si="13"/>
        <v/>
      </c>
      <c r="D87" s="119"/>
      <c r="E87" s="61" t="str">
        <f t="shared" si="14"/>
        <v/>
      </c>
      <c r="F87" s="22"/>
      <c r="G87" s="21">
        <f>VLOOKUP(A87,Liste!$F$3:$Q$1586,2,FALSE)</f>
        <v>0</v>
      </c>
      <c r="H87" s="21">
        <f>VLOOKUP(A87,Liste!$F$3:$Q$1586,3,FALSE)</f>
        <v>0</v>
      </c>
      <c r="I87" s="21">
        <f>VLOOKUP(A87,Liste!$F$3:$Q$1586,4,FALSE)</f>
        <v>0</v>
      </c>
      <c r="J87" s="21">
        <f>VLOOKUP(A87,Liste!$F$3:$Q$1586,5,FALSE)</f>
        <v>0</v>
      </c>
      <c r="K87" s="21">
        <f>VLOOKUP(A87,Liste!$F$3:$Q$1586,9,FALSE)</f>
        <v>0</v>
      </c>
      <c r="Q87" s="14"/>
      <c r="T87" s="97"/>
      <c r="U87" s="14"/>
      <c r="V87" s="14"/>
      <c r="X87" s="218"/>
      <c r="Y87" s="219"/>
      <c r="AA87" s="217">
        <f t="shared" si="15"/>
        <v>0</v>
      </c>
      <c r="AB87" s="217">
        <f t="shared" si="16"/>
        <v>0</v>
      </c>
      <c r="AC87" s="217"/>
      <c r="AD87" s="217" t="str">
        <f t="shared" si="11"/>
        <v>0</v>
      </c>
      <c r="AE87" s="221" t="e">
        <f>VLOOKUP(AD87,FSGT2_Class!$AL$8:$AM$107,2,FALSE)</f>
        <v>#N/A</v>
      </c>
    </row>
    <row r="88" spans="1:31" ht="14.1" customHeight="1" x14ac:dyDescent="0.3">
      <c r="A88" s="56" t="str">
        <f t="shared" si="12"/>
        <v/>
      </c>
      <c r="B88" s="287"/>
      <c r="C88" s="119" t="str">
        <f t="shared" si="13"/>
        <v/>
      </c>
      <c r="D88" s="119"/>
      <c r="E88" s="61" t="str">
        <f t="shared" si="14"/>
        <v/>
      </c>
      <c r="F88" s="22"/>
      <c r="G88" s="21">
        <f>VLOOKUP(A88,Liste!$F$3:$Q$1586,2,FALSE)</f>
        <v>0</v>
      </c>
      <c r="H88" s="21">
        <f>VLOOKUP(A88,Liste!$F$3:$Q$1586,3,FALSE)</f>
        <v>0</v>
      </c>
      <c r="I88" s="21">
        <f>VLOOKUP(A88,Liste!$F$3:$Q$1586,4,FALSE)</f>
        <v>0</v>
      </c>
      <c r="J88" s="21">
        <f>VLOOKUP(A88,Liste!$F$3:$Q$1586,5,FALSE)</f>
        <v>0</v>
      </c>
      <c r="K88" s="21">
        <f>VLOOKUP(A88,Liste!$F$3:$Q$1586,9,FALSE)</f>
        <v>0</v>
      </c>
      <c r="Q88" s="14"/>
      <c r="T88" s="97"/>
      <c r="U88" s="14"/>
      <c r="V88" s="14"/>
      <c r="X88" s="218"/>
      <c r="Y88" s="219"/>
      <c r="AA88" s="217">
        <f t="shared" si="15"/>
        <v>0</v>
      </c>
      <c r="AB88" s="217">
        <f t="shared" si="16"/>
        <v>0</v>
      </c>
      <c r="AC88" s="217"/>
      <c r="AD88" s="217" t="str">
        <f t="shared" si="11"/>
        <v>0</v>
      </c>
      <c r="AE88" s="221" t="e">
        <f>VLOOKUP(AD88,FSGT2_Class!$AL$8:$AM$107,2,FALSE)</f>
        <v>#N/A</v>
      </c>
    </row>
    <row r="89" spans="1:31" ht="14.1" customHeight="1" x14ac:dyDescent="0.3">
      <c r="A89" s="56" t="str">
        <f t="shared" si="12"/>
        <v/>
      </c>
      <c r="B89" s="287"/>
      <c r="C89" s="119" t="str">
        <f t="shared" si="13"/>
        <v/>
      </c>
      <c r="D89" s="119"/>
      <c r="E89" s="61" t="str">
        <f t="shared" si="14"/>
        <v/>
      </c>
      <c r="F89" s="22"/>
      <c r="G89" s="21">
        <f>VLOOKUP(A89,Liste!$F$3:$Q$1586,2,FALSE)</f>
        <v>0</v>
      </c>
      <c r="H89" s="21">
        <f>VLOOKUP(A89,Liste!$F$3:$Q$1586,3,FALSE)</f>
        <v>0</v>
      </c>
      <c r="I89" s="21">
        <f>VLOOKUP(A89,Liste!$F$3:$Q$1586,4,FALSE)</f>
        <v>0</v>
      </c>
      <c r="J89" s="21">
        <f>VLOOKUP(A89,Liste!$F$3:$Q$1586,5,FALSE)</f>
        <v>0</v>
      </c>
      <c r="K89" s="21">
        <f>VLOOKUP(A89,Liste!$F$3:$Q$1586,9,FALSE)</f>
        <v>0</v>
      </c>
      <c r="Q89" s="14"/>
      <c r="T89" s="97"/>
      <c r="U89" s="14"/>
      <c r="V89" s="14"/>
      <c r="X89" s="218"/>
      <c r="Y89" s="219"/>
      <c r="AA89" s="217">
        <f t="shared" si="15"/>
        <v>0</v>
      </c>
      <c r="AB89" s="217">
        <f t="shared" si="16"/>
        <v>0</v>
      </c>
      <c r="AC89" s="217"/>
      <c r="AD89" s="217" t="str">
        <f t="shared" si="11"/>
        <v>0</v>
      </c>
      <c r="AE89" s="221" t="e">
        <f>VLOOKUP(AD89,FSGT2_Class!$AL$8:$AM$107,2,FALSE)</f>
        <v>#N/A</v>
      </c>
    </row>
    <row r="90" spans="1:31" ht="14.1" customHeight="1" x14ac:dyDescent="0.3">
      <c r="A90" s="56" t="str">
        <f t="shared" si="12"/>
        <v/>
      </c>
      <c r="B90" s="287"/>
      <c r="C90" s="119" t="str">
        <f t="shared" si="13"/>
        <v/>
      </c>
      <c r="D90" s="119"/>
      <c r="E90" s="61" t="str">
        <f t="shared" si="14"/>
        <v/>
      </c>
      <c r="F90" s="22"/>
      <c r="G90" s="21">
        <f>VLOOKUP(A90,Liste!$F$3:$Q$1586,2,FALSE)</f>
        <v>0</v>
      </c>
      <c r="H90" s="21">
        <f>VLOOKUP(A90,Liste!$F$3:$Q$1586,3,FALSE)</f>
        <v>0</v>
      </c>
      <c r="I90" s="21">
        <f>VLOOKUP(A90,Liste!$F$3:$Q$1586,4,FALSE)</f>
        <v>0</v>
      </c>
      <c r="J90" s="21">
        <f>VLOOKUP(A90,Liste!$F$3:$Q$1586,5,FALSE)</f>
        <v>0</v>
      </c>
      <c r="K90" s="21">
        <f>VLOOKUP(A90,Liste!$F$3:$Q$1586,9,FALSE)</f>
        <v>0</v>
      </c>
      <c r="Q90" s="14"/>
      <c r="T90" s="97"/>
      <c r="U90" s="14"/>
      <c r="V90" s="14"/>
      <c r="X90" s="218"/>
      <c r="Y90" s="219"/>
      <c r="AA90" s="217">
        <f t="shared" si="15"/>
        <v>0</v>
      </c>
      <c r="AB90" s="217">
        <f t="shared" si="16"/>
        <v>0</v>
      </c>
      <c r="AC90" s="217"/>
      <c r="AD90" s="217" t="str">
        <f t="shared" si="11"/>
        <v>0</v>
      </c>
      <c r="AE90" s="221" t="e">
        <f>VLOOKUP(AD90,FSGT2_Class!$AL$8:$AM$107,2,FALSE)</f>
        <v>#N/A</v>
      </c>
    </row>
    <row r="91" spans="1:31" ht="14.1" customHeight="1" x14ac:dyDescent="0.3">
      <c r="A91" s="56" t="str">
        <f t="shared" si="12"/>
        <v/>
      </c>
      <c r="B91" s="287"/>
      <c r="C91" s="119" t="str">
        <f t="shared" si="13"/>
        <v/>
      </c>
      <c r="D91" s="119"/>
      <c r="E91" s="61" t="str">
        <f t="shared" si="14"/>
        <v/>
      </c>
      <c r="F91" s="22"/>
      <c r="G91" s="21">
        <f>VLOOKUP(A91,Liste!$F$3:$Q$1586,2,FALSE)</f>
        <v>0</v>
      </c>
      <c r="H91" s="21">
        <f>VLOOKUP(A91,Liste!$F$3:$Q$1586,3,FALSE)</f>
        <v>0</v>
      </c>
      <c r="I91" s="21">
        <f>VLOOKUP(A91,Liste!$F$3:$Q$1586,4,FALSE)</f>
        <v>0</v>
      </c>
      <c r="J91" s="21">
        <f>VLOOKUP(A91,Liste!$F$3:$Q$1586,5,FALSE)</f>
        <v>0</v>
      </c>
      <c r="K91" s="21">
        <f>VLOOKUP(A91,Liste!$F$3:$Q$1586,9,FALSE)</f>
        <v>0</v>
      </c>
      <c r="Q91" s="14"/>
      <c r="T91" s="97"/>
      <c r="U91" s="14"/>
      <c r="V91" s="14"/>
      <c r="X91" s="218"/>
      <c r="Y91" s="219"/>
      <c r="AA91" s="217">
        <f t="shared" si="15"/>
        <v>0</v>
      </c>
      <c r="AB91" s="217">
        <f t="shared" si="16"/>
        <v>0</v>
      </c>
      <c r="AC91" s="217"/>
      <c r="AD91" s="217" t="str">
        <f t="shared" si="11"/>
        <v>0</v>
      </c>
      <c r="AE91" s="221" t="e">
        <f>VLOOKUP(AD91,FSGT2_Class!$AL$8:$AM$107,2,FALSE)</f>
        <v>#N/A</v>
      </c>
    </row>
    <row r="92" spans="1:31" ht="14.1" customHeight="1" x14ac:dyDescent="0.3">
      <c r="A92" s="56" t="str">
        <f t="shared" si="12"/>
        <v/>
      </c>
      <c r="B92" s="287"/>
      <c r="C92" s="119" t="str">
        <f t="shared" si="13"/>
        <v/>
      </c>
      <c r="D92" s="119"/>
      <c r="E92" s="61" t="str">
        <f t="shared" si="14"/>
        <v/>
      </c>
      <c r="F92" s="22"/>
      <c r="G92" s="21">
        <f>VLOOKUP(A92,Liste!$F$3:$Q$1586,2,FALSE)</f>
        <v>0</v>
      </c>
      <c r="H92" s="21">
        <f>VLOOKUP(A92,Liste!$F$3:$Q$1586,3,FALSE)</f>
        <v>0</v>
      </c>
      <c r="I92" s="21">
        <f>VLOOKUP(A92,Liste!$F$3:$Q$1586,4,FALSE)</f>
        <v>0</v>
      </c>
      <c r="J92" s="21">
        <f>VLOOKUP(A92,Liste!$F$3:$Q$1586,5,FALSE)</f>
        <v>0</v>
      </c>
      <c r="K92" s="21">
        <f>VLOOKUP(A92,Liste!$F$3:$Q$1586,9,FALSE)</f>
        <v>0</v>
      </c>
      <c r="Q92" s="14"/>
      <c r="T92" s="97"/>
      <c r="U92" s="14"/>
      <c r="V92" s="14"/>
      <c r="X92" s="218"/>
      <c r="Y92" s="219"/>
      <c r="AA92" s="217">
        <f t="shared" si="15"/>
        <v>0</v>
      </c>
      <c r="AB92" s="217">
        <f t="shared" si="16"/>
        <v>0</v>
      </c>
      <c r="AC92" s="217"/>
      <c r="AD92" s="217" t="str">
        <f t="shared" si="11"/>
        <v>0</v>
      </c>
      <c r="AE92" s="221" t="e">
        <f>VLOOKUP(AD92,FSGT2_Class!$AL$8:$AM$107,2,FALSE)</f>
        <v>#N/A</v>
      </c>
    </row>
    <row r="93" spans="1:31" ht="14.1" customHeight="1" x14ac:dyDescent="0.3">
      <c r="A93" s="56" t="str">
        <f t="shared" si="12"/>
        <v/>
      </c>
      <c r="B93" s="287"/>
      <c r="C93" s="119" t="str">
        <f t="shared" si="13"/>
        <v/>
      </c>
      <c r="D93" s="119"/>
      <c r="E93" s="61" t="str">
        <f t="shared" si="14"/>
        <v/>
      </c>
      <c r="F93" s="22"/>
      <c r="G93" s="21">
        <f>VLOOKUP(A93,Liste!$F$3:$Q$1586,2,FALSE)</f>
        <v>0</v>
      </c>
      <c r="H93" s="21">
        <f>VLOOKUP(A93,Liste!$F$3:$Q$1586,3,FALSE)</f>
        <v>0</v>
      </c>
      <c r="I93" s="21">
        <f>VLOOKUP(A93,Liste!$F$3:$Q$1586,4,FALSE)</f>
        <v>0</v>
      </c>
      <c r="J93" s="21">
        <f>VLOOKUP(A93,Liste!$F$3:$Q$1586,5,FALSE)</f>
        <v>0</v>
      </c>
      <c r="K93" s="21">
        <f>VLOOKUP(A93,Liste!$F$3:$Q$1586,9,FALSE)</f>
        <v>0</v>
      </c>
      <c r="Q93" s="14"/>
      <c r="T93" s="97"/>
      <c r="U93" s="14"/>
      <c r="V93" s="14"/>
      <c r="X93" s="218"/>
      <c r="Y93" s="219"/>
      <c r="AA93" s="217">
        <f t="shared" si="15"/>
        <v>0</v>
      </c>
      <c r="AB93" s="217">
        <f t="shared" si="16"/>
        <v>0</v>
      </c>
      <c r="AC93" s="217"/>
      <c r="AD93" s="217" t="str">
        <f t="shared" si="11"/>
        <v>0</v>
      </c>
      <c r="AE93" s="221" t="e">
        <f>VLOOKUP(AD93,FSGT2_Class!$AL$8:$AM$107,2,FALSE)</f>
        <v>#N/A</v>
      </c>
    </row>
    <row r="94" spans="1:31" ht="14.1" customHeight="1" x14ac:dyDescent="0.3">
      <c r="A94" s="56" t="str">
        <f t="shared" si="12"/>
        <v/>
      </c>
      <c r="B94" s="287"/>
      <c r="C94" s="119" t="str">
        <f t="shared" si="13"/>
        <v/>
      </c>
      <c r="D94" s="119"/>
      <c r="E94" s="61" t="str">
        <f t="shared" si="14"/>
        <v/>
      </c>
      <c r="F94" s="22"/>
      <c r="G94" s="21">
        <f>VLOOKUP(A94,Liste!$F$3:$Q$1586,2,FALSE)</f>
        <v>0</v>
      </c>
      <c r="H94" s="21">
        <f>VLOOKUP(A94,Liste!$F$3:$Q$1586,3,FALSE)</f>
        <v>0</v>
      </c>
      <c r="I94" s="21">
        <f>VLOOKUP(A94,Liste!$F$3:$Q$1586,4,FALSE)</f>
        <v>0</v>
      </c>
      <c r="J94" s="21">
        <f>VLOOKUP(A94,Liste!$F$3:$Q$1586,5,FALSE)</f>
        <v>0</v>
      </c>
      <c r="K94" s="21">
        <f>VLOOKUP(A94,Liste!$F$3:$Q$1586,9,FALSE)</f>
        <v>0</v>
      </c>
      <c r="Q94" s="14"/>
      <c r="T94" s="97"/>
      <c r="U94" s="14"/>
      <c r="V94" s="14"/>
      <c r="X94" s="218"/>
      <c r="Y94" s="219"/>
      <c r="AA94" s="217">
        <f t="shared" si="15"/>
        <v>0</v>
      </c>
      <c r="AB94" s="217">
        <f t="shared" si="16"/>
        <v>0</v>
      </c>
      <c r="AC94" s="217"/>
      <c r="AD94" s="217" t="str">
        <f t="shared" si="11"/>
        <v>0</v>
      </c>
      <c r="AE94" s="221" t="e">
        <f>VLOOKUP(AD94,FSGT2_Class!$AL$8:$AM$107,2,FALSE)</f>
        <v>#N/A</v>
      </c>
    </row>
    <row r="95" spans="1:31" ht="14.1" customHeight="1" x14ac:dyDescent="0.3">
      <c r="A95" s="56" t="str">
        <f t="shared" si="12"/>
        <v/>
      </c>
      <c r="B95" s="287"/>
      <c r="C95" s="119" t="str">
        <f t="shared" si="13"/>
        <v/>
      </c>
      <c r="D95" s="119"/>
      <c r="E95" s="61" t="str">
        <f t="shared" si="14"/>
        <v/>
      </c>
      <c r="F95" s="22"/>
      <c r="G95" s="21">
        <f>VLOOKUP(A95,Liste!$F$3:$Q$1586,2,FALSE)</f>
        <v>0</v>
      </c>
      <c r="H95" s="21">
        <f>VLOOKUP(A95,Liste!$F$3:$Q$1586,3,FALSE)</f>
        <v>0</v>
      </c>
      <c r="I95" s="21">
        <f>VLOOKUP(A95,Liste!$F$3:$Q$1586,4,FALSE)</f>
        <v>0</v>
      </c>
      <c r="J95" s="21">
        <f>VLOOKUP(A95,Liste!$F$3:$Q$1586,5,FALSE)</f>
        <v>0</v>
      </c>
      <c r="K95" s="21">
        <f>VLOOKUP(A95,Liste!$F$3:$Q$1586,9,FALSE)</f>
        <v>0</v>
      </c>
      <c r="Q95" s="14"/>
      <c r="T95" s="97"/>
      <c r="U95" s="14"/>
      <c r="V95" s="14"/>
      <c r="X95" s="218"/>
      <c r="Y95" s="219"/>
      <c r="AA95" s="217">
        <f t="shared" si="15"/>
        <v>0</v>
      </c>
      <c r="AB95" s="217">
        <f t="shared" si="16"/>
        <v>0</v>
      </c>
      <c r="AC95" s="217"/>
      <c r="AD95" s="217" t="str">
        <f t="shared" si="11"/>
        <v>0</v>
      </c>
      <c r="AE95" s="221" t="e">
        <f>VLOOKUP(AD95,FSGT2_Class!$AL$8:$AM$107,2,FALSE)</f>
        <v>#N/A</v>
      </c>
    </row>
    <row r="96" spans="1:31" ht="14.1" customHeight="1" x14ac:dyDescent="0.3">
      <c r="A96" s="56" t="str">
        <f t="shared" si="12"/>
        <v/>
      </c>
      <c r="B96" s="287"/>
      <c r="C96" s="119" t="str">
        <f t="shared" si="13"/>
        <v/>
      </c>
      <c r="D96" s="119"/>
      <c r="E96" s="61" t="str">
        <f t="shared" si="14"/>
        <v/>
      </c>
      <c r="F96" s="22"/>
      <c r="G96" s="21">
        <f>VLOOKUP(A96,Liste!$F$3:$Q$1586,2,FALSE)</f>
        <v>0</v>
      </c>
      <c r="H96" s="21">
        <f>VLOOKUP(A96,Liste!$F$3:$Q$1586,3,FALSE)</f>
        <v>0</v>
      </c>
      <c r="I96" s="21">
        <f>VLOOKUP(A96,Liste!$F$3:$Q$1586,4,FALSE)</f>
        <v>0</v>
      </c>
      <c r="J96" s="21">
        <f>VLOOKUP(A96,Liste!$F$3:$Q$1586,5,FALSE)</f>
        <v>0</v>
      </c>
      <c r="K96" s="21">
        <f>VLOOKUP(A96,Liste!$F$3:$Q$1586,9,FALSE)</f>
        <v>0</v>
      </c>
      <c r="Q96" s="14"/>
      <c r="T96" s="97"/>
      <c r="U96" s="14"/>
      <c r="V96" s="14"/>
      <c r="X96" s="218"/>
      <c r="Y96" s="219"/>
      <c r="AA96" s="217">
        <f t="shared" si="15"/>
        <v>0</v>
      </c>
      <c r="AB96" s="217">
        <f t="shared" si="16"/>
        <v>0</v>
      </c>
      <c r="AC96" s="217"/>
      <c r="AD96" s="217" t="str">
        <f t="shared" si="11"/>
        <v>0</v>
      </c>
      <c r="AE96" s="221" t="e">
        <f>VLOOKUP(AD96,FSGT2_Class!$AL$8:$AM$107,2,FALSE)</f>
        <v>#N/A</v>
      </c>
    </row>
    <row r="97" spans="1:31" ht="14.1" customHeight="1" x14ac:dyDescent="0.3">
      <c r="A97" s="56" t="str">
        <f t="shared" si="12"/>
        <v/>
      </c>
      <c r="B97" s="287"/>
      <c r="C97" s="119" t="str">
        <f t="shared" si="13"/>
        <v/>
      </c>
      <c r="D97" s="119"/>
      <c r="E97" s="61" t="str">
        <f t="shared" si="14"/>
        <v/>
      </c>
      <c r="F97" s="22"/>
      <c r="G97" s="21">
        <f>VLOOKUP(A97,Liste!$F$3:$Q$1586,2,FALSE)</f>
        <v>0</v>
      </c>
      <c r="H97" s="21">
        <f>VLOOKUP(A97,Liste!$F$3:$Q$1586,3,FALSE)</f>
        <v>0</v>
      </c>
      <c r="I97" s="21">
        <f>VLOOKUP(A97,Liste!$F$3:$Q$1586,4,FALSE)</f>
        <v>0</v>
      </c>
      <c r="J97" s="21">
        <f>VLOOKUP(A97,Liste!$F$3:$Q$1586,5,FALSE)</f>
        <v>0</v>
      </c>
      <c r="K97" s="21">
        <f>VLOOKUP(A97,Liste!$F$3:$Q$1586,9,FALSE)</f>
        <v>0</v>
      </c>
      <c r="Q97" s="14"/>
      <c r="T97" s="97"/>
      <c r="U97" s="14"/>
      <c r="V97" s="14"/>
      <c r="X97" s="218"/>
      <c r="Y97" s="219"/>
      <c r="AA97" s="217">
        <f t="shared" si="15"/>
        <v>0</v>
      </c>
      <c r="AB97" s="217">
        <f t="shared" si="16"/>
        <v>0</v>
      </c>
      <c r="AC97" s="217"/>
      <c r="AD97" s="217" t="str">
        <f t="shared" si="11"/>
        <v>0</v>
      </c>
      <c r="AE97" s="221" t="e">
        <f>VLOOKUP(AD97,FSGT2_Class!$AL$8:$AM$107,2,FALSE)</f>
        <v>#N/A</v>
      </c>
    </row>
    <row r="98" spans="1:31" ht="14.1" customHeight="1" x14ac:dyDescent="0.3">
      <c r="A98" s="56" t="str">
        <f t="shared" si="12"/>
        <v/>
      </c>
      <c r="B98" s="288"/>
      <c r="C98" s="119" t="str">
        <f t="shared" si="13"/>
        <v/>
      </c>
      <c r="D98" s="119"/>
      <c r="E98" s="61" t="str">
        <f t="shared" si="14"/>
        <v/>
      </c>
      <c r="F98" s="22"/>
      <c r="G98" s="21">
        <f>VLOOKUP(A98,Liste!$F$3:$Q$1586,2,FALSE)</f>
        <v>0</v>
      </c>
      <c r="H98" s="21">
        <f>VLOOKUP(A98,Liste!$F$3:$Q$1586,3,FALSE)</f>
        <v>0</v>
      </c>
      <c r="I98" s="21">
        <f>VLOOKUP(A98,Liste!$F$3:$Q$1586,4,FALSE)</f>
        <v>0</v>
      </c>
      <c r="J98" s="21">
        <f>VLOOKUP(A98,Liste!$F$3:$Q$1586,5,FALSE)</f>
        <v>0</v>
      </c>
      <c r="K98" s="21">
        <f>VLOOKUP(A98,Liste!$F$3:$Q$1586,9,FALSE)</f>
        <v>0</v>
      </c>
      <c r="Q98" s="14"/>
      <c r="T98" s="97"/>
      <c r="U98" s="14"/>
      <c r="V98" s="14"/>
      <c r="X98" s="218"/>
      <c r="Y98" s="219"/>
      <c r="AA98" s="217">
        <f t="shared" si="15"/>
        <v>0</v>
      </c>
      <c r="AB98" s="217">
        <f t="shared" si="16"/>
        <v>0</v>
      </c>
      <c r="AC98" s="217"/>
      <c r="AD98" s="217" t="str">
        <f t="shared" si="11"/>
        <v>0</v>
      </c>
      <c r="AE98" s="221" t="e">
        <f>VLOOKUP(AD98,FSGT2_Class!$AL$8:$AM$107,2,FALSE)</f>
        <v>#N/A</v>
      </c>
    </row>
    <row r="99" spans="1:31" ht="14.1" customHeight="1" x14ac:dyDescent="0.3">
      <c r="A99" s="56" t="str">
        <f t="shared" si="12"/>
        <v/>
      </c>
      <c r="B99" s="287"/>
      <c r="C99" s="119" t="str">
        <f t="shared" si="13"/>
        <v/>
      </c>
      <c r="D99" s="119"/>
      <c r="E99" s="61" t="str">
        <f t="shared" si="14"/>
        <v/>
      </c>
      <c r="F99" s="22"/>
      <c r="G99" s="21">
        <f>VLOOKUP(A99,Liste!$F$3:$Q$1586,2,FALSE)</f>
        <v>0</v>
      </c>
      <c r="H99" s="21">
        <f>VLOOKUP(A99,Liste!$F$3:$Q$1586,3,FALSE)</f>
        <v>0</v>
      </c>
      <c r="I99" s="21">
        <f>VLOOKUP(A99,Liste!$F$3:$Q$1586,4,FALSE)</f>
        <v>0</v>
      </c>
      <c r="J99" s="21">
        <f>VLOOKUP(A99,Liste!$F$3:$Q$1586,5,FALSE)</f>
        <v>0</v>
      </c>
      <c r="K99" s="21">
        <f>VLOOKUP(A99,Liste!$F$3:$Q$1586,9,FALSE)</f>
        <v>0</v>
      </c>
      <c r="Q99" s="14"/>
      <c r="T99" s="97"/>
      <c r="U99" s="14"/>
      <c r="V99" s="14"/>
      <c r="X99" s="218"/>
      <c r="Y99" s="219"/>
      <c r="AA99" s="217">
        <f t="shared" si="15"/>
        <v>0</v>
      </c>
      <c r="AB99" s="217">
        <f t="shared" si="16"/>
        <v>0</v>
      </c>
      <c r="AC99" s="217"/>
      <c r="AD99" s="217" t="str">
        <f t="shared" si="11"/>
        <v>0</v>
      </c>
      <c r="AE99" s="221" t="e">
        <f>VLOOKUP(AD99,FSGT2_Class!$AL$8:$AM$107,2,FALSE)</f>
        <v>#N/A</v>
      </c>
    </row>
    <row r="100" spans="1:31" ht="14.1" customHeight="1" x14ac:dyDescent="0.3">
      <c r="A100" s="56" t="str">
        <f t="shared" si="12"/>
        <v/>
      </c>
      <c r="B100" s="287"/>
      <c r="C100" s="119" t="str">
        <f t="shared" si="13"/>
        <v/>
      </c>
      <c r="D100" s="119"/>
      <c r="E100" s="61" t="str">
        <f t="shared" si="14"/>
        <v/>
      </c>
      <c r="F100" s="22"/>
      <c r="G100" s="21">
        <f>VLOOKUP(A100,Liste!$F$3:$Q$1586,2,FALSE)</f>
        <v>0</v>
      </c>
      <c r="H100" s="21">
        <f>VLOOKUP(A100,Liste!$F$3:$Q$1586,3,FALSE)</f>
        <v>0</v>
      </c>
      <c r="I100" s="21">
        <f>VLOOKUP(A100,Liste!$F$3:$Q$1586,4,FALSE)</f>
        <v>0</v>
      </c>
      <c r="J100" s="21">
        <f>VLOOKUP(A100,Liste!$F$3:$Q$1586,5,FALSE)</f>
        <v>0</v>
      </c>
      <c r="K100" s="21">
        <f>VLOOKUP(A100,Liste!$F$3:$Q$1586,9,FALSE)</f>
        <v>0</v>
      </c>
      <c r="Q100" s="14"/>
      <c r="T100" s="97"/>
      <c r="U100" s="14"/>
      <c r="V100" s="14"/>
      <c r="X100" s="218"/>
      <c r="Y100" s="219"/>
      <c r="AA100" s="217">
        <f t="shared" si="15"/>
        <v>0</v>
      </c>
      <c r="AB100" s="217">
        <f t="shared" si="16"/>
        <v>0</v>
      </c>
      <c r="AC100" s="217"/>
      <c r="AD100" s="217" t="str">
        <f t="shared" si="11"/>
        <v>0</v>
      </c>
      <c r="AE100" s="221" t="e">
        <f>VLOOKUP(AD100,FSGT2_Class!$AL$8:$AM$107,2,FALSE)</f>
        <v>#N/A</v>
      </c>
    </row>
    <row r="101" spans="1:31" ht="14.1" customHeight="1" x14ac:dyDescent="0.3">
      <c r="A101" s="56" t="str">
        <f t="shared" si="12"/>
        <v/>
      </c>
      <c r="B101" s="287"/>
      <c r="C101" s="119" t="str">
        <f t="shared" si="13"/>
        <v/>
      </c>
      <c r="D101" s="119"/>
      <c r="E101" s="61" t="str">
        <f t="shared" si="14"/>
        <v/>
      </c>
      <c r="F101" s="22"/>
      <c r="G101" s="21">
        <f>VLOOKUP(A101,Liste!$F$3:$Q$1586,2,FALSE)</f>
        <v>0</v>
      </c>
      <c r="H101" s="21">
        <f>VLOOKUP(A101,Liste!$F$3:$Q$1586,3,FALSE)</f>
        <v>0</v>
      </c>
      <c r="I101" s="21">
        <f>VLOOKUP(A101,Liste!$F$3:$Q$1586,4,FALSE)</f>
        <v>0</v>
      </c>
      <c r="J101" s="21">
        <f>VLOOKUP(A101,Liste!$F$3:$Q$1586,5,FALSE)</f>
        <v>0</v>
      </c>
      <c r="K101" s="21">
        <f>VLOOKUP(A101,Liste!$F$3:$Q$1586,9,FALSE)</f>
        <v>0</v>
      </c>
      <c r="Q101" s="14"/>
      <c r="T101" s="97"/>
      <c r="U101" s="14"/>
      <c r="V101" s="14"/>
      <c r="X101" s="218"/>
      <c r="Y101" s="219"/>
      <c r="AA101" s="217">
        <f t="shared" si="15"/>
        <v>0</v>
      </c>
      <c r="AB101" s="217">
        <f t="shared" si="16"/>
        <v>0</v>
      </c>
      <c r="AC101" s="217"/>
      <c r="AD101" s="217" t="str">
        <f t="shared" si="11"/>
        <v>0</v>
      </c>
      <c r="AE101" s="221" t="e">
        <f>VLOOKUP(AD101,FSGT2_Class!$AL$8:$AM$107,2,FALSE)</f>
        <v>#N/A</v>
      </c>
    </row>
    <row r="102" spans="1:31" ht="14.1" customHeight="1" x14ac:dyDescent="0.3">
      <c r="A102" s="56" t="str">
        <f t="shared" si="12"/>
        <v/>
      </c>
      <c r="B102" s="287"/>
      <c r="C102" s="119" t="str">
        <f t="shared" si="13"/>
        <v/>
      </c>
      <c r="D102" s="119"/>
      <c r="E102" s="61" t="str">
        <f t="shared" si="14"/>
        <v/>
      </c>
      <c r="F102" s="22"/>
      <c r="G102" s="21">
        <f>VLOOKUP(A102,Liste!$F$3:$Q$1586,2,FALSE)</f>
        <v>0</v>
      </c>
      <c r="H102" s="21">
        <f>VLOOKUP(A102,Liste!$F$3:$Q$1586,3,FALSE)</f>
        <v>0</v>
      </c>
      <c r="I102" s="21">
        <f>VLOOKUP(A102,Liste!$F$3:$Q$1586,4,FALSE)</f>
        <v>0</v>
      </c>
      <c r="J102" s="21">
        <f>VLOOKUP(A102,Liste!$F$3:$Q$1586,5,FALSE)</f>
        <v>0</v>
      </c>
      <c r="K102" s="21">
        <f>VLOOKUP(A102,Liste!$F$3:$Q$1586,9,FALSE)</f>
        <v>0</v>
      </c>
      <c r="Q102" s="14"/>
      <c r="T102" s="97"/>
      <c r="U102" s="14"/>
      <c r="V102" s="14"/>
      <c r="X102" s="218"/>
      <c r="Y102" s="219"/>
      <c r="AA102" s="217">
        <f t="shared" si="15"/>
        <v>0</v>
      </c>
      <c r="AB102" s="217">
        <f t="shared" si="16"/>
        <v>0</v>
      </c>
      <c r="AC102" s="217"/>
      <c r="AD102" s="217" t="str">
        <f t="shared" si="11"/>
        <v>0</v>
      </c>
      <c r="AE102" s="221" t="e">
        <f>VLOOKUP(AD102,FSGT2_Class!$AL$8:$AM$107,2,FALSE)</f>
        <v>#N/A</v>
      </c>
    </row>
    <row r="103" spans="1:31" ht="14.1" customHeight="1" x14ac:dyDescent="0.3">
      <c r="A103" s="56" t="str">
        <f t="shared" si="12"/>
        <v/>
      </c>
      <c r="B103" s="287"/>
      <c r="C103" s="119" t="str">
        <f t="shared" si="13"/>
        <v/>
      </c>
      <c r="D103" s="119"/>
      <c r="E103" s="61" t="str">
        <f t="shared" si="14"/>
        <v/>
      </c>
      <c r="F103" s="22"/>
      <c r="G103" s="21">
        <f>VLOOKUP(A103,Liste!$F$3:$Q$1586,2,FALSE)</f>
        <v>0</v>
      </c>
      <c r="H103" s="21">
        <f>VLOOKUP(A103,Liste!$F$3:$Q$1586,3,FALSE)</f>
        <v>0</v>
      </c>
      <c r="I103" s="21">
        <f>VLOOKUP(A103,Liste!$F$3:$Q$1586,4,FALSE)</f>
        <v>0</v>
      </c>
      <c r="J103" s="21">
        <f>VLOOKUP(A103,Liste!$F$3:$Q$1586,5,FALSE)</f>
        <v>0</v>
      </c>
      <c r="K103" s="21">
        <f>VLOOKUP(A103,Liste!$F$3:$Q$1586,9,FALSE)</f>
        <v>0</v>
      </c>
      <c r="Q103" s="14"/>
      <c r="T103" s="97"/>
      <c r="U103" s="14"/>
      <c r="V103" s="14"/>
      <c r="X103" s="218"/>
      <c r="Y103" s="219"/>
      <c r="AA103" s="217">
        <f t="shared" si="15"/>
        <v>0</v>
      </c>
      <c r="AB103" s="217">
        <f t="shared" si="16"/>
        <v>0</v>
      </c>
      <c r="AC103" s="217"/>
      <c r="AD103" s="217" t="str">
        <f t="shared" si="11"/>
        <v>0</v>
      </c>
      <c r="AE103" s="221" t="e">
        <f>VLOOKUP(AD103,FSGT2_Class!$AL$8:$AM$107,2,FALSE)</f>
        <v>#N/A</v>
      </c>
    </row>
    <row r="104" spans="1:31" ht="14.1" customHeight="1" x14ac:dyDescent="0.3">
      <c r="A104" s="56" t="str">
        <f t="shared" si="12"/>
        <v/>
      </c>
      <c r="B104" s="287"/>
      <c r="C104" s="119" t="str">
        <f t="shared" si="13"/>
        <v/>
      </c>
      <c r="D104" s="119"/>
      <c r="E104" s="61" t="str">
        <f t="shared" si="14"/>
        <v/>
      </c>
      <c r="F104" s="22"/>
      <c r="G104" s="21">
        <f>VLOOKUP(A104,Liste!$F$3:$Q$1586,2,FALSE)</f>
        <v>0</v>
      </c>
      <c r="H104" s="21">
        <f>VLOOKUP(A104,Liste!$F$3:$Q$1586,3,FALSE)</f>
        <v>0</v>
      </c>
      <c r="I104" s="21">
        <f>VLOOKUP(A104,Liste!$F$3:$Q$1586,4,FALSE)</f>
        <v>0</v>
      </c>
      <c r="J104" s="21">
        <f>VLOOKUP(A104,Liste!$F$3:$Q$1586,5,FALSE)</f>
        <v>0</v>
      </c>
      <c r="K104" s="21">
        <f>VLOOKUP(A104,Liste!$F$3:$Q$1586,9,FALSE)</f>
        <v>0</v>
      </c>
      <c r="Q104" s="14"/>
      <c r="T104" s="97"/>
      <c r="U104" s="14"/>
      <c r="V104" s="14"/>
      <c r="X104" s="218"/>
      <c r="Y104" s="219"/>
      <c r="AA104" s="217">
        <f t="shared" si="15"/>
        <v>0</v>
      </c>
      <c r="AB104" s="217">
        <f t="shared" si="16"/>
        <v>0</v>
      </c>
      <c r="AC104" s="217"/>
      <c r="AD104" s="217" t="str">
        <f t="shared" si="11"/>
        <v>0</v>
      </c>
      <c r="AE104" s="221" t="e">
        <f>VLOOKUP(AD104,FSGT2_Class!$AL$8:$AM$107,2,FALSE)</f>
        <v>#N/A</v>
      </c>
    </row>
    <row r="105" spans="1:31" ht="14.1" customHeight="1" x14ac:dyDescent="0.3">
      <c r="A105" s="56" t="str">
        <f t="shared" si="12"/>
        <v/>
      </c>
      <c r="B105" s="287"/>
      <c r="C105" s="119" t="str">
        <f t="shared" si="13"/>
        <v/>
      </c>
      <c r="D105" s="119"/>
      <c r="E105" s="61" t="str">
        <f t="shared" si="14"/>
        <v/>
      </c>
      <c r="F105" s="22"/>
      <c r="G105" s="21">
        <f>VLOOKUP(A105,Liste!$F$3:$Q$1586,2,FALSE)</f>
        <v>0</v>
      </c>
      <c r="H105" s="21">
        <f>VLOOKUP(A105,Liste!$F$3:$Q$1586,3,FALSE)</f>
        <v>0</v>
      </c>
      <c r="I105" s="21">
        <f>VLOOKUP(A105,Liste!$F$3:$Q$1586,4,FALSE)</f>
        <v>0</v>
      </c>
      <c r="J105" s="21">
        <f>VLOOKUP(A105,Liste!$F$3:$Q$1586,5,FALSE)</f>
        <v>0</v>
      </c>
      <c r="K105" s="21">
        <f>VLOOKUP(A105,Liste!$F$3:$Q$1586,9,FALSE)</f>
        <v>0</v>
      </c>
      <c r="Q105" s="14"/>
      <c r="T105" s="97"/>
      <c r="U105" s="14"/>
      <c r="V105" s="14"/>
      <c r="X105" s="218"/>
      <c r="Y105" s="219"/>
      <c r="AA105" s="217">
        <f t="shared" si="15"/>
        <v>0</v>
      </c>
      <c r="AB105" s="217">
        <f t="shared" si="16"/>
        <v>0</v>
      </c>
      <c r="AC105" s="217"/>
      <c r="AD105" s="217" t="str">
        <f t="shared" si="11"/>
        <v>0</v>
      </c>
      <c r="AE105" s="221" t="e">
        <f>VLOOKUP(AD105,FSGT2_Class!$AL$8:$AM$107,2,FALSE)</f>
        <v>#N/A</v>
      </c>
    </row>
    <row r="106" spans="1:31" ht="14.1" customHeight="1" x14ac:dyDescent="0.3">
      <c r="A106" s="56" t="str">
        <f t="shared" si="12"/>
        <v/>
      </c>
      <c r="B106" s="289"/>
      <c r="C106" s="120" t="str">
        <f t="shared" si="13"/>
        <v/>
      </c>
      <c r="D106" s="120"/>
      <c r="E106" s="121" t="str">
        <f t="shared" si="14"/>
        <v/>
      </c>
      <c r="F106" s="122"/>
      <c r="G106" s="123">
        <f>VLOOKUP(A106,Liste!$F$3:$Q$1586,2,FALSE)</f>
        <v>0</v>
      </c>
      <c r="H106" s="123">
        <f>VLOOKUP(A106,Liste!$F$3:$Q$1586,3,FALSE)</f>
        <v>0</v>
      </c>
      <c r="I106" s="123">
        <f>VLOOKUP(A106,Liste!$F$3:$Q$1586,4,FALSE)</f>
        <v>0</v>
      </c>
      <c r="J106" s="123">
        <f>VLOOKUP(A106,Liste!$F$3:$Q$1586,5,FALSE)</f>
        <v>0</v>
      </c>
      <c r="K106" s="123">
        <f>VLOOKUP(A106,Liste!$F$3:$Q$1586,9,FALSE)</f>
        <v>0</v>
      </c>
      <c r="Q106" s="14"/>
      <c r="T106" s="97"/>
      <c r="U106" s="14"/>
      <c r="V106" s="14"/>
      <c r="X106" s="218"/>
      <c r="Y106" s="219"/>
      <c r="AA106" s="217">
        <f t="shared" si="15"/>
        <v>0</v>
      </c>
      <c r="AB106" s="217">
        <f t="shared" si="16"/>
        <v>0</v>
      </c>
      <c r="AC106" s="217"/>
      <c r="AD106" s="217" t="str">
        <f t="shared" si="11"/>
        <v>0</v>
      </c>
      <c r="AE106" s="221" t="e">
        <f>VLOOKUP(AD106,FSGT2_Class!$AL$8:$AM$107,2,FALSE)</f>
        <v>#N/A</v>
      </c>
    </row>
    <row r="107" spans="1:31" ht="13.8" x14ac:dyDescent="0.3">
      <c r="B107" s="92"/>
    </row>
    <row r="108" spans="1:31" ht="12.75" customHeight="1" x14ac:dyDescent="0.3">
      <c r="B108" s="92"/>
    </row>
    <row r="110" spans="1:31" ht="12.75" hidden="1" customHeight="1" x14ac:dyDescent="0.3">
      <c r="F110" s="19">
        <v>0</v>
      </c>
    </row>
    <row r="111" spans="1:31" ht="12.75" customHeight="1" x14ac:dyDescent="0.3"/>
    <row r="112" spans="1:31" ht="12.75" customHeight="1" x14ac:dyDescent="0.3">
      <c r="B112" s="98"/>
    </row>
    <row r="113" spans="2:2" ht="12.75" customHeight="1" x14ac:dyDescent="0.3">
      <c r="B113" s="98"/>
    </row>
    <row r="114" spans="2:2" ht="12.75" customHeight="1" x14ac:dyDescent="0.3">
      <c r="B114" s="98"/>
    </row>
  </sheetData>
  <mergeCells count="10">
    <mergeCell ref="F1:K1"/>
    <mergeCell ref="F3:H3"/>
    <mergeCell ref="J5:J6"/>
    <mergeCell ref="B5:E5"/>
    <mergeCell ref="F5:F6"/>
    <mergeCell ref="G5:G6"/>
    <mergeCell ref="H5:H6"/>
    <mergeCell ref="I5:I6"/>
    <mergeCell ref="K5:K6"/>
    <mergeCell ref="J2:K4"/>
  </mergeCells>
  <conditionalFormatting sqref="W7:W25">
    <cfRule type="cellIs" dxfId="124" priority="100" operator="notEqual">
      <formula>"X"</formula>
    </cfRule>
  </conditionalFormatting>
  <conditionalFormatting sqref="Z7:Z25">
    <cfRule type="cellIs" dxfId="123" priority="98" operator="equal">
      <formula>0</formula>
    </cfRule>
    <cfRule type="cellIs" dxfId="122" priority="99" operator="greaterThan">
      <formula>0</formula>
    </cfRule>
  </conditionalFormatting>
  <conditionalFormatting sqref="K7:K106 W7:W25 Z7:Z25 AH7:AT25">
    <cfRule type="containsErrors" dxfId="121" priority="96">
      <formula>ISERROR(K7)</formula>
    </cfRule>
  </conditionalFormatting>
  <conditionalFormatting sqref="AQ7:AQ25">
    <cfRule type="containsText" dxfId="120" priority="95" operator="containsText" text="NON">
      <formula>NOT(ISERROR(SEARCH("NON",AQ7)))</formula>
    </cfRule>
  </conditionalFormatting>
  <conditionalFormatting sqref="K7:K106">
    <cfRule type="cellIs" dxfId="119" priority="93" operator="equal">
      <formula>0</formula>
    </cfRule>
    <cfRule type="containsErrors" dxfId="118" priority="94">
      <formula>ISERROR(K7)</formula>
    </cfRule>
    <cfRule type="cellIs" dxfId="117" priority="25" operator="equal">
      <formula>2</formula>
    </cfRule>
  </conditionalFormatting>
  <conditionalFormatting sqref="K7:K106">
    <cfRule type="containsText" dxfId="116" priority="31" operator="containsText" text="M">
      <formula>NOT(ISERROR(SEARCH("M",K7)))</formula>
    </cfRule>
    <cfRule type="containsText" dxfId="115" priority="32" operator="containsText" text="F">
      <formula>NOT(ISERROR(SEARCH("F",K7)))</formula>
    </cfRule>
  </conditionalFormatting>
  <conditionalFormatting sqref="G7:J106">
    <cfRule type="cellIs" dxfId="114" priority="26" operator="equal">
      <formula>0</formula>
    </cfRule>
  </conditionalFormatting>
  <conditionalFormatting sqref="U7:U106">
    <cfRule type="uniqueValues" dxfId="113" priority="16"/>
  </conditionalFormatting>
  <conditionalFormatting sqref="F7:F106 AE7:AE106">
    <cfRule type="uniqueValues" dxfId="112" priority="3"/>
  </conditionalFormatting>
  <conditionalFormatting sqref="B7:D106">
    <cfRule type="duplicateValues" dxfId="111" priority="2"/>
  </conditionalFormatting>
  <printOptions horizontalCentered="1"/>
  <pageMargins left="0.19685039370078741" right="0.19685039370078741" top="0.19685039370078741" bottom="0.19685039370078741" header="0.31496062992125984" footer="0.31496062992125984"/>
  <pageSetup paperSize="9"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08"/>
  <sheetViews>
    <sheetView zoomScaleNormal="100" workbookViewId="0">
      <pane ySplit="7" topLeftCell="A11" activePane="bottomLeft" state="frozen"/>
      <selection pane="bottomLeft" activeCell="C26" sqref="C26"/>
    </sheetView>
  </sheetViews>
  <sheetFormatPr baseColWidth="10" defaultRowHeight="14.4" x14ac:dyDescent="0.3"/>
  <cols>
    <col min="1" max="1" width="5" customWidth="1"/>
    <col min="2" max="2" width="11.5546875" hidden="1" customWidth="1"/>
    <col min="3" max="3" width="9" customWidth="1"/>
    <col min="4" max="5" width="23.109375" customWidth="1"/>
    <col min="6" max="6" width="23" customWidth="1"/>
    <col min="7" max="7" width="9.5546875" customWidth="1"/>
    <col min="8" max="8" width="8.6640625" customWidth="1"/>
    <col min="9" max="9" width="2.6640625" style="79" customWidth="1"/>
    <col min="10" max="14" width="7.6640625" style="1" hidden="1" customWidth="1"/>
    <col min="15" max="16" width="7.6640625" style="133" customWidth="1"/>
    <col min="17" max="17" width="2.6640625" style="66" customWidth="1"/>
    <col min="18" max="22" width="7.6640625" style="1" hidden="1" customWidth="1"/>
    <col min="23" max="24" width="7.6640625" style="133" customWidth="1"/>
    <col min="25" max="25" width="2.6640625" style="66" customWidth="1"/>
    <col min="26" max="30" width="7.6640625" style="1" hidden="1" customWidth="1"/>
    <col min="31" max="32" width="7.6640625" style="133" customWidth="1"/>
    <col min="38" max="38" width="16.44140625" hidden="1" customWidth="1"/>
    <col min="39" max="39" width="0" hidden="1" customWidth="1"/>
  </cols>
  <sheetData>
    <row r="1" spans="1:39" s="66" customFormat="1" ht="9.75" customHeight="1" x14ac:dyDescent="0.3">
      <c r="I1" s="79"/>
      <c r="J1" s="1"/>
      <c r="K1" s="1"/>
      <c r="L1" s="1"/>
      <c r="M1" s="1"/>
      <c r="N1" s="1"/>
      <c r="O1" s="133"/>
      <c r="P1" s="133"/>
      <c r="R1" s="1"/>
      <c r="S1" s="1"/>
      <c r="T1" s="1"/>
      <c r="U1" s="1"/>
      <c r="V1" s="1"/>
      <c r="W1" s="133"/>
      <c r="X1" s="133"/>
      <c r="Z1" s="1"/>
      <c r="AA1" s="1"/>
      <c r="AB1" s="1"/>
      <c r="AC1" s="1"/>
      <c r="AD1" s="1"/>
      <c r="AE1" s="133"/>
      <c r="AF1" s="133"/>
    </row>
    <row r="2" spans="1:39" s="19" customFormat="1" ht="23.25" customHeight="1" thickBot="1" x14ac:dyDescent="0.35">
      <c r="A2" s="312" t="str">
        <f>Entete!B2</f>
        <v>vélo sport joncynois</v>
      </c>
      <c r="B2" s="312"/>
      <c r="C2" s="312"/>
      <c r="D2" s="312"/>
      <c r="E2" s="312"/>
      <c r="F2" s="312"/>
      <c r="G2" s="312"/>
      <c r="H2" s="312"/>
      <c r="I2" s="77"/>
      <c r="J2" s="84"/>
      <c r="K2" s="201">
        <f>FSGT2_Inscr!AA6</f>
        <v>9</v>
      </c>
      <c r="L2" s="202">
        <f>K2*4</f>
        <v>36</v>
      </c>
      <c r="M2" s="237">
        <f>MIN(L8:L107)</f>
        <v>4</v>
      </c>
      <c r="N2" s="84"/>
      <c r="O2" s="134"/>
      <c r="P2" s="134"/>
      <c r="R2" s="84"/>
      <c r="S2" s="201">
        <f>FSGT2_Inscr!AB6</f>
        <v>9</v>
      </c>
      <c r="T2" s="202">
        <f>S2*4</f>
        <v>36</v>
      </c>
      <c r="U2" s="237">
        <f>MIN(T8:T107)</f>
        <v>4</v>
      </c>
      <c r="V2" s="84"/>
      <c r="W2" s="134"/>
      <c r="X2" s="134"/>
      <c r="Z2" s="84"/>
      <c r="AA2" s="201">
        <f>FSGT3_Inscr!AA6</f>
        <v>15</v>
      </c>
      <c r="AB2" s="202">
        <f>AA2*4</f>
        <v>60</v>
      </c>
      <c r="AC2" s="237">
        <f>MIN(AB8:AB107)</f>
        <v>0</v>
      </c>
      <c r="AD2" s="84"/>
      <c r="AE2" s="134"/>
      <c r="AF2" s="134"/>
    </row>
    <row r="3" spans="1:39" s="19" customFormat="1" ht="9.75" customHeight="1" thickTop="1" x14ac:dyDescent="0.3">
      <c r="A3" s="73"/>
      <c r="B3" s="73"/>
      <c r="C3" s="73"/>
      <c r="D3" s="73"/>
      <c r="E3" s="73"/>
      <c r="F3" s="73"/>
      <c r="G3" s="308" t="s">
        <v>18</v>
      </c>
      <c r="H3" s="309"/>
      <c r="I3" s="85"/>
      <c r="J3" s="335" t="s">
        <v>60</v>
      </c>
      <c r="K3" s="336"/>
      <c r="L3" s="336"/>
      <c r="M3" s="336"/>
      <c r="N3" s="336"/>
      <c r="O3" s="336"/>
      <c r="P3" s="337"/>
      <c r="Q3" s="48"/>
      <c r="R3" s="344" t="s">
        <v>61</v>
      </c>
      <c r="S3" s="345"/>
      <c r="T3" s="345"/>
      <c r="U3" s="345"/>
      <c r="V3" s="345"/>
      <c r="W3" s="345"/>
      <c r="X3" s="346"/>
      <c r="Y3" s="48"/>
      <c r="Z3" s="321" t="s">
        <v>55</v>
      </c>
      <c r="AA3" s="322"/>
      <c r="AB3" s="322"/>
      <c r="AC3" s="322"/>
      <c r="AD3" s="322"/>
      <c r="AE3" s="322"/>
      <c r="AF3" s="323"/>
    </row>
    <row r="4" spans="1:39" s="19" customFormat="1" ht="23.25" customHeight="1" x14ac:dyDescent="0.3">
      <c r="A4" s="313" t="str">
        <f>Entete!B4</f>
        <v>prix de Laives</v>
      </c>
      <c r="B4" s="313"/>
      <c r="C4" s="313"/>
      <c r="D4" s="313"/>
      <c r="E4" s="313"/>
      <c r="F4" s="50" t="str">
        <f>Entete!B6</f>
        <v>26/08/2018</v>
      </c>
      <c r="G4" s="310"/>
      <c r="H4" s="311"/>
      <c r="I4" s="86"/>
      <c r="J4" s="338"/>
      <c r="K4" s="339"/>
      <c r="L4" s="339"/>
      <c r="M4" s="339"/>
      <c r="N4" s="339"/>
      <c r="O4" s="339"/>
      <c r="P4" s="340"/>
      <c r="Q4" s="48"/>
      <c r="R4" s="347"/>
      <c r="S4" s="348"/>
      <c r="T4" s="348"/>
      <c r="U4" s="348"/>
      <c r="V4" s="348"/>
      <c r="W4" s="348"/>
      <c r="X4" s="349"/>
      <c r="Y4" s="48"/>
      <c r="Z4" s="324"/>
      <c r="AA4" s="325"/>
      <c r="AB4" s="325"/>
      <c r="AC4" s="325"/>
      <c r="AD4" s="325"/>
      <c r="AE4" s="325"/>
      <c r="AF4" s="326"/>
    </row>
    <row r="5" spans="1:39" s="19" customFormat="1" ht="7.5" customHeight="1" thickBot="1" x14ac:dyDescent="0.35">
      <c r="G5" s="310"/>
      <c r="H5" s="311"/>
      <c r="I5" s="87"/>
      <c r="J5" s="341"/>
      <c r="K5" s="342"/>
      <c r="L5" s="342"/>
      <c r="M5" s="342"/>
      <c r="N5" s="342"/>
      <c r="O5" s="342"/>
      <c r="P5" s="343"/>
      <c r="Q5" s="48"/>
      <c r="R5" s="350"/>
      <c r="S5" s="351"/>
      <c r="T5" s="351"/>
      <c r="U5" s="351"/>
      <c r="V5" s="351"/>
      <c r="W5" s="351"/>
      <c r="X5" s="352"/>
      <c r="Y5" s="48"/>
      <c r="Z5" s="327"/>
      <c r="AA5" s="328"/>
      <c r="AB5" s="328"/>
      <c r="AC5" s="328"/>
      <c r="AD5" s="328"/>
      <c r="AE5" s="328"/>
      <c r="AF5" s="329"/>
    </row>
    <row r="6" spans="1:39" s="24" customFormat="1" ht="15" customHeight="1" thickTop="1" x14ac:dyDescent="0.3">
      <c r="A6" s="318" t="s">
        <v>14</v>
      </c>
      <c r="B6" s="146"/>
      <c r="C6" s="298" t="s">
        <v>10</v>
      </c>
      <c r="D6" s="300" t="s">
        <v>9</v>
      </c>
      <c r="E6" s="302" t="s">
        <v>2</v>
      </c>
      <c r="F6" s="304" t="s">
        <v>0</v>
      </c>
      <c r="G6" s="295" t="s">
        <v>3</v>
      </c>
      <c r="H6" s="306" t="s">
        <v>35</v>
      </c>
      <c r="I6" s="49"/>
      <c r="J6" s="263"/>
      <c r="K6" s="264"/>
      <c r="L6" s="264"/>
      <c r="M6" s="264"/>
      <c r="N6" s="264"/>
      <c r="O6" s="353" t="s">
        <v>28</v>
      </c>
      <c r="P6" s="355" t="s">
        <v>27</v>
      </c>
      <c r="Q6" s="117"/>
      <c r="R6" s="259"/>
      <c r="S6" s="260"/>
      <c r="T6" s="260"/>
      <c r="U6" s="260"/>
      <c r="V6" s="260"/>
      <c r="W6" s="357" t="s">
        <v>29</v>
      </c>
      <c r="X6" s="359" t="s">
        <v>27</v>
      </c>
      <c r="Y6" s="117"/>
      <c r="Z6" s="243"/>
      <c r="AA6" s="238"/>
      <c r="AB6" s="238"/>
      <c r="AC6" s="238"/>
      <c r="AD6" s="238"/>
      <c r="AE6" s="330" t="s">
        <v>30</v>
      </c>
      <c r="AF6" s="333" t="s">
        <v>27</v>
      </c>
    </row>
    <row r="7" spans="1:39" s="24" customFormat="1" ht="15" customHeight="1" x14ac:dyDescent="0.3">
      <c r="A7" s="319"/>
      <c r="B7" s="147"/>
      <c r="C7" s="320"/>
      <c r="D7" s="332"/>
      <c r="E7" s="315"/>
      <c r="F7" s="316"/>
      <c r="G7" s="317"/>
      <c r="H7" s="314"/>
      <c r="I7" s="49"/>
      <c r="J7" s="265"/>
      <c r="K7" s="266"/>
      <c r="L7" s="266"/>
      <c r="M7" s="266"/>
      <c r="N7" s="266"/>
      <c r="O7" s="354"/>
      <c r="P7" s="356"/>
      <c r="Q7" s="117"/>
      <c r="R7" s="261"/>
      <c r="S7" s="262"/>
      <c r="T7" s="262"/>
      <c r="U7" s="262"/>
      <c r="V7" s="262"/>
      <c r="W7" s="358"/>
      <c r="X7" s="360"/>
      <c r="Y7" s="117"/>
      <c r="Z7" s="239"/>
      <c r="AA7" s="240"/>
      <c r="AB7" s="240"/>
      <c r="AC7" s="240"/>
      <c r="AD7" s="240"/>
      <c r="AE7" s="331"/>
      <c r="AF7" s="334"/>
    </row>
    <row r="8" spans="1:39" ht="15" customHeight="1" x14ac:dyDescent="0.3">
      <c r="A8" s="195">
        <v>1</v>
      </c>
      <c r="B8" s="195">
        <f>IF(A8="A",0,IF(A8="NC",0,1))</f>
        <v>1</v>
      </c>
      <c r="C8" s="162">
        <v>251</v>
      </c>
      <c r="D8" s="195" t="str">
        <f>IF(C8="","",(IF(ISERROR(VLOOKUP(C8,FSGT2_Inscr!$F$7:$L$110,2,FALSE))=TRUE,VLOOKUP(C8,FSGT3_Inscr!$F$7:$K$110,2,FALSE),(VLOOKUP(C8,FSGT2_Inscr!$F$7:$L$110,2,FALSE)))))</f>
        <v>BEAUSOLEIL</v>
      </c>
      <c r="E8" s="195" t="str">
        <f>IF(C8="","",(IF(ISERROR(VLOOKUP(C8,FSGT2_Inscr!$F$7:$L$110,3,FALSE))=TRUE,VLOOKUP(C8,FSGT3_Inscr!$F$7:$K$110,3,FALSE),(VLOOKUP(C8,FSGT2_Inscr!$F$7:$L$110,3,FALSE)))))</f>
        <v>Laurent</v>
      </c>
      <c r="F8" s="195" t="str">
        <f>IF(C8="","",(IF(ISERROR(VLOOKUP(C8,FSGT2_Inscr!$F$7:$L$110,4,FALSE))=TRUE,VLOOKUP(C8,FSGT3_Inscr!$F$7:$K$110,4,FALSE),(VLOOKUP(C8,FSGT2_Inscr!$F$7:$L$110,4,FALSE)))))</f>
        <v>Sanvignes</v>
      </c>
      <c r="G8" s="195">
        <f>IF(C8="","",(IF(ISERROR(VLOOKUP(C8,FSGT2_Inscr!$F$7:$L$110,5,FALSE))=TRUE,VLOOKUP(C8,FSGT3_Inscr!$F$7:$K$110,5,FALSE),(VLOOKUP(C8,FSGT2_Inscr!$F$7:$L$110,5,FALSE)))))</f>
        <v>71</v>
      </c>
      <c r="H8" s="195">
        <f>IF(C8="","",(IF(ISERROR(VLOOKUP(C8,FSGT2_Inscr!$F$7:$L$110,6,FALSE))=TRUE,VLOOKUP(C8,FSGT3_Inscr!$F$7:$K$110,6,FALSE),(VLOOKUP(C8,FSGT2_Inscr!$F$7:$L$110,6,FALSE)))))</f>
        <v>1</v>
      </c>
      <c r="I8" s="196"/>
      <c r="J8" s="198">
        <f>IF(H8=1,1,0)*B8</f>
        <v>1</v>
      </c>
      <c r="K8" s="203">
        <f>IF(J8=1,(SUM($J$8:J8)*J8),0)</f>
        <v>1</v>
      </c>
      <c r="L8" s="203">
        <f>IF(J8&gt;0,(J8*($L$2-(K8*4)+4))," ")</f>
        <v>36</v>
      </c>
      <c r="M8" s="203">
        <f>IF(AND(K8&gt;0,K8&lt;6),(L8*2),L8)</f>
        <v>72</v>
      </c>
      <c r="N8" s="248">
        <f>IF(K8=1,(M8+100),M8)</f>
        <v>172</v>
      </c>
      <c r="O8" s="145">
        <f>IF(K8&lt;&gt;0,K8," ")</f>
        <v>1</v>
      </c>
      <c r="P8" s="234">
        <f>IF(H8&lt;&gt;1,"",(IF(A8="NC",1,(IF(A8="A",($M$2-4),N8)))))</f>
        <v>172</v>
      </c>
      <c r="Q8" s="279"/>
      <c r="R8" s="198">
        <f>IF(H8=2,1,0)*B8</f>
        <v>0</v>
      </c>
      <c r="S8" s="203">
        <f>IF(R8=1,(SUM($R$8:R8)*R8),0)</f>
        <v>0</v>
      </c>
      <c r="T8" s="203" t="str">
        <f>IF(R8&gt;0,(R8*($T$2-(S8*4)+4))," ")</f>
        <v xml:space="preserve"> </v>
      </c>
      <c r="U8" s="203" t="str">
        <f>IF(AND(S8&gt;0,S8&lt;6),(T8*2),T8)</f>
        <v xml:space="preserve"> </v>
      </c>
      <c r="V8" s="248" t="str">
        <f>IF(S8=1,(U8+100),U8)</f>
        <v xml:space="preserve"> </v>
      </c>
      <c r="W8" s="145" t="str">
        <f>IF(S8&lt;&gt;0,S8," ")</f>
        <v xml:space="preserve"> </v>
      </c>
      <c r="X8" s="234" t="str">
        <f>IF(H8&lt;&gt;2,"",(IF(A8="NC",1,(IF(A8="A",($U$2-4),V8)))))</f>
        <v/>
      </c>
      <c r="Y8" s="279"/>
      <c r="Z8" s="198">
        <f>IF(H8=3,1,0)*B8</f>
        <v>0</v>
      </c>
      <c r="AA8" s="203">
        <f>IF(Z8=1,(SUM($Z$8:Z8)*Z8),0)</f>
        <v>0</v>
      </c>
      <c r="AB8" s="203" t="str">
        <f>IF(Z8&gt;0,(Z8*($AB$2-(AA8*4)+4))," ")</f>
        <v xml:space="preserve"> </v>
      </c>
      <c r="AC8" s="203" t="str">
        <f>IF(AND(AA8&gt;0,AA8&lt;6),(AB8*2),AB8)</f>
        <v xml:space="preserve"> </v>
      </c>
      <c r="AD8" s="248" t="str">
        <f>IF(AA8=1,(AC8+100),AC8)</f>
        <v xml:space="preserve"> </v>
      </c>
      <c r="AE8" s="145" t="str">
        <f>IF(AA8&lt;&gt;0,AA8," ")</f>
        <v xml:space="preserve"> </v>
      </c>
      <c r="AF8" s="234" t="str">
        <f>IF(H8&lt;&gt;3,"",(IF(A8="NC",1,(IF(A8="A",($AC$2-4),AD8)))))</f>
        <v/>
      </c>
      <c r="AL8" s="268" t="str">
        <f>CONCATENATE(C8,D8)</f>
        <v>251BEAUSOLEIL</v>
      </c>
      <c r="AM8" s="270">
        <f>C8</f>
        <v>251</v>
      </c>
    </row>
    <row r="9" spans="1:39" ht="15" customHeight="1" x14ac:dyDescent="0.3">
      <c r="A9" s="131">
        <v>2</v>
      </c>
      <c r="B9" s="131">
        <f t="shared" ref="B9:B72" si="0">IF(A9="A",0,IF(A9="NC",0,1))</f>
        <v>1</v>
      </c>
      <c r="C9" s="129">
        <v>254</v>
      </c>
      <c r="D9" s="131" t="str">
        <f>IF(C9="","",(IF(ISERROR(VLOOKUP(C9,FSGT2_Inscr!$F$7:$L$110,2,FALSE))=TRUE,VLOOKUP(C9,FSGT3_Inscr!$F$7:$K$110,2,FALSE),(VLOOKUP(C9,FSGT2_Inscr!$F$7:$L$110,2,FALSE)))))</f>
        <v>LETIENNE</v>
      </c>
      <c r="E9" s="131" t="str">
        <f>IF(C9="","",(IF(ISERROR(VLOOKUP(C9,FSGT2_Inscr!$F$7:$L$110,3,FALSE))=TRUE,VLOOKUP(C9,FSGT3_Inscr!$F$7:$K$110,3,FALSE),(VLOOKUP(C9,FSGT2_Inscr!$F$7:$L$110,3,FALSE)))))</f>
        <v>Arnaud</v>
      </c>
      <c r="F9" s="131" t="str">
        <f>IF(C9="","",(IF(ISERROR(VLOOKUP(C9,FSGT2_Inscr!$F$7:$L$110,4,FALSE))=TRUE,VLOOKUP(C9,FSGT3_Inscr!$F$7:$K$110,4,FALSE),(VLOOKUP(C9,FSGT2_Inscr!$F$7:$L$110,4,FALSE)))))</f>
        <v xml:space="preserve">Aluze </v>
      </c>
      <c r="G9" s="131">
        <f>IF(C9="","",(IF(ISERROR(VLOOKUP(C9,FSGT2_Inscr!$F$7:$L$110,5,FALSE))=TRUE,VLOOKUP(C9,FSGT3_Inscr!$F$7:$K$110,5,FALSE),(VLOOKUP(C9,FSGT2_Inscr!$F$7:$L$110,5,FALSE)))))</f>
        <v>71</v>
      </c>
      <c r="H9" s="131">
        <f>IF(C9="","",(IF(ISERROR(VLOOKUP(C9,FSGT2_Inscr!$F$7:$L$110,6,FALSE))=TRUE,VLOOKUP(C9,FSGT3_Inscr!$F$7:$K$110,6,FALSE),(VLOOKUP(C9,FSGT2_Inscr!$F$7:$L$110,6,FALSE)))))</f>
        <v>1</v>
      </c>
      <c r="I9" s="78"/>
      <c r="J9" s="241">
        <f t="shared" ref="J9:J72" si="1">IF(H9=1,1,0)*B9</f>
        <v>1</v>
      </c>
      <c r="K9" s="204">
        <f>IF(J9=1,(SUM($J$8:J9)*J9),0)</f>
        <v>2</v>
      </c>
      <c r="L9" s="204">
        <f t="shared" ref="L9:L72" si="2">IF(J9&gt;0,(J9*($L$2-(K9*4)+4))," ")</f>
        <v>32</v>
      </c>
      <c r="M9" s="204">
        <f t="shared" ref="M9:M72" si="3">IF(AND(K9&gt;0,K9&lt;6),(L9*2),L9)</f>
        <v>64</v>
      </c>
      <c r="N9" s="249">
        <f t="shared" ref="N9:N72" si="4">IF(K9=1,(M9+100),M9)</f>
        <v>64</v>
      </c>
      <c r="O9" s="143">
        <f t="shared" ref="O9:O72" si="5">IF(K9&lt;&gt;0,K9," ")</f>
        <v>2</v>
      </c>
      <c r="P9" s="233">
        <f t="shared" ref="P9:P72" si="6">IF(H9&lt;&gt;1,"",(IF(A9="NC",1,(IF(A9="A",($M$2-4),N9)))))</f>
        <v>64</v>
      </c>
      <c r="Q9" s="280"/>
      <c r="R9" s="241">
        <f t="shared" ref="R9:R72" si="7">IF(H9=2,1,0)*B9</f>
        <v>0</v>
      </c>
      <c r="S9" s="204">
        <f>IF(R9=1,(SUM($R$8:R9)*R9),0)</f>
        <v>0</v>
      </c>
      <c r="T9" s="204" t="str">
        <f t="shared" ref="T9:T72" si="8">IF(R9&gt;0,(R9*($T$2-(S9*4)+4))," ")</f>
        <v xml:space="preserve"> </v>
      </c>
      <c r="U9" s="204" t="str">
        <f t="shared" ref="U9:U72" si="9">IF(AND(S9&gt;0,S9&lt;6),(T9*2),T9)</f>
        <v xml:space="preserve"> </v>
      </c>
      <c r="V9" s="249" t="str">
        <f t="shared" ref="V9:V72" si="10">IF(S9=1,(U9+100),U9)</f>
        <v xml:space="preserve"> </v>
      </c>
      <c r="W9" s="143" t="str">
        <f t="shared" ref="W9:W72" si="11">IF(S9&lt;&gt;0,S9," ")</f>
        <v xml:space="preserve"> </v>
      </c>
      <c r="X9" s="233" t="str">
        <f t="shared" ref="X9:X72" si="12">IF(H9&lt;&gt;2,"",(IF(A9="NC",1,(IF(A9="A",($U$2-4),V9)))))</f>
        <v/>
      </c>
      <c r="Y9" s="280"/>
      <c r="Z9" s="241">
        <f t="shared" ref="Z9:Z72" si="13">IF(H9=3,1,0)*B9</f>
        <v>0</v>
      </c>
      <c r="AA9" s="204">
        <f>IF(Z9=1,(SUM($Z$8:Z9)*Z9),0)</f>
        <v>0</v>
      </c>
      <c r="AB9" s="204" t="str">
        <f t="shared" ref="AB9:AB72" si="14">IF(Z9&gt;0,(Z9*($AB$2-(AA9*4)+4))," ")</f>
        <v xml:space="preserve"> </v>
      </c>
      <c r="AC9" s="204" t="str">
        <f t="shared" ref="AC9:AC72" si="15">IF(AND(AA9&gt;0,AA9&lt;6),(AB9*2),AB9)</f>
        <v xml:space="preserve"> </v>
      </c>
      <c r="AD9" s="249" t="str">
        <f t="shared" ref="AD9:AD72" si="16">IF(AA9=1,(AC9+100),AC9)</f>
        <v xml:space="preserve"> </v>
      </c>
      <c r="AE9" s="143" t="str">
        <f t="shared" ref="AE9:AE72" si="17">IF(AA9&lt;&gt;0,AA9," ")</f>
        <v xml:space="preserve"> </v>
      </c>
      <c r="AF9" s="233" t="str">
        <f t="shared" ref="AF9:AF72" si="18">IF(H9&lt;&gt;3,"",(IF(A9="NC",1,(IF(A9="A",($AC$2-4),AD9)))))</f>
        <v/>
      </c>
      <c r="AL9" s="268" t="str">
        <f t="shared" ref="AL9:AL72" si="19">CONCATENATE(C9,D9)</f>
        <v>254LETIENNE</v>
      </c>
      <c r="AM9" s="270">
        <f t="shared" ref="AM9:AM72" si="20">C9</f>
        <v>254</v>
      </c>
    </row>
    <row r="10" spans="1:39" ht="15" customHeight="1" x14ac:dyDescent="0.3">
      <c r="A10" s="197">
        <v>3</v>
      </c>
      <c r="B10" s="197">
        <f t="shared" si="0"/>
        <v>1</v>
      </c>
      <c r="C10" s="130">
        <v>253</v>
      </c>
      <c r="D10" s="197" t="str">
        <f>IF(C10="","",(IF(ISERROR(VLOOKUP(C10,FSGT2_Inscr!$F$7:$L$110,2,FALSE))=TRUE,VLOOKUP(C10,FSGT3_Inscr!$F$7:$K$110,2,FALSE),(VLOOKUP(C10,FSGT2_Inscr!$F$7:$L$110,2,FALSE)))))</f>
        <v>BEAUFILS</v>
      </c>
      <c r="E10" s="197" t="str">
        <f>IF(C10="","",(IF(ISERROR(VLOOKUP(C10,FSGT2_Inscr!$F$7:$L$110,3,FALSE))=TRUE,VLOOKUP(C10,FSGT3_Inscr!$F$7:$K$110,3,FALSE),(VLOOKUP(C10,FSGT2_Inscr!$F$7:$L$110,3,FALSE)))))</f>
        <v>Christophe</v>
      </c>
      <c r="F10" s="197" t="str">
        <f>IF(C10="","",(IF(ISERROR(VLOOKUP(C10,FSGT2_Inscr!$F$7:$L$110,4,FALSE))=TRUE,VLOOKUP(C10,FSGT3_Inscr!$F$7:$K$110,4,FALSE),(VLOOKUP(C10,FSGT2_Inscr!$F$7:$L$110,4,FALSE)))))</f>
        <v>Road Team 71</v>
      </c>
      <c r="G10" s="197">
        <f>IF(C10="","",(IF(ISERROR(VLOOKUP(C10,FSGT2_Inscr!$F$7:$L$110,5,FALSE))=TRUE,VLOOKUP(C10,FSGT3_Inscr!$F$7:$K$110,5,FALSE),(VLOOKUP(C10,FSGT2_Inscr!$F$7:$L$110,5,FALSE)))))</f>
        <v>71</v>
      </c>
      <c r="H10" s="197">
        <f>IF(C10="","",(IF(ISERROR(VLOOKUP(C10,FSGT2_Inscr!$F$7:$L$110,6,FALSE))=TRUE,VLOOKUP(C10,FSGT3_Inscr!$F$7:$K$110,6,FALSE),(VLOOKUP(C10,FSGT2_Inscr!$F$7:$L$110,6,FALSE)))))</f>
        <v>1</v>
      </c>
      <c r="I10" s="196"/>
      <c r="J10" s="198">
        <f t="shared" si="1"/>
        <v>1</v>
      </c>
      <c r="K10" s="203">
        <f>IF(J10=1,(SUM($J$8:J10)*J10),0)</f>
        <v>3</v>
      </c>
      <c r="L10" s="203">
        <f t="shared" si="2"/>
        <v>28</v>
      </c>
      <c r="M10" s="203">
        <f t="shared" si="3"/>
        <v>56</v>
      </c>
      <c r="N10" s="248">
        <f t="shared" si="4"/>
        <v>56</v>
      </c>
      <c r="O10" s="144">
        <f t="shared" si="5"/>
        <v>3</v>
      </c>
      <c r="P10" s="234">
        <f t="shared" si="6"/>
        <v>56</v>
      </c>
      <c r="Q10" s="279"/>
      <c r="R10" s="198">
        <f t="shared" si="7"/>
        <v>0</v>
      </c>
      <c r="S10" s="203">
        <f>IF(R10=1,(SUM($R$8:R10)*R10),0)</f>
        <v>0</v>
      </c>
      <c r="T10" s="203" t="str">
        <f t="shared" si="8"/>
        <v xml:space="preserve"> </v>
      </c>
      <c r="U10" s="203" t="str">
        <f t="shared" si="9"/>
        <v xml:space="preserve"> </v>
      </c>
      <c r="V10" s="248" t="str">
        <f t="shared" si="10"/>
        <v xml:space="preserve"> </v>
      </c>
      <c r="W10" s="144" t="str">
        <f t="shared" si="11"/>
        <v xml:space="preserve"> </v>
      </c>
      <c r="X10" s="234" t="str">
        <f t="shared" si="12"/>
        <v/>
      </c>
      <c r="Y10" s="279"/>
      <c r="Z10" s="198">
        <f t="shared" si="13"/>
        <v>0</v>
      </c>
      <c r="AA10" s="203">
        <f>IF(Z10=1,(SUM($Z$8:Z10)*Z10),0)</f>
        <v>0</v>
      </c>
      <c r="AB10" s="203" t="str">
        <f t="shared" si="14"/>
        <v xml:space="preserve"> </v>
      </c>
      <c r="AC10" s="203" t="str">
        <f t="shared" si="15"/>
        <v xml:space="preserve"> </v>
      </c>
      <c r="AD10" s="248" t="str">
        <f t="shared" si="16"/>
        <v xml:space="preserve"> </v>
      </c>
      <c r="AE10" s="144" t="str">
        <f t="shared" si="17"/>
        <v xml:space="preserve"> </v>
      </c>
      <c r="AF10" s="234" t="str">
        <f t="shared" si="18"/>
        <v/>
      </c>
      <c r="AL10" s="268" t="str">
        <f t="shared" si="19"/>
        <v>253BEAUFILS</v>
      </c>
      <c r="AM10" s="270">
        <f t="shared" si="20"/>
        <v>253</v>
      </c>
    </row>
    <row r="11" spans="1:39" ht="15" customHeight="1" x14ac:dyDescent="0.3">
      <c r="A11" s="131">
        <v>4</v>
      </c>
      <c r="B11" s="131">
        <f t="shared" si="0"/>
        <v>1</v>
      </c>
      <c r="C11" s="129">
        <v>252</v>
      </c>
      <c r="D11" s="131" t="str">
        <f>IF(C11="","",(IF(ISERROR(VLOOKUP(C11,FSGT2_Inscr!$F$7:$L$110,2,FALSE))=TRUE,VLOOKUP(C11,FSGT3_Inscr!$F$7:$K$110,2,FALSE),(VLOOKUP(C11,FSGT2_Inscr!$F$7:$L$110,2,FALSE)))))</f>
        <v>ZOCCOLANTE</v>
      </c>
      <c r="E11" s="131" t="str">
        <f>IF(C11="","",(IF(ISERROR(VLOOKUP(C11,FSGT2_Inscr!$F$7:$L$110,3,FALSE))=TRUE,VLOOKUP(C11,FSGT3_Inscr!$F$7:$K$110,3,FALSE),(VLOOKUP(C11,FSGT2_Inscr!$F$7:$L$110,3,FALSE)))))</f>
        <v>David</v>
      </c>
      <c r="F11" s="131" t="str">
        <f>IF(C11="","",(IF(ISERROR(VLOOKUP(C11,FSGT2_Inscr!$F$7:$L$110,4,FALSE))=TRUE,VLOOKUP(C11,FSGT3_Inscr!$F$7:$K$110,4,FALSE),(VLOOKUP(C11,FSGT2_Inscr!$F$7:$L$110,4,FALSE)))))</f>
        <v xml:space="preserve">Aluze </v>
      </c>
      <c r="G11" s="131">
        <f>IF(C11="","",(IF(ISERROR(VLOOKUP(C11,FSGT2_Inscr!$F$7:$L$110,5,FALSE))=TRUE,VLOOKUP(C11,FSGT3_Inscr!$F$7:$K$110,5,FALSE),(VLOOKUP(C11,FSGT2_Inscr!$F$7:$L$110,5,FALSE)))))</f>
        <v>71</v>
      </c>
      <c r="H11" s="131">
        <f>IF(C11="","",(IF(ISERROR(VLOOKUP(C11,FSGT2_Inscr!$F$7:$L$110,6,FALSE))=TRUE,VLOOKUP(C11,FSGT3_Inscr!$F$7:$K$110,6,FALSE),(VLOOKUP(C11,FSGT2_Inscr!$F$7:$L$110,6,FALSE)))))</f>
        <v>1</v>
      </c>
      <c r="I11" s="78"/>
      <c r="J11" s="241">
        <f t="shared" si="1"/>
        <v>1</v>
      </c>
      <c r="K11" s="204">
        <f>IF(J11=1,(SUM($J$8:J11)*J11),0)</f>
        <v>4</v>
      </c>
      <c r="L11" s="204">
        <f t="shared" si="2"/>
        <v>24</v>
      </c>
      <c r="M11" s="204">
        <f t="shared" si="3"/>
        <v>48</v>
      </c>
      <c r="N11" s="249">
        <f t="shared" si="4"/>
        <v>48</v>
      </c>
      <c r="O11" s="143">
        <f t="shared" si="5"/>
        <v>4</v>
      </c>
      <c r="P11" s="233">
        <f t="shared" si="6"/>
        <v>48</v>
      </c>
      <c r="Q11" s="280"/>
      <c r="R11" s="241">
        <f t="shared" si="7"/>
        <v>0</v>
      </c>
      <c r="S11" s="204">
        <f>IF(R11=1,(SUM($R$8:R11)*R11),0)</f>
        <v>0</v>
      </c>
      <c r="T11" s="204" t="str">
        <f t="shared" si="8"/>
        <v xml:space="preserve"> </v>
      </c>
      <c r="U11" s="204" t="str">
        <f t="shared" si="9"/>
        <v xml:space="preserve"> </v>
      </c>
      <c r="V11" s="249" t="str">
        <f t="shared" si="10"/>
        <v xml:space="preserve"> </v>
      </c>
      <c r="W11" s="143" t="str">
        <f t="shared" si="11"/>
        <v xml:space="preserve"> </v>
      </c>
      <c r="X11" s="233" t="str">
        <f t="shared" si="12"/>
        <v/>
      </c>
      <c r="Y11" s="280"/>
      <c r="Z11" s="241">
        <f t="shared" si="13"/>
        <v>0</v>
      </c>
      <c r="AA11" s="204">
        <f>IF(Z11=1,(SUM($Z$8:Z11)*Z11),0)</f>
        <v>0</v>
      </c>
      <c r="AB11" s="204" t="str">
        <f t="shared" si="14"/>
        <v xml:space="preserve"> </v>
      </c>
      <c r="AC11" s="204" t="str">
        <f t="shared" si="15"/>
        <v xml:space="preserve"> </v>
      </c>
      <c r="AD11" s="249" t="str">
        <f t="shared" si="16"/>
        <v xml:space="preserve"> </v>
      </c>
      <c r="AE11" s="143" t="str">
        <f t="shared" si="17"/>
        <v xml:space="preserve"> </v>
      </c>
      <c r="AF11" s="233" t="str">
        <f t="shared" si="18"/>
        <v/>
      </c>
      <c r="AL11" s="268" t="str">
        <f t="shared" si="19"/>
        <v>252ZOCCOLANTE</v>
      </c>
      <c r="AM11" s="270">
        <f t="shared" si="20"/>
        <v>252</v>
      </c>
    </row>
    <row r="12" spans="1:39" ht="15" customHeight="1" x14ac:dyDescent="0.3">
      <c r="A12" s="197">
        <v>5</v>
      </c>
      <c r="B12" s="197">
        <f t="shared" si="0"/>
        <v>1</v>
      </c>
      <c r="C12" s="130">
        <v>204</v>
      </c>
      <c r="D12" s="197" t="str">
        <f>IF(C12="","",(IF(ISERROR(VLOOKUP(C12,FSGT2_Inscr!$F$7:$L$110,2,FALSE))=TRUE,VLOOKUP(C12,FSGT3_Inscr!$F$7:$K$110,2,FALSE),(VLOOKUP(C12,FSGT2_Inscr!$F$7:$L$110,2,FALSE)))))</f>
        <v>DURAND</v>
      </c>
      <c r="E12" s="197" t="str">
        <f>IF(C12="","",(IF(ISERROR(VLOOKUP(C12,FSGT2_Inscr!$F$7:$L$110,3,FALSE))=TRUE,VLOOKUP(C12,FSGT3_Inscr!$F$7:$K$110,3,FALSE),(VLOOKUP(C12,FSGT2_Inscr!$F$7:$L$110,3,FALSE)))))</f>
        <v xml:space="preserve">Pierre-Louis </v>
      </c>
      <c r="F12" s="197" t="str">
        <f>IF(C12="","",(IF(ISERROR(VLOOKUP(C12,FSGT2_Inscr!$F$7:$L$110,4,FALSE))=TRUE,VLOOKUP(C12,FSGT3_Inscr!$F$7:$K$110,4,FALSE),(VLOOKUP(C12,FSGT2_Inscr!$F$7:$L$110,4,FALSE)))))</f>
        <v>St-Martin en Br</v>
      </c>
      <c r="G12" s="197">
        <f>IF(C12="","",(IF(ISERROR(VLOOKUP(C12,FSGT2_Inscr!$F$7:$L$110,5,FALSE))=TRUE,VLOOKUP(C12,FSGT3_Inscr!$F$7:$K$110,5,FALSE),(VLOOKUP(C12,FSGT2_Inscr!$F$7:$L$110,5,FALSE)))))</f>
        <v>71</v>
      </c>
      <c r="H12" s="197">
        <f>IF(C12="","",(IF(ISERROR(VLOOKUP(C12,FSGT2_Inscr!$F$7:$L$110,6,FALSE))=TRUE,VLOOKUP(C12,FSGT3_Inscr!$F$7:$K$110,6,FALSE),(VLOOKUP(C12,FSGT2_Inscr!$F$7:$L$110,6,FALSE)))))</f>
        <v>2</v>
      </c>
      <c r="I12" s="196"/>
      <c r="J12" s="198">
        <f t="shared" si="1"/>
        <v>0</v>
      </c>
      <c r="K12" s="203">
        <f>IF(J12=1,(SUM($J$8:J12)*J12),0)</f>
        <v>0</v>
      </c>
      <c r="L12" s="203" t="str">
        <f t="shared" si="2"/>
        <v xml:space="preserve"> </v>
      </c>
      <c r="M12" s="203" t="str">
        <f t="shared" si="3"/>
        <v xml:space="preserve"> </v>
      </c>
      <c r="N12" s="248" t="str">
        <f t="shared" si="4"/>
        <v xml:space="preserve"> </v>
      </c>
      <c r="O12" s="144" t="str">
        <f t="shared" si="5"/>
        <v xml:space="preserve"> </v>
      </c>
      <c r="P12" s="234" t="str">
        <f t="shared" si="6"/>
        <v/>
      </c>
      <c r="Q12" s="279"/>
      <c r="R12" s="198">
        <f t="shared" si="7"/>
        <v>1</v>
      </c>
      <c r="S12" s="203">
        <f>IF(R12=1,(SUM($R$8:R12)*R12),0)</f>
        <v>1</v>
      </c>
      <c r="T12" s="203">
        <f t="shared" si="8"/>
        <v>36</v>
      </c>
      <c r="U12" s="203">
        <f t="shared" si="9"/>
        <v>72</v>
      </c>
      <c r="V12" s="248">
        <f t="shared" si="10"/>
        <v>172</v>
      </c>
      <c r="W12" s="144">
        <f t="shared" si="11"/>
        <v>1</v>
      </c>
      <c r="X12" s="234">
        <f t="shared" si="12"/>
        <v>172</v>
      </c>
      <c r="Y12" s="279"/>
      <c r="Z12" s="198">
        <f t="shared" si="13"/>
        <v>0</v>
      </c>
      <c r="AA12" s="203">
        <f>IF(Z12=1,(SUM($Z$8:Z12)*Z12),0)</f>
        <v>0</v>
      </c>
      <c r="AB12" s="203" t="str">
        <f t="shared" si="14"/>
        <v xml:space="preserve"> </v>
      </c>
      <c r="AC12" s="203" t="str">
        <f t="shared" si="15"/>
        <v xml:space="preserve"> </v>
      </c>
      <c r="AD12" s="248" t="str">
        <f t="shared" si="16"/>
        <v xml:space="preserve"> </v>
      </c>
      <c r="AE12" s="144" t="str">
        <f t="shared" si="17"/>
        <v xml:space="preserve"> </v>
      </c>
      <c r="AF12" s="234" t="str">
        <f t="shared" si="18"/>
        <v/>
      </c>
      <c r="AL12" s="268" t="str">
        <f t="shared" si="19"/>
        <v>204DURAND</v>
      </c>
      <c r="AM12" s="270">
        <f t="shared" si="20"/>
        <v>204</v>
      </c>
    </row>
    <row r="13" spans="1:39" ht="15" customHeight="1" x14ac:dyDescent="0.3">
      <c r="A13" s="131">
        <v>6</v>
      </c>
      <c r="B13" s="131">
        <f t="shared" si="0"/>
        <v>1</v>
      </c>
      <c r="C13" s="129">
        <v>207</v>
      </c>
      <c r="D13" s="131" t="str">
        <f>IF(C13="","",(IF(ISERROR(VLOOKUP(C13,FSGT2_Inscr!$F$7:$L$110,2,FALSE))=TRUE,VLOOKUP(C13,FSGT3_Inscr!$F$7:$K$110,2,FALSE),(VLOOKUP(C13,FSGT2_Inscr!$F$7:$L$110,2,FALSE)))))</f>
        <v>SEVE</v>
      </c>
      <c r="E13" s="131" t="str">
        <f>IF(C13="","",(IF(ISERROR(VLOOKUP(C13,FSGT2_Inscr!$F$7:$L$110,3,FALSE))=TRUE,VLOOKUP(C13,FSGT3_Inscr!$F$7:$K$110,3,FALSE),(VLOOKUP(C13,FSGT2_Inscr!$F$7:$L$110,3,FALSE)))))</f>
        <v>Julien</v>
      </c>
      <c r="F13" s="131" t="str">
        <f>IF(C13="","",(IF(ISERROR(VLOOKUP(C13,FSGT2_Inscr!$F$7:$L$110,4,FALSE))=TRUE,VLOOKUP(C13,FSGT3_Inscr!$F$7:$K$110,4,FALSE),(VLOOKUP(C13,FSGT2_Inscr!$F$7:$L$110,4,FALSE)))))</f>
        <v>VC Lagnieu</v>
      </c>
      <c r="G13" s="131" t="str">
        <f>IF(C13="","",(IF(ISERROR(VLOOKUP(C13,FSGT2_Inscr!$F$7:$L$110,5,FALSE))=TRUE,VLOOKUP(C13,FSGT3_Inscr!$F$7:$K$110,5,FALSE),(VLOOKUP(C13,FSGT2_Inscr!$F$7:$L$110,5,FALSE)))))</f>
        <v>01</v>
      </c>
      <c r="H13" s="131">
        <f>IF(C13="","",(IF(ISERROR(VLOOKUP(C13,FSGT2_Inscr!$F$7:$L$110,6,FALSE))=TRUE,VLOOKUP(C13,FSGT3_Inscr!$F$7:$K$110,6,FALSE),(VLOOKUP(C13,FSGT2_Inscr!$F$7:$L$110,6,FALSE)))))</f>
        <v>1</v>
      </c>
      <c r="I13" s="78"/>
      <c r="J13" s="241">
        <f t="shared" si="1"/>
        <v>1</v>
      </c>
      <c r="K13" s="204">
        <f>IF(J13=1,(SUM($J$8:J13)*J13),0)</f>
        <v>5</v>
      </c>
      <c r="L13" s="204">
        <f t="shared" si="2"/>
        <v>20</v>
      </c>
      <c r="M13" s="204">
        <f t="shared" si="3"/>
        <v>40</v>
      </c>
      <c r="N13" s="249">
        <f t="shared" si="4"/>
        <v>40</v>
      </c>
      <c r="O13" s="143">
        <f t="shared" si="5"/>
        <v>5</v>
      </c>
      <c r="P13" s="233">
        <f t="shared" si="6"/>
        <v>40</v>
      </c>
      <c r="Q13" s="280"/>
      <c r="R13" s="241">
        <f t="shared" si="7"/>
        <v>0</v>
      </c>
      <c r="S13" s="204">
        <f>IF(R13=1,(SUM($R$8:R13)*R13),0)</f>
        <v>0</v>
      </c>
      <c r="T13" s="204" t="str">
        <f t="shared" si="8"/>
        <v xml:space="preserve"> </v>
      </c>
      <c r="U13" s="204" t="str">
        <f t="shared" si="9"/>
        <v xml:space="preserve"> </v>
      </c>
      <c r="V13" s="249" t="str">
        <f t="shared" si="10"/>
        <v xml:space="preserve"> </v>
      </c>
      <c r="W13" s="143" t="str">
        <f t="shared" si="11"/>
        <v xml:space="preserve"> </v>
      </c>
      <c r="X13" s="233" t="str">
        <f t="shared" si="12"/>
        <v/>
      </c>
      <c r="Y13" s="280"/>
      <c r="Z13" s="241">
        <f t="shared" si="13"/>
        <v>0</v>
      </c>
      <c r="AA13" s="204">
        <f>IF(Z13=1,(SUM($Z$8:Z13)*Z13),0)</f>
        <v>0</v>
      </c>
      <c r="AB13" s="204" t="str">
        <f t="shared" si="14"/>
        <v xml:space="preserve"> </v>
      </c>
      <c r="AC13" s="204" t="str">
        <f t="shared" si="15"/>
        <v xml:space="preserve"> </v>
      </c>
      <c r="AD13" s="249" t="str">
        <f t="shared" si="16"/>
        <v xml:space="preserve"> </v>
      </c>
      <c r="AE13" s="143" t="str">
        <f t="shared" si="17"/>
        <v xml:space="preserve"> </v>
      </c>
      <c r="AF13" s="233" t="str">
        <f t="shared" si="18"/>
        <v/>
      </c>
      <c r="AL13" s="268" t="str">
        <f t="shared" si="19"/>
        <v>207SEVE</v>
      </c>
      <c r="AM13" s="270">
        <f t="shared" si="20"/>
        <v>207</v>
      </c>
    </row>
    <row r="14" spans="1:39" ht="15" customHeight="1" x14ac:dyDescent="0.3">
      <c r="A14" s="197">
        <v>7</v>
      </c>
      <c r="B14" s="197">
        <f t="shared" si="0"/>
        <v>1</v>
      </c>
      <c r="C14" s="130">
        <v>206</v>
      </c>
      <c r="D14" s="197" t="str">
        <f>IF(C14="","",(IF(ISERROR(VLOOKUP(C14,FSGT2_Inscr!$F$7:$L$110,2,FALSE))=TRUE,VLOOKUP(C14,FSGT3_Inscr!$F$7:$K$110,2,FALSE),(VLOOKUP(C14,FSGT2_Inscr!$F$7:$L$110,2,FALSE)))))</f>
        <v>GIROUD</v>
      </c>
      <c r="E14" s="197" t="str">
        <f>IF(C14="","",(IF(ISERROR(VLOOKUP(C14,FSGT2_Inscr!$F$7:$L$110,3,FALSE))=TRUE,VLOOKUP(C14,FSGT3_Inscr!$F$7:$K$110,3,FALSE),(VLOOKUP(C14,FSGT2_Inscr!$F$7:$L$110,3,FALSE)))))</f>
        <v>Thierry</v>
      </c>
      <c r="F14" s="197" t="str">
        <f>IF(C14="","",(IF(ISERROR(VLOOKUP(C14,FSGT2_Inscr!$F$7:$L$110,4,FALSE))=TRUE,VLOOKUP(C14,FSGT3_Inscr!$F$7:$K$110,4,FALSE),(VLOOKUP(C14,FSGT2_Inscr!$F$7:$L$110,4,FALSE)))))</f>
        <v>Road Team 71</v>
      </c>
      <c r="G14" s="197">
        <f>IF(C14="","",(IF(ISERROR(VLOOKUP(C14,FSGT2_Inscr!$F$7:$L$110,5,FALSE))=TRUE,VLOOKUP(C14,FSGT3_Inscr!$F$7:$K$110,5,FALSE),(VLOOKUP(C14,FSGT2_Inscr!$F$7:$L$110,5,FALSE)))))</f>
        <v>71</v>
      </c>
      <c r="H14" s="197">
        <f>IF(C14="","",(IF(ISERROR(VLOOKUP(C14,FSGT2_Inscr!$F$7:$L$110,6,FALSE))=TRUE,VLOOKUP(C14,FSGT3_Inscr!$F$7:$K$110,6,FALSE),(VLOOKUP(C14,FSGT2_Inscr!$F$7:$L$110,6,FALSE)))))</f>
        <v>2</v>
      </c>
      <c r="I14" s="196"/>
      <c r="J14" s="198">
        <f t="shared" si="1"/>
        <v>0</v>
      </c>
      <c r="K14" s="203">
        <f>IF(J14=1,(SUM($J$8:J14)*J14),0)</f>
        <v>0</v>
      </c>
      <c r="L14" s="203" t="str">
        <f t="shared" si="2"/>
        <v xml:space="preserve"> </v>
      </c>
      <c r="M14" s="203" t="str">
        <f t="shared" si="3"/>
        <v xml:space="preserve"> </v>
      </c>
      <c r="N14" s="248" t="str">
        <f t="shared" si="4"/>
        <v xml:space="preserve"> </v>
      </c>
      <c r="O14" s="144" t="str">
        <f t="shared" si="5"/>
        <v xml:space="preserve"> </v>
      </c>
      <c r="P14" s="234" t="str">
        <f t="shared" si="6"/>
        <v/>
      </c>
      <c r="Q14" s="279"/>
      <c r="R14" s="198">
        <f t="shared" si="7"/>
        <v>1</v>
      </c>
      <c r="S14" s="203">
        <f>IF(R14=1,(SUM($R$8:R14)*R14),0)</f>
        <v>2</v>
      </c>
      <c r="T14" s="203">
        <f t="shared" si="8"/>
        <v>32</v>
      </c>
      <c r="U14" s="203">
        <f t="shared" si="9"/>
        <v>64</v>
      </c>
      <c r="V14" s="248">
        <f t="shared" si="10"/>
        <v>64</v>
      </c>
      <c r="W14" s="144">
        <f t="shared" si="11"/>
        <v>2</v>
      </c>
      <c r="X14" s="234">
        <f t="shared" si="12"/>
        <v>64</v>
      </c>
      <c r="Y14" s="279"/>
      <c r="Z14" s="198">
        <f t="shared" si="13"/>
        <v>0</v>
      </c>
      <c r="AA14" s="203">
        <f>IF(Z14=1,(SUM($Z$8:Z14)*Z14),0)</f>
        <v>0</v>
      </c>
      <c r="AB14" s="203" t="str">
        <f t="shared" si="14"/>
        <v xml:space="preserve"> </v>
      </c>
      <c r="AC14" s="203" t="str">
        <f t="shared" si="15"/>
        <v xml:space="preserve"> </v>
      </c>
      <c r="AD14" s="248" t="str">
        <f t="shared" si="16"/>
        <v xml:space="preserve"> </v>
      </c>
      <c r="AE14" s="144" t="str">
        <f t="shared" si="17"/>
        <v xml:space="preserve"> </v>
      </c>
      <c r="AF14" s="234" t="str">
        <f t="shared" si="18"/>
        <v/>
      </c>
      <c r="AL14" s="268" t="str">
        <f t="shared" si="19"/>
        <v>206GIROUD</v>
      </c>
      <c r="AM14" s="270">
        <f t="shared" si="20"/>
        <v>206</v>
      </c>
    </row>
    <row r="15" spans="1:39" ht="15" customHeight="1" x14ac:dyDescent="0.3">
      <c r="A15" s="131">
        <v>8</v>
      </c>
      <c r="B15" s="131">
        <f t="shared" si="0"/>
        <v>1</v>
      </c>
      <c r="C15" s="129">
        <v>210</v>
      </c>
      <c r="D15" s="131" t="str">
        <f>IF(C15="","",(IF(ISERROR(VLOOKUP(C15,FSGT2_Inscr!$F$7:$L$110,2,FALSE))=TRUE,VLOOKUP(C15,FSGT3_Inscr!$F$7:$K$110,2,FALSE),(VLOOKUP(C15,FSGT2_Inscr!$F$7:$L$110,2,FALSE)))))</f>
        <v>MASSON</v>
      </c>
      <c r="E15" s="131" t="str">
        <f>IF(C15="","",(IF(ISERROR(VLOOKUP(C15,FSGT2_Inscr!$F$7:$L$110,3,FALSE))=TRUE,VLOOKUP(C15,FSGT3_Inscr!$F$7:$K$110,3,FALSE),(VLOOKUP(C15,FSGT2_Inscr!$F$7:$L$110,3,FALSE)))))</f>
        <v>Alix</v>
      </c>
      <c r="F15" s="131" t="str">
        <f>IF(C15="","",(IF(ISERROR(VLOOKUP(C15,FSGT2_Inscr!$F$7:$L$110,4,FALSE))=TRUE,VLOOKUP(C15,FSGT3_Inscr!$F$7:$K$110,4,FALSE),(VLOOKUP(C15,FSGT2_Inscr!$F$7:$L$110,4,FALSE)))))</f>
        <v>Chalon CC</v>
      </c>
      <c r="G15" s="131">
        <f>IF(C15="","",(IF(ISERROR(VLOOKUP(C15,FSGT2_Inscr!$F$7:$L$110,5,FALSE))=TRUE,VLOOKUP(C15,FSGT3_Inscr!$F$7:$K$110,5,FALSE),(VLOOKUP(C15,FSGT2_Inscr!$F$7:$L$110,5,FALSE)))))</f>
        <v>71</v>
      </c>
      <c r="H15" s="131">
        <f>IF(C15="","",(IF(ISERROR(VLOOKUP(C15,FSGT2_Inscr!$F$7:$L$110,6,FALSE))=TRUE,VLOOKUP(C15,FSGT3_Inscr!$F$7:$K$110,6,FALSE),(VLOOKUP(C15,FSGT2_Inscr!$F$7:$L$110,6,FALSE)))))</f>
        <v>2</v>
      </c>
      <c r="I15" s="78"/>
      <c r="J15" s="241">
        <f t="shared" si="1"/>
        <v>0</v>
      </c>
      <c r="K15" s="204">
        <f>IF(J15=1,(SUM($J$8:J15)*J15),0)</f>
        <v>0</v>
      </c>
      <c r="L15" s="204" t="str">
        <f t="shared" si="2"/>
        <v xml:space="preserve"> </v>
      </c>
      <c r="M15" s="204" t="str">
        <f t="shared" si="3"/>
        <v xml:space="preserve"> </v>
      </c>
      <c r="N15" s="249" t="str">
        <f t="shared" si="4"/>
        <v xml:space="preserve"> </v>
      </c>
      <c r="O15" s="143" t="str">
        <f t="shared" si="5"/>
        <v xml:space="preserve"> </v>
      </c>
      <c r="P15" s="233" t="str">
        <f t="shared" si="6"/>
        <v/>
      </c>
      <c r="Q15" s="280"/>
      <c r="R15" s="241">
        <f t="shared" si="7"/>
        <v>1</v>
      </c>
      <c r="S15" s="204">
        <f>IF(R15=1,(SUM($R$8:R15)*R15),0)</f>
        <v>3</v>
      </c>
      <c r="T15" s="204">
        <f t="shared" si="8"/>
        <v>28</v>
      </c>
      <c r="U15" s="204">
        <f t="shared" si="9"/>
        <v>56</v>
      </c>
      <c r="V15" s="249">
        <f t="shared" si="10"/>
        <v>56</v>
      </c>
      <c r="W15" s="143">
        <f t="shared" si="11"/>
        <v>3</v>
      </c>
      <c r="X15" s="233">
        <f t="shared" si="12"/>
        <v>56</v>
      </c>
      <c r="Y15" s="280"/>
      <c r="Z15" s="241">
        <f t="shared" si="13"/>
        <v>0</v>
      </c>
      <c r="AA15" s="204">
        <f>IF(Z15=1,(SUM($Z$8:Z15)*Z15),0)</f>
        <v>0</v>
      </c>
      <c r="AB15" s="204" t="str">
        <f t="shared" si="14"/>
        <v xml:space="preserve"> </v>
      </c>
      <c r="AC15" s="204" t="str">
        <f t="shared" si="15"/>
        <v xml:space="preserve"> </v>
      </c>
      <c r="AD15" s="249" t="str">
        <f t="shared" si="16"/>
        <v xml:space="preserve"> </v>
      </c>
      <c r="AE15" s="143" t="str">
        <f t="shared" si="17"/>
        <v xml:space="preserve"> </v>
      </c>
      <c r="AF15" s="233" t="str">
        <f t="shared" si="18"/>
        <v/>
      </c>
      <c r="AL15" s="268" t="str">
        <f t="shared" si="19"/>
        <v>210MASSON</v>
      </c>
      <c r="AM15" s="270">
        <f t="shared" si="20"/>
        <v>210</v>
      </c>
    </row>
    <row r="16" spans="1:39" ht="15" customHeight="1" x14ac:dyDescent="0.3">
      <c r="A16" s="197">
        <v>9</v>
      </c>
      <c r="B16" s="197">
        <f t="shared" si="0"/>
        <v>1</v>
      </c>
      <c r="C16" s="130">
        <v>256</v>
      </c>
      <c r="D16" s="197" t="str">
        <f>IF(C16="","",(IF(ISERROR(VLOOKUP(C16,FSGT2_Inscr!$F$7:$L$110,2,FALSE))=TRUE,VLOOKUP(C16,FSGT3_Inscr!$F$7:$K$110,2,FALSE),(VLOOKUP(C16,FSGT2_Inscr!$F$7:$L$110,2,FALSE)))))</f>
        <v>PERI</v>
      </c>
      <c r="E16" s="197" t="str">
        <f>IF(C16="","",(IF(ISERROR(VLOOKUP(C16,FSGT2_Inscr!$F$7:$L$110,3,FALSE))=TRUE,VLOOKUP(C16,FSGT3_Inscr!$F$7:$K$110,3,FALSE),(VLOOKUP(C16,FSGT2_Inscr!$F$7:$L$110,3,FALSE)))))</f>
        <v>Laurent</v>
      </c>
      <c r="F16" s="197" t="str">
        <f>IF(C16="","",(IF(ISERROR(VLOOKUP(C16,FSGT2_Inscr!$F$7:$L$110,4,FALSE))=TRUE,VLOOKUP(C16,FSGT3_Inscr!$F$7:$K$110,4,FALSE),(VLOOKUP(C16,FSGT2_Inscr!$F$7:$L$110,4,FALSE)))))</f>
        <v>Chalon CC</v>
      </c>
      <c r="G16" s="197">
        <f>IF(C16="","",(IF(ISERROR(VLOOKUP(C16,FSGT2_Inscr!$F$7:$L$110,5,FALSE))=TRUE,VLOOKUP(C16,FSGT3_Inscr!$F$7:$K$110,5,FALSE),(VLOOKUP(C16,FSGT2_Inscr!$F$7:$L$110,5,FALSE)))))</f>
        <v>71</v>
      </c>
      <c r="H16" s="197">
        <f>IF(C16="","",(IF(ISERROR(VLOOKUP(C16,FSGT2_Inscr!$F$7:$L$110,6,FALSE))=TRUE,VLOOKUP(C16,FSGT3_Inscr!$F$7:$K$110,6,FALSE),(VLOOKUP(C16,FSGT2_Inscr!$F$7:$L$110,6,FALSE)))))</f>
        <v>1</v>
      </c>
      <c r="I16" s="196"/>
      <c r="J16" s="198">
        <f t="shared" si="1"/>
        <v>1</v>
      </c>
      <c r="K16" s="203">
        <f>IF(J16=1,(SUM($J$8:J16)*J16),0)</f>
        <v>6</v>
      </c>
      <c r="L16" s="203">
        <f t="shared" si="2"/>
        <v>16</v>
      </c>
      <c r="M16" s="203">
        <f t="shared" si="3"/>
        <v>16</v>
      </c>
      <c r="N16" s="248">
        <f t="shared" si="4"/>
        <v>16</v>
      </c>
      <c r="O16" s="144">
        <f t="shared" si="5"/>
        <v>6</v>
      </c>
      <c r="P16" s="234">
        <f t="shared" si="6"/>
        <v>16</v>
      </c>
      <c r="Q16" s="279"/>
      <c r="R16" s="198">
        <f t="shared" si="7"/>
        <v>0</v>
      </c>
      <c r="S16" s="203">
        <f>IF(R16=1,(SUM($R$8:R16)*R16),0)</f>
        <v>0</v>
      </c>
      <c r="T16" s="203" t="str">
        <f t="shared" si="8"/>
        <v xml:space="preserve"> </v>
      </c>
      <c r="U16" s="203" t="str">
        <f t="shared" si="9"/>
        <v xml:space="preserve"> </v>
      </c>
      <c r="V16" s="248" t="str">
        <f t="shared" si="10"/>
        <v xml:space="preserve"> </v>
      </c>
      <c r="W16" s="144" t="str">
        <f t="shared" si="11"/>
        <v xml:space="preserve"> </v>
      </c>
      <c r="X16" s="234" t="str">
        <f t="shared" si="12"/>
        <v/>
      </c>
      <c r="Y16" s="279"/>
      <c r="Z16" s="198">
        <f t="shared" si="13"/>
        <v>0</v>
      </c>
      <c r="AA16" s="203">
        <f>IF(Z16=1,(SUM($Z$8:Z16)*Z16),0)</f>
        <v>0</v>
      </c>
      <c r="AB16" s="203" t="str">
        <f t="shared" si="14"/>
        <v xml:space="preserve"> </v>
      </c>
      <c r="AC16" s="203" t="str">
        <f t="shared" si="15"/>
        <v xml:space="preserve"> </v>
      </c>
      <c r="AD16" s="248" t="str">
        <f t="shared" si="16"/>
        <v xml:space="preserve"> </v>
      </c>
      <c r="AE16" s="144" t="str">
        <f t="shared" si="17"/>
        <v xml:space="preserve"> </v>
      </c>
      <c r="AF16" s="234" t="str">
        <f t="shared" si="18"/>
        <v/>
      </c>
      <c r="AL16" s="268" t="str">
        <f t="shared" si="19"/>
        <v>256PERI</v>
      </c>
      <c r="AM16" s="270">
        <f t="shared" si="20"/>
        <v>256</v>
      </c>
    </row>
    <row r="17" spans="1:39" ht="15" customHeight="1" x14ac:dyDescent="0.3">
      <c r="A17" s="131">
        <v>10</v>
      </c>
      <c r="B17" s="131">
        <f t="shared" si="0"/>
        <v>1</v>
      </c>
      <c r="C17" s="129">
        <v>255</v>
      </c>
      <c r="D17" s="131" t="str">
        <f>IF(C17="","",(IF(ISERROR(VLOOKUP(C17,FSGT2_Inscr!$F$7:$L$110,2,FALSE))=TRUE,VLOOKUP(C17,FSGT3_Inscr!$F$7:$K$110,2,FALSE),(VLOOKUP(C17,FSGT2_Inscr!$F$7:$L$110,2,FALSE)))))</f>
        <v>HUOT</v>
      </c>
      <c r="E17" s="131" t="str">
        <f>IF(C17="","",(IF(ISERROR(VLOOKUP(C17,FSGT2_Inscr!$F$7:$L$110,3,FALSE))=TRUE,VLOOKUP(C17,FSGT3_Inscr!$F$7:$K$110,3,FALSE),(VLOOKUP(C17,FSGT2_Inscr!$F$7:$L$110,3,FALSE)))))</f>
        <v>Vincent</v>
      </c>
      <c r="F17" s="131" t="str">
        <f>IF(C17="","",(IF(ISERROR(VLOOKUP(C17,FSGT2_Inscr!$F$7:$L$110,4,FALSE))=TRUE,VLOOKUP(C17,FSGT3_Inscr!$F$7:$K$110,4,FALSE),(VLOOKUP(C17,FSGT2_Inscr!$F$7:$L$110,4,FALSE)))))</f>
        <v>Chalon ASPTT</v>
      </c>
      <c r="G17" s="131">
        <f>IF(C17="","",(IF(ISERROR(VLOOKUP(C17,FSGT2_Inscr!$F$7:$L$110,5,FALSE))=TRUE,VLOOKUP(C17,FSGT3_Inscr!$F$7:$K$110,5,FALSE),(VLOOKUP(C17,FSGT2_Inscr!$F$7:$L$110,5,FALSE)))))</f>
        <v>71</v>
      </c>
      <c r="H17" s="131">
        <f>IF(C17="","",(IF(ISERROR(VLOOKUP(C17,FSGT2_Inscr!$F$7:$L$110,6,FALSE))=TRUE,VLOOKUP(C17,FSGT3_Inscr!$F$7:$K$110,6,FALSE),(VLOOKUP(C17,FSGT2_Inscr!$F$7:$L$110,6,FALSE)))))</f>
        <v>1</v>
      </c>
      <c r="I17" s="78"/>
      <c r="J17" s="241">
        <f t="shared" si="1"/>
        <v>1</v>
      </c>
      <c r="K17" s="204">
        <f>IF(J17=1,(SUM($J$8:J17)*J17),0)</f>
        <v>7</v>
      </c>
      <c r="L17" s="204">
        <f t="shared" si="2"/>
        <v>12</v>
      </c>
      <c r="M17" s="204">
        <f t="shared" si="3"/>
        <v>12</v>
      </c>
      <c r="N17" s="249">
        <f t="shared" si="4"/>
        <v>12</v>
      </c>
      <c r="O17" s="143">
        <f t="shared" si="5"/>
        <v>7</v>
      </c>
      <c r="P17" s="233">
        <f t="shared" si="6"/>
        <v>12</v>
      </c>
      <c r="Q17" s="280"/>
      <c r="R17" s="241">
        <f t="shared" si="7"/>
        <v>0</v>
      </c>
      <c r="S17" s="204">
        <f>IF(R17=1,(SUM($R$8:R17)*R17),0)</f>
        <v>0</v>
      </c>
      <c r="T17" s="204" t="str">
        <f t="shared" si="8"/>
        <v xml:space="preserve"> </v>
      </c>
      <c r="U17" s="204" t="str">
        <f t="shared" si="9"/>
        <v xml:space="preserve"> </v>
      </c>
      <c r="V17" s="249" t="str">
        <f t="shared" si="10"/>
        <v xml:space="preserve"> </v>
      </c>
      <c r="W17" s="143" t="str">
        <f t="shared" si="11"/>
        <v xml:space="preserve"> </v>
      </c>
      <c r="X17" s="233" t="str">
        <f t="shared" si="12"/>
        <v/>
      </c>
      <c r="Y17" s="280"/>
      <c r="Z17" s="241">
        <f t="shared" si="13"/>
        <v>0</v>
      </c>
      <c r="AA17" s="204">
        <f>IF(Z17=1,(SUM($Z$8:Z17)*Z17),0)</f>
        <v>0</v>
      </c>
      <c r="AB17" s="204" t="str">
        <f t="shared" si="14"/>
        <v xml:space="preserve"> </v>
      </c>
      <c r="AC17" s="204" t="str">
        <f t="shared" si="15"/>
        <v xml:space="preserve"> </v>
      </c>
      <c r="AD17" s="249" t="str">
        <f t="shared" si="16"/>
        <v xml:space="preserve"> </v>
      </c>
      <c r="AE17" s="143" t="str">
        <f t="shared" si="17"/>
        <v xml:space="preserve"> </v>
      </c>
      <c r="AF17" s="233" t="str">
        <f t="shared" si="18"/>
        <v/>
      </c>
      <c r="AL17" s="268" t="str">
        <f t="shared" si="19"/>
        <v>255HUOT</v>
      </c>
      <c r="AM17" s="270">
        <f t="shared" si="20"/>
        <v>255</v>
      </c>
    </row>
    <row r="18" spans="1:39" x14ac:dyDescent="0.3">
      <c r="A18" s="197">
        <v>11</v>
      </c>
      <c r="B18" s="197">
        <f t="shared" si="0"/>
        <v>1</v>
      </c>
      <c r="C18" s="130">
        <v>202</v>
      </c>
      <c r="D18" s="197" t="str">
        <f>IF(C18="","",(IF(ISERROR(VLOOKUP(C18,FSGT2_Inscr!$F$7:$L$110,2,FALSE))=TRUE,VLOOKUP(C18,FSGT3_Inscr!$F$7:$K$110,2,FALSE),(VLOOKUP(C18,FSGT2_Inscr!$F$7:$L$110,2,FALSE)))))</f>
        <v>FORGE</v>
      </c>
      <c r="E18" s="197" t="str">
        <f>IF(C18="","",(IF(ISERROR(VLOOKUP(C18,FSGT2_Inscr!$F$7:$L$110,3,FALSE))=TRUE,VLOOKUP(C18,FSGT3_Inscr!$F$7:$K$110,3,FALSE),(VLOOKUP(C18,FSGT2_Inscr!$F$7:$L$110,3,FALSE)))))</f>
        <v>Yannick</v>
      </c>
      <c r="F18" s="197" t="str">
        <f>IF(C18="","",(IF(ISERROR(VLOOKUP(C18,FSGT2_Inscr!$F$7:$L$110,4,FALSE))=TRUE,VLOOKUP(C18,FSGT3_Inscr!$F$7:$K$110,4,FALSE),(VLOOKUP(C18,FSGT2_Inscr!$F$7:$L$110,4,FALSE)))))</f>
        <v>VC Trévoux</v>
      </c>
      <c r="G18" s="197" t="str">
        <f>IF(C18="","",(IF(ISERROR(VLOOKUP(C18,FSGT2_Inscr!$F$7:$L$110,5,FALSE))=TRUE,VLOOKUP(C18,FSGT3_Inscr!$F$7:$K$110,5,FALSE),(VLOOKUP(C18,FSGT2_Inscr!$F$7:$L$110,5,FALSE)))))</f>
        <v>01</v>
      </c>
      <c r="H18" s="197">
        <f>IF(C18="","",(IF(ISERROR(VLOOKUP(C18,FSGT2_Inscr!$F$7:$L$110,6,FALSE))=TRUE,VLOOKUP(C18,FSGT3_Inscr!$F$7:$K$110,6,FALSE),(VLOOKUP(C18,FSGT2_Inscr!$F$7:$L$110,6,FALSE)))))</f>
        <v>2</v>
      </c>
      <c r="I18" s="196"/>
      <c r="J18" s="198">
        <f t="shared" si="1"/>
        <v>0</v>
      </c>
      <c r="K18" s="203">
        <f>IF(J18=1,(SUM($J$8:J18)*J18),0)</f>
        <v>0</v>
      </c>
      <c r="L18" s="203" t="str">
        <f t="shared" si="2"/>
        <v xml:space="preserve"> </v>
      </c>
      <c r="M18" s="203" t="str">
        <f t="shared" si="3"/>
        <v xml:space="preserve"> </v>
      </c>
      <c r="N18" s="248" t="str">
        <f t="shared" si="4"/>
        <v xml:space="preserve"> </v>
      </c>
      <c r="O18" s="144" t="str">
        <f t="shared" si="5"/>
        <v xml:space="preserve"> </v>
      </c>
      <c r="P18" s="234" t="str">
        <f t="shared" si="6"/>
        <v/>
      </c>
      <c r="Q18" s="279"/>
      <c r="R18" s="198">
        <f t="shared" si="7"/>
        <v>1</v>
      </c>
      <c r="S18" s="203">
        <f>IF(R18=1,(SUM($R$8:R18)*R18),0)</f>
        <v>4</v>
      </c>
      <c r="T18" s="203">
        <f t="shared" si="8"/>
        <v>24</v>
      </c>
      <c r="U18" s="203">
        <f t="shared" si="9"/>
        <v>48</v>
      </c>
      <c r="V18" s="248">
        <f t="shared" si="10"/>
        <v>48</v>
      </c>
      <c r="W18" s="144">
        <f t="shared" si="11"/>
        <v>4</v>
      </c>
      <c r="X18" s="234">
        <f t="shared" si="12"/>
        <v>48</v>
      </c>
      <c r="Y18" s="279"/>
      <c r="Z18" s="198">
        <f t="shared" si="13"/>
        <v>0</v>
      </c>
      <c r="AA18" s="203">
        <f>IF(Z18=1,(SUM($Z$8:Z18)*Z18),0)</f>
        <v>0</v>
      </c>
      <c r="AB18" s="203" t="str">
        <f t="shared" si="14"/>
        <v xml:space="preserve"> </v>
      </c>
      <c r="AC18" s="203" t="str">
        <f t="shared" si="15"/>
        <v xml:space="preserve"> </v>
      </c>
      <c r="AD18" s="248" t="str">
        <f t="shared" si="16"/>
        <v xml:space="preserve"> </v>
      </c>
      <c r="AE18" s="144" t="str">
        <f t="shared" si="17"/>
        <v xml:space="preserve"> </v>
      </c>
      <c r="AF18" s="234" t="str">
        <f t="shared" si="18"/>
        <v/>
      </c>
      <c r="AL18" s="268" t="str">
        <f t="shared" si="19"/>
        <v>202FORGE</v>
      </c>
      <c r="AM18" s="270">
        <f t="shared" si="20"/>
        <v>202</v>
      </c>
    </row>
    <row r="19" spans="1:39" x14ac:dyDescent="0.3">
      <c r="A19" s="131">
        <v>12</v>
      </c>
      <c r="B19" s="131">
        <f t="shared" si="0"/>
        <v>1</v>
      </c>
      <c r="C19" s="129">
        <v>257</v>
      </c>
      <c r="D19" s="131" t="str">
        <f>IF(C19="","",(IF(ISERROR(VLOOKUP(C19,FSGT2_Inscr!$F$7:$L$110,2,FALSE))=TRUE,VLOOKUP(C19,FSGT3_Inscr!$F$7:$K$110,2,FALSE),(VLOOKUP(C19,FSGT2_Inscr!$F$7:$L$110,2,FALSE)))))</f>
        <v>DUFOSSE</v>
      </c>
      <c r="E19" s="131" t="str">
        <f>IF(C19="","",(IF(ISERROR(VLOOKUP(C19,FSGT2_Inscr!$F$7:$L$110,3,FALSE))=TRUE,VLOOKUP(C19,FSGT3_Inscr!$F$7:$K$110,3,FALSE),(VLOOKUP(C19,FSGT2_Inscr!$F$7:$L$110,3,FALSE)))))</f>
        <v>David</v>
      </c>
      <c r="F19" s="131" t="str">
        <f>IF(C19="","",(IF(ISERROR(VLOOKUP(C19,FSGT2_Inscr!$F$7:$L$110,4,FALSE))=TRUE,VLOOKUP(C19,FSGT3_Inscr!$F$7:$K$110,4,FALSE),(VLOOKUP(C19,FSGT2_Inscr!$F$7:$L$110,4,FALSE)))))</f>
        <v>Louhans</v>
      </c>
      <c r="G19" s="131">
        <f>IF(C19="","",(IF(ISERROR(VLOOKUP(C19,FSGT2_Inscr!$F$7:$L$110,5,FALSE))=TRUE,VLOOKUP(C19,FSGT3_Inscr!$F$7:$K$110,5,FALSE),(VLOOKUP(C19,FSGT2_Inscr!$F$7:$L$110,5,FALSE)))))</f>
        <v>71</v>
      </c>
      <c r="H19" s="131">
        <f>IF(C19="","",(IF(ISERROR(VLOOKUP(C19,FSGT2_Inscr!$F$7:$L$110,6,FALSE))=TRUE,VLOOKUP(C19,FSGT3_Inscr!$F$7:$K$110,6,FALSE),(VLOOKUP(C19,FSGT2_Inscr!$F$7:$L$110,6,FALSE)))))</f>
        <v>1</v>
      </c>
      <c r="I19" s="78"/>
      <c r="J19" s="241">
        <f t="shared" si="1"/>
        <v>1</v>
      </c>
      <c r="K19" s="204">
        <f>IF(J19=1,(SUM($J$8:J19)*J19),0)</f>
        <v>8</v>
      </c>
      <c r="L19" s="204">
        <f t="shared" si="2"/>
        <v>8</v>
      </c>
      <c r="M19" s="204">
        <f t="shared" si="3"/>
        <v>8</v>
      </c>
      <c r="N19" s="249">
        <f t="shared" si="4"/>
        <v>8</v>
      </c>
      <c r="O19" s="143">
        <f t="shared" si="5"/>
        <v>8</v>
      </c>
      <c r="P19" s="233">
        <f t="shared" si="6"/>
        <v>8</v>
      </c>
      <c r="Q19" s="280"/>
      <c r="R19" s="241">
        <f t="shared" si="7"/>
        <v>0</v>
      </c>
      <c r="S19" s="204">
        <f>IF(R19=1,(SUM($R$8:R19)*R19),0)</f>
        <v>0</v>
      </c>
      <c r="T19" s="204" t="str">
        <f t="shared" si="8"/>
        <v xml:space="preserve"> </v>
      </c>
      <c r="U19" s="204" t="str">
        <f t="shared" si="9"/>
        <v xml:space="preserve"> </v>
      </c>
      <c r="V19" s="249" t="str">
        <f t="shared" si="10"/>
        <v xml:space="preserve"> </v>
      </c>
      <c r="W19" s="143" t="str">
        <f t="shared" si="11"/>
        <v xml:space="preserve"> </v>
      </c>
      <c r="X19" s="233" t="str">
        <f t="shared" si="12"/>
        <v/>
      </c>
      <c r="Y19" s="280"/>
      <c r="Z19" s="241">
        <f t="shared" si="13"/>
        <v>0</v>
      </c>
      <c r="AA19" s="204">
        <f>IF(Z19=1,(SUM($Z$8:Z19)*Z19),0)</f>
        <v>0</v>
      </c>
      <c r="AB19" s="204" t="str">
        <f t="shared" si="14"/>
        <v xml:space="preserve"> </v>
      </c>
      <c r="AC19" s="204" t="str">
        <f t="shared" si="15"/>
        <v xml:space="preserve"> </v>
      </c>
      <c r="AD19" s="249" t="str">
        <f t="shared" si="16"/>
        <v xml:space="preserve"> </v>
      </c>
      <c r="AE19" s="143" t="str">
        <f t="shared" si="17"/>
        <v xml:space="preserve"> </v>
      </c>
      <c r="AF19" s="233" t="str">
        <f t="shared" si="18"/>
        <v/>
      </c>
      <c r="AL19" s="268" t="str">
        <f t="shared" si="19"/>
        <v>257DUFOSSE</v>
      </c>
      <c r="AM19" s="270">
        <f t="shared" si="20"/>
        <v>257</v>
      </c>
    </row>
    <row r="20" spans="1:39" x14ac:dyDescent="0.3">
      <c r="A20" s="197">
        <v>13</v>
      </c>
      <c r="B20" s="197">
        <f t="shared" si="0"/>
        <v>1</v>
      </c>
      <c r="C20" s="130">
        <v>258</v>
      </c>
      <c r="D20" s="197" t="str">
        <f>IF(C20="","",(IF(ISERROR(VLOOKUP(C20,FSGT2_Inscr!$F$7:$L$110,2,FALSE))=TRUE,VLOOKUP(C20,FSGT3_Inscr!$F$7:$K$110,2,FALSE),(VLOOKUP(C20,FSGT2_Inscr!$F$7:$L$110,2,FALSE)))))</f>
        <v>HENNI</v>
      </c>
      <c r="E20" s="197" t="str">
        <f>IF(C20="","",(IF(ISERROR(VLOOKUP(C20,FSGT2_Inscr!$F$7:$L$110,3,FALSE))=TRUE,VLOOKUP(C20,FSGT3_Inscr!$F$7:$K$110,3,FALSE),(VLOOKUP(C20,FSGT2_Inscr!$F$7:$L$110,3,FALSE)))))</f>
        <v>Noureddine</v>
      </c>
      <c r="F20" s="197" t="str">
        <f>IF(C20="","",(IF(ISERROR(VLOOKUP(C20,FSGT2_Inscr!$F$7:$L$110,4,FALSE))=TRUE,VLOOKUP(C20,FSGT3_Inscr!$F$7:$K$110,4,FALSE),(VLOOKUP(C20,FSGT2_Inscr!$F$7:$L$110,4,FALSE)))))</f>
        <v>Creusot VS</v>
      </c>
      <c r="G20" s="197">
        <f>IF(C20="","",(IF(ISERROR(VLOOKUP(C20,FSGT2_Inscr!$F$7:$L$110,5,FALSE))=TRUE,VLOOKUP(C20,FSGT3_Inscr!$F$7:$K$110,5,FALSE),(VLOOKUP(C20,FSGT2_Inscr!$F$7:$L$110,5,FALSE)))))</f>
        <v>71</v>
      </c>
      <c r="H20" s="197">
        <f>IF(C20="","",(IF(ISERROR(VLOOKUP(C20,FSGT2_Inscr!$F$7:$L$110,6,FALSE))=TRUE,VLOOKUP(C20,FSGT3_Inscr!$F$7:$K$110,6,FALSE),(VLOOKUP(C20,FSGT2_Inscr!$F$7:$L$110,6,FALSE)))))</f>
        <v>1</v>
      </c>
      <c r="I20" s="196"/>
      <c r="J20" s="198">
        <f t="shared" si="1"/>
        <v>1</v>
      </c>
      <c r="K20" s="203">
        <f>IF(J20=1,(SUM($J$8:J20)*J20),0)</f>
        <v>9</v>
      </c>
      <c r="L20" s="203">
        <f t="shared" si="2"/>
        <v>4</v>
      </c>
      <c r="M20" s="203">
        <f t="shared" si="3"/>
        <v>4</v>
      </c>
      <c r="N20" s="248">
        <f t="shared" si="4"/>
        <v>4</v>
      </c>
      <c r="O20" s="144">
        <f t="shared" si="5"/>
        <v>9</v>
      </c>
      <c r="P20" s="234">
        <f t="shared" si="6"/>
        <v>4</v>
      </c>
      <c r="Q20" s="279"/>
      <c r="R20" s="198">
        <f t="shared" si="7"/>
        <v>0</v>
      </c>
      <c r="S20" s="203">
        <f>IF(R20=1,(SUM($R$8:R20)*R20),0)</f>
        <v>0</v>
      </c>
      <c r="T20" s="203" t="str">
        <f t="shared" si="8"/>
        <v xml:space="preserve"> </v>
      </c>
      <c r="U20" s="203" t="str">
        <f t="shared" si="9"/>
        <v xml:space="preserve"> </v>
      </c>
      <c r="V20" s="248" t="str">
        <f t="shared" si="10"/>
        <v xml:space="preserve"> </v>
      </c>
      <c r="W20" s="144" t="str">
        <f t="shared" si="11"/>
        <v xml:space="preserve"> </v>
      </c>
      <c r="X20" s="234" t="str">
        <f t="shared" si="12"/>
        <v/>
      </c>
      <c r="Y20" s="279"/>
      <c r="Z20" s="198">
        <f t="shared" si="13"/>
        <v>0</v>
      </c>
      <c r="AA20" s="203">
        <f>IF(Z20=1,(SUM($Z$8:Z20)*Z20),0)</f>
        <v>0</v>
      </c>
      <c r="AB20" s="203" t="str">
        <f t="shared" si="14"/>
        <v xml:space="preserve"> </v>
      </c>
      <c r="AC20" s="203" t="str">
        <f t="shared" si="15"/>
        <v xml:space="preserve"> </v>
      </c>
      <c r="AD20" s="248" t="str">
        <f t="shared" si="16"/>
        <v xml:space="preserve"> </v>
      </c>
      <c r="AE20" s="144" t="str">
        <f t="shared" si="17"/>
        <v xml:space="preserve"> </v>
      </c>
      <c r="AF20" s="234" t="str">
        <f t="shared" si="18"/>
        <v/>
      </c>
      <c r="AL20" s="268" t="str">
        <f t="shared" si="19"/>
        <v>258HENNI</v>
      </c>
      <c r="AM20" s="270">
        <f t="shared" si="20"/>
        <v>258</v>
      </c>
    </row>
    <row r="21" spans="1:39" x14ac:dyDescent="0.3">
      <c r="A21" s="131">
        <v>14</v>
      </c>
      <c r="B21" s="131">
        <f t="shared" si="0"/>
        <v>1</v>
      </c>
      <c r="C21" s="129">
        <v>205</v>
      </c>
      <c r="D21" s="131" t="str">
        <f>IF(C21="","",(IF(ISERROR(VLOOKUP(C21,FSGT2_Inscr!$F$7:$L$110,2,FALSE))=TRUE,VLOOKUP(C21,FSGT3_Inscr!$F$7:$K$110,2,FALSE),(VLOOKUP(C21,FSGT2_Inscr!$F$7:$L$110,2,FALSE)))))</f>
        <v>VACHER</v>
      </c>
      <c r="E21" s="131" t="str">
        <f>IF(C21="","",(IF(ISERROR(VLOOKUP(C21,FSGT2_Inscr!$F$7:$L$110,3,FALSE))=TRUE,VLOOKUP(C21,FSGT3_Inscr!$F$7:$K$110,3,FALSE),(VLOOKUP(C21,FSGT2_Inscr!$F$7:$L$110,3,FALSE)))))</f>
        <v>Jérôme</v>
      </c>
      <c r="F21" s="131" t="str">
        <f>IF(C21="","",(IF(ISERROR(VLOOKUP(C21,FSGT2_Inscr!$F$7:$L$110,4,FALSE))=TRUE,VLOOKUP(C21,FSGT3_Inscr!$F$7:$K$110,4,FALSE),(VLOOKUP(C21,FSGT2_Inscr!$F$7:$L$110,4,FALSE)))))</f>
        <v>VC du Velay</v>
      </c>
      <c r="G21" s="131" t="str">
        <f>IF(C21="","",(IF(ISERROR(VLOOKUP(C21,FSGT2_Inscr!$F$7:$L$110,5,FALSE))=TRUE,VLOOKUP(C21,FSGT3_Inscr!$F$7:$K$110,5,FALSE),(VLOOKUP(C21,FSGT2_Inscr!$F$7:$L$110,5,FALSE)))))</f>
        <v>43</v>
      </c>
      <c r="H21" s="131">
        <f>IF(C21="","",(IF(ISERROR(VLOOKUP(C21,FSGT2_Inscr!$F$7:$L$110,6,FALSE))=TRUE,VLOOKUP(C21,FSGT3_Inscr!$F$7:$K$110,6,FALSE),(VLOOKUP(C21,FSGT2_Inscr!$F$7:$L$110,6,FALSE)))))</f>
        <v>2</v>
      </c>
      <c r="I21" s="78"/>
      <c r="J21" s="241">
        <f t="shared" si="1"/>
        <v>0</v>
      </c>
      <c r="K21" s="204">
        <f>IF(J21=1,(SUM($J$8:J21)*J21),0)</f>
        <v>0</v>
      </c>
      <c r="L21" s="204" t="str">
        <f t="shared" si="2"/>
        <v xml:space="preserve"> </v>
      </c>
      <c r="M21" s="204" t="str">
        <f t="shared" si="3"/>
        <v xml:space="preserve"> </v>
      </c>
      <c r="N21" s="249" t="str">
        <f t="shared" si="4"/>
        <v xml:space="preserve"> </v>
      </c>
      <c r="O21" s="143" t="str">
        <f t="shared" si="5"/>
        <v xml:space="preserve"> </v>
      </c>
      <c r="P21" s="233" t="str">
        <f t="shared" si="6"/>
        <v/>
      </c>
      <c r="Q21" s="280"/>
      <c r="R21" s="241">
        <f t="shared" si="7"/>
        <v>1</v>
      </c>
      <c r="S21" s="204">
        <f>IF(R21=1,(SUM($R$8:R21)*R21),0)</f>
        <v>5</v>
      </c>
      <c r="T21" s="204">
        <f t="shared" si="8"/>
        <v>20</v>
      </c>
      <c r="U21" s="204">
        <f t="shared" si="9"/>
        <v>40</v>
      </c>
      <c r="V21" s="249">
        <f t="shared" si="10"/>
        <v>40</v>
      </c>
      <c r="W21" s="143">
        <f t="shared" si="11"/>
        <v>5</v>
      </c>
      <c r="X21" s="233">
        <f t="shared" si="12"/>
        <v>40</v>
      </c>
      <c r="Y21" s="280"/>
      <c r="Z21" s="241">
        <f t="shared" si="13"/>
        <v>0</v>
      </c>
      <c r="AA21" s="204">
        <f>IF(Z21=1,(SUM($Z$8:Z21)*Z21),0)</f>
        <v>0</v>
      </c>
      <c r="AB21" s="204" t="str">
        <f t="shared" si="14"/>
        <v xml:space="preserve"> </v>
      </c>
      <c r="AC21" s="204" t="str">
        <f t="shared" si="15"/>
        <v xml:space="preserve"> </v>
      </c>
      <c r="AD21" s="249" t="str">
        <f t="shared" si="16"/>
        <v xml:space="preserve"> </v>
      </c>
      <c r="AE21" s="143" t="str">
        <f t="shared" si="17"/>
        <v xml:space="preserve"> </v>
      </c>
      <c r="AF21" s="233" t="str">
        <f t="shared" si="18"/>
        <v/>
      </c>
      <c r="AL21" s="268" t="str">
        <f t="shared" si="19"/>
        <v>205VACHER</v>
      </c>
      <c r="AM21" s="270">
        <f t="shared" si="20"/>
        <v>205</v>
      </c>
    </row>
    <row r="22" spans="1:39" x14ac:dyDescent="0.3">
      <c r="A22" s="197">
        <v>15</v>
      </c>
      <c r="B22" s="197">
        <f t="shared" si="0"/>
        <v>1</v>
      </c>
      <c r="C22" s="130">
        <v>211</v>
      </c>
      <c r="D22" s="197" t="str">
        <f>IF(C22="","",(IF(ISERROR(VLOOKUP(C22,FSGT2_Inscr!$F$7:$L$110,2,FALSE))=TRUE,VLOOKUP(C22,FSGT3_Inscr!$F$7:$K$110,2,FALSE),(VLOOKUP(C22,FSGT2_Inscr!$F$7:$L$110,2,FALSE)))))</f>
        <v>CIGOLOTTI</v>
      </c>
      <c r="E22" s="197" t="str">
        <f>IF(C22="","",(IF(ISERROR(VLOOKUP(C22,FSGT2_Inscr!$F$7:$L$110,3,FALSE))=TRUE,VLOOKUP(C22,FSGT3_Inscr!$F$7:$K$110,3,FALSE),(VLOOKUP(C22,FSGT2_Inscr!$F$7:$L$110,3,FALSE)))))</f>
        <v>Fabrice</v>
      </c>
      <c r="F22" s="197" t="str">
        <f>IF(C22="","",(IF(ISERROR(VLOOKUP(C22,FSGT2_Inscr!$F$7:$L$110,4,FALSE))=TRUE,VLOOKUP(C22,FSGT3_Inscr!$F$7:$K$110,4,FALSE),(VLOOKUP(C22,FSGT2_Inscr!$F$7:$L$110,4,FALSE)))))</f>
        <v>Granges</v>
      </c>
      <c r="G22" s="197">
        <f>IF(C22="","",(IF(ISERROR(VLOOKUP(C22,FSGT2_Inscr!$F$7:$L$110,5,FALSE))=TRUE,VLOOKUP(C22,FSGT3_Inscr!$F$7:$K$110,5,FALSE),(VLOOKUP(C22,FSGT2_Inscr!$F$7:$L$110,5,FALSE)))))</f>
        <v>71</v>
      </c>
      <c r="H22" s="197">
        <f>IF(C22="","",(IF(ISERROR(VLOOKUP(C22,FSGT2_Inscr!$F$7:$L$110,6,FALSE))=TRUE,VLOOKUP(C22,FSGT3_Inscr!$F$7:$K$110,6,FALSE),(VLOOKUP(C22,FSGT2_Inscr!$F$7:$L$110,6,FALSE)))))</f>
        <v>2</v>
      </c>
      <c r="I22" s="196"/>
      <c r="J22" s="198">
        <f t="shared" si="1"/>
        <v>0</v>
      </c>
      <c r="K22" s="203">
        <f>IF(J22=1,(SUM($J$8:J22)*J22),0)</f>
        <v>0</v>
      </c>
      <c r="L22" s="203" t="str">
        <f t="shared" si="2"/>
        <v xml:space="preserve"> </v>
      </c>
      <c r="M22" s="203" t="str">
        <f t="shared" si="3"/>
        <v xml:space="preserve"> </v>
      </c>
      <c r="N22" s="248" t="str">
        <f t="shared" si="4"/>
        <v xml:space="preserve"> </v>
      </c>
      <c r="O22" s="144" t="str">
        <f t="shared" si="5"/>
        <v xml:space="preserve"> </v>
      </c>
      <c r="P22" s="234" t="str">
        <f t="shared" si="6"/>
        <v/>
      </c>
      <c r="Q22" s="279"/>
      <c r="R22" s="198">
        <f t="shared" si="7"/>
        <v>1</v>
      </c>
      <c r="S22" s="203">
        <f>IF(R22=1,(SUM($R$8:R22)*R22),0)</f>
        <v>6</v>
      </c>
      <c r="T22" s="203">
        <f t="shared" si="8"/>
        <v>16</v>
      </c>
      <c r="U22" s="203">
        <f t="shared" si="9"/>
        <v>16</v>
      </c>
      <c r="V22" s="248">
        <f t="shared" si="10"/>
        <v>16</v>
      </c>
      <c r="W22" s="144">
        <f t="shared" si="11"/>
        <v>6</v>
      </c>
      <c r="X22" s="234">
        <f t="shared" si="12"/>
        <v>16</v>
      </c>
      <c r="Y22" s="279"/>
      <c r="Z22" s="198">
        <f t="shared" si="13"/>
        <v>0</v>
      </c>
      <c r="AA22" s="203">
        <f>IF(Z22=1,(SUM($Z$8:Z22)*Z22),0)</f>
        <v>0</v>
      </c>
      <c r="AB22" s="203" t="str">
        <f t="shared" si="14"/>
        <v xml:space="preserve"> </v>
      </c>
      <c r="AC22" s="203" t="str">
        <f t="shared" si="15"/>
        <v xml:space="preserve"> </v>
      </c>
      <c r="AD22" s="248" t="str">
        <f t="shared" si="16"/>
        <v xml:space="preserve"> </v>
      </c>
      <c r="AE22" s="144" t="str">
        <f t="shared" si="17"/>
        <v xml:space="preserve"> </v>
      </c>
      <c r="AF22" s="234" t="str">
        <f t="shared" si="18"/>
        <v/>
      </c>
      <c r="AL22" s="268" t="str">
        <f t="shared" si="19"/>
        <v>211CIGOLOTTI</v>
      </c>
      <c r="AM22" s="270">
        <f t="shared" si="20"/>
        <v>211</v>
      </c>
    </row>
    <row r="23" spans="1:39" x14ac:dyDescent="0.3">
      <c r="A23" s="131">
        <v>16</v>
      </c>
      <c r="B23" s="131">
        <f t="shared" si="0"/>
        <v>1</v>
      </c>
      <c r="C23" s="129">
        <v>208</v>
      </c>
      <c r="D23" s="131" t="str">
        <f>IF(C23="","",(IF(ISERROR(VLOOKUP(C23,FSGT2_Inscr!$F$7:$L$110,2,FALSE))=TRUE,VLOOKUP(C23,FSGT3_Inscr!$F$7:$K$110,2,FALSE),(VLOOKUP(C23,FSGT2_Inscr!$F$7:$L$110,2,FALSE)))))</f>
        <v>LAMETERY</v>
      </c>
      <c r="E23" s="131" t="str">
        <f>IF(C23="","",(IF(ISERROR(VLOOKUP(C23,FSGT2_Inscr!$F$7:$L$110,3,FALSE))=TRUE,VLOOKUP(C23,FSGT3_Inscr!$F$7:$K$110,3,FALSE),(VLOOKUP(C23,FSGT2_Inscr!$F$7:$L$110,3,FALSE)))))</f>
        <v>Didier</v>
      </c>
      <c r="F23" s="131" t="str">
        <f>IF(C23="","",(IF(ISERROR(VLOOKUP(C23,FSGT2_Inscr!$F$7:$L$110,4,FALSE))=TRUE,VLOOKUP(C23,FSGT3_Inscr!$F$7:$K$110,4,FALSE),(VLOOKUP(C23,FSGT2_Inscr!$F$7:$L$110,4,FALSE)))))</f>
        <v>Marcigny</v>
      </c>
      <c r="G23" s="131">
        <f>IF(C23="","",(IF(ISERROR(VLOOKUP(C23,FSGT2_Inscr!$F$7:$L$110,5,FALSE))=TRUE,VLOOKUP(C23,FSGT3_Inscr!$F$7:$K$110,5,FALSE),(VLOOKUP(C23,FSGT2_Inscr!$F$7:$L$110,5,FALSE)))))</f>
        <v>71</v>
      </c>
      <c r="H23" s="131">
        <f>IF(C23="","",(IF(ISERROR(VLOOKUP(C23,FSGT2_Inscr!$F$7:$L$110,6,FALSE))=TRUE,VLOOKUP(C23,FSGT3_Inscr!$F$7:$K$110,6,FALSE),(VLOOKUP(C23,FSGT2_Inscr!$F$7:$L$110,6,FALSE)))))</f>
        <v>2</v>
      </c>
      <c r="I23" s="78"/>
      <c r="J23" s="241">
        <f t="shared" si="1"/>
        <v>0</v>
      </c>
      <c r="K23" s="204">
        <f>IF(J23=1,(SUM($J$8:J23)*J23),0)</f>
        <v>0</v>
      </c>
      <c r="L23" s="204" t="str">
        <f t="shared" si="2"/>
        <v xml:space="preserve"> </v>
      </c>
      <c r="M23" s="204" t="str">
        <f t="shared" si="3"/>
        <v xml:space="preserve"> </v>
      </c>
      <c r="N23" s="249" t="str">
        <f t="shared" si="4"/>
        <v xml:space="preserve"> </v>
      </c>
      <c r="O23" s="143" t="str">
        <f t="shared" si="5"/>
        <v xml:space="preserve"> </v>
      </c>
      <c r="P23" s="233" t="str">
        <f t="shared" si="6"/>
        <v/>
      </c>
      <c r="Q23" s="280"/>
      <c r="R23" s="241">
        <f t="shared" si="7"/>
        <v>1</v>
      </c>
      <c r="S23" s="204">
        <f>IF(R23=1,(SUM($R$8:R23)*R23),0)</f>
        <v>7</v>
      </c>
      <c r="T23" s="204">
        <f t="shared" si="8"/>
        <v>12</v>
      </c>
      <c r="U23" s="204">
        <f t="shared" si="9"/>
        <v>12</v>
      </c>
      <c r="V23" s="249">
        <f t="shared" si="10"/>
        <v>12</v>
      </c>
      <c r="W23" s="143">
        <f t="shared" si="11"/>
        <v>7</v>
      </c>
      <c r="X23" s="233">
        <f t="shared" si="12"/>
        <v>12</v>
      </c>
      <c r="Y23" s="280"/>
      <c r="Z23" s="241">
        <f t="shared" si="13"/>
        <v>0</v>
      </c>
      <c r="AA23" s="204">
        <f>IF(Z23=1,(SUM($Z$8:Z23)*Z23),0)</f>
        <v>0</v>
      </c>
      <c r="AB23" s="204" t="str">
        <f t="shared" si="14"/>
        <v xml:space="preserve"> </v>
      </c>
      <c r="AC23" s="204" t="str">
        <f t="shared" si="15"/>
        <v xml:space="preserve"> </v>
      </c>
      <c r="AD23" s="249" t="str">
        <f t="shared" si="16"/>
        <v xml:space="preserve"> </v>
      </c>
      <c r="AE23" s="143" t="str">
        <f t="shared" si="17"/>
        <v xml:space="preserve"> </v>
      </c>
      <c r="AF23" s="233" t="str">
        <f t="shared" si="18"/>
        <v/>
      </c>
      <c r="AL23" s="268" t="str">
        <f t="shared" si="19"/>
        <v>208LAMETERY</v>
      </c>
      <c r="AM23" s="270">
        <f t="shared" si="20"/>
        <v>208</v>
      </c>
    </row>
    <row r="24" spans="1:39" x14ac:dyDescent="0.3">
      <c r="A24" s="197">
        <v>17</v>
      </c>
      <c r="B24" s="197">
        <f t="shared" si="0"/>
        <v>1</v>
      </c>
      <c r="C24" s="130">
        <v>201</v>
      </c>
      <c r="D24" s="197" t="str">
        <f>IF(C24="","",(IF(ISERROR(VLOOKUP(C24,FSGT2_Inscr!$F$7:$L$110,2,FALSE))=TRUE,VLOOKUP(C24,FSGT3_Inscr!$F$7:$K$110,2,FALSE),(VLOOKUP(C24,FSGT2_Inscr!$F$7:$L$110,2,FALSE)))))</f>
        <v>GUILLET</v>
      </c>
      <c r="E24" s="197" t="str">
        <f>IF(C24="","",(IF(ISERROR(VLOOKUP(C24,FSGT2_Inscr!$F$7:$L$110,3,FALSE))=TRUE,VLOOKUP(C24,FSGT3_Inscr!$F$7:$K$110,3,FALSE),(VLOOKUP(C24,FSGT2_Inscr!$F$7:$L$110,3,FALSE)))))</f>
        <v>Olivier</v>
      </c>
      <c r="F24" s="197" t="str">
        <f>IF(C24="","",(IF(ISERROR(VLOOKUP(C24,FSGT2_Inscr!$F$7:$L$110,4,FALSE))=TRUE,VLOOKUP(C24,FSGT3_Inscr!$F$7:$K$110,4,FALSE),(VLOOKUP(C24,FSGT2_Inscr!$F$7:$L$110,4,FALSE)))))</f>
        <v>Tournus</v>
      </c>
      <c r="G24" s="197">
        <f>IF(C24="","",(IF(ISERROR(VLOOKUP(C24,FSGT2_Inscr!$F$7:$L$110,5,FALSE))=TRUE,VLOOKUP(C24,FSGT3_Inscr!$F$7:$K$110,5,FALSE),(VLOOKUP(C24,FSGT2_Inscr!$F$7:$L$110,5,FALSE)))))</f>
        <v>71</v>
      </c>
      <c r="H24" s="197">
        <f>IF(C24="","",(IF(ISERROR(VLOOKUP(C24,FSGT2_Inscr!$F$7:$L$110,6,FALSE))=TRUE,VLOOKUP(C24,FSGT3_Inscr!$F$7:$K$110,6,FALSE),(VLOOKUP(C24,FSGT2_Inscr!$F$7:$L$110,6,FALSE)))))</f>
        <v>2</v>
      </c>
      <c r="I24" s="196"/>
      <c r="J24" s="198">
        <f t="shared" si="1"/>
        <v>0</v>
      </c>
      <c r="K24" s="203">
        <f>IF(J24=1,(SUM($J$8:J24)*J24),0)</f>
        <v>0</v>
      </c>
      <c r="L24" s="203" t="str">
        <f t="shared" si="2"/>
        <v xml:space="preserve"> </v>
      </c>
      <c r="M24" s="203" t="str">
        <f t="shared" si="3"/>
        <v xml:space="preserve"> </v>
      </c>
      <c r="N24" s="248" t="str">
        <f t="shared" si="4"/>
        <v xml:space="preserve"> </v>
      </c>
      <c r="O24" s="144" t="str">
        <f t="shared" si="5"/>
        <v xml:space="preserve"> </v>
      </c>
      <c r="P24" s="234" t="str">
        <f t="shared" si="6"/>
        <v/>
      </c>
      <c r="Q24" s="279"/>
      <c r="R24" s="198">
        <f t="shared" si="7"/>
        <v>1</v>
      </c>
      <c r="S24" s="203">
        <f>IF(R24=1,(SUM($R$8:R24)*R24),0)</f>
        <v>8</v>
      </c>
      <c r="T24" s="203">
        <f t="shared" si="8"/>
        <v>8</v>
      </c>
      <c r="U24" s="203">
        <f t="shared" si="9"/>
        <v>8</v>
      </c>
      <c r="V24" s="248">
        <f t="shared" si="10"/>
        <v>8</v>
      </c>
      <c r="W24" s="144">
        <f t="shared" si="11"/>
        <v>8</v>
      </c>
      <c r="X24" s="234">
        <f t="shared" si="12"/>
        <v>8</v>
      </c>
      <c r="Y24" s="279"/>
      <c r="Z24" s="198">
        <f t="shared" si="13"/>
        <v>0</v>
      </c>
      <c r="AA24" s="203">
        <f>IF(Z24=1,(SUM($Z$8:Z24)*Z24),0)</f>
        <v>0</v>
      </c>
      <c r="AB24" s="203" t="str">
        <f t="shared" si="14"/>
        <v xml:space="preserve"> </v>
      </c>
      <c r="AC24" s="203" t="str">
        <f t="shared" si="15"/>
        <v xml:space="preserve"> </v>
      </c>
      <c r="AD24" s="248" t="str">
        <f t="shared" si="16"/>
        <v xml:space="preserve"> </v>
      </c>
      <c r="AE24" s="144" t="str">
        <f t="shared" si="17"/>
        <v xml:space="preserve"> </v>
      </c>
      <c r="AF24" s="234" t="str">
        <f t="shared" si="18"/>
        <v/>
      </c>
      <c r="AL24" s="268" t="str">
        <f t="shared" si="19"/>
        <v>201GUILLET</v>
      </c>
      <c r="AM24" s="270">
        <f t="shared" si="20"/>
        <v>201</v>
      </c>
    </row>
    <row r="25" spans="1:39" x14ac:dyDescent="0.3">
      <c r="A25" s="131">
        <v>18</v>
      </c>
      <c r="B25" s="131">
        <f t="shared" si="0"/>
        <v>1</v>
      </c>
      <c r="C25" s="129">
        <v>203</v>
      </c>
      <c r="D25" s="131" t="str">
        <f>IF(C25="","",(IF(ISERROR(VLOOKUP(C25,FSGT2_Inscr!$F$7:$L$110,2,FALSE))=TRUE,VLOOKUP(C25,FSGT3_Inscr!$F$7:$K$110,2,FALSE),(VLOOKUP(C25,FSGT2_Inscr!$F$7:$L$110,2,FALSE)))))</f>
        <v>NICOLLE</v>
      </c>
      <c r="E25" s="131" t="str">
        <f>IF(C25="","",(IF(ISERROR(VLOOKUP(C25,FSGT2_Inscr!$F$7:$L$110,3,FALSE))=TRUE,VLOOKUP(C25,FSGT3_Inscr!$F$7:$K$110,3,FALSE),(VLOOKUP(C25,FSGT2_Inscr!$F$7:$L$110,3,FALSE)))))</f>
        <v>André</v>
      </c>
      <c r="F25" s="131" t="str">
        <f>IF(C25="","",(IF(ISERROR(VLOOKUP(C25,FSGT2_Inscr!$F$7:$L$110,4,FALSE))=TRUE,VLOOKUP(C25,FSGT3_Inscr!$F$7:$K$110,4,FALSE),(VLOOKUP(C25,FSGT2_Inscr!$F$7:$L$110,4,FALSE)))))</f>
        <v>Louhans</v>
      </c>
      <c r="G25" s="131">
        <f>IF(C25="","",(IF(ISERROR(VLOOKUP(C25,FSGT2_Inscr!$F$7:$L$110,5,FALSE))=TRUE,VLOOKUP(C25,FSGT3_Inscr!$F$7:$K$110,5,FALSE),(VLOOKUP(C25,FSGT2_Inscr!$F$7:$L$110,5,FALSE)))))</f>
        <v>71</v>
      </c>
      <c r="H25" s="131">
        <f>IF(C25="","",(IF(ISERROR(VLOOKUP(C25,FSGT2_Inscr!$F$7:$L$110,6,FALSE))=TRUE,VLOOKUP(C25,FSGT3_Inscr!$F$7:$K$110,6,FALSE),(VLOOKUP(C25,FSGT2_Inscr!$F$7:$L$110,6,FALSE)))))</f>
        <v>2</v>
      </c>
      <c r="I25" s="78"/>
      <c r="J25" s="241">
        <f t="shared" si="1"/>
        <v>0</v>
      </c>
      <c r="K25" s="204">
        <f>IF(J25=1,(SUM($J$8:J25)*J25),0)</f>
        <v>0</v>
      </c>
      <c r="L25" s="204" t="str">
        <f t="shared" si="2"/>
        <v xml:space="preserve"> </v>
      </c>
      <c r="M25" s="204" t="str">
        <f t="shared" si="3"/>
        <v xml:space="preserve"> </v>
      </c>
      <c r="N25" s="249" t="str">
        <f t="shared" si="4"/>
        <v xml:space="preserve"> </v>
      </c>
      <c r="O25" s="143" t="str">
        <f t="shared" si="5"/>
        <v xml:space="preserve"> </v>
      </c>
      <c r="P25" s="233" t="str">
        <f t="shared" si="6"/>
        <v/>
      </c>
      <c r="Q25" s="280"/>
      <c r="R25" s="241">
        <f t="shared" si="7"/>
        <v>1</v>
      </c>
      <c r="S25" s="204">
        <f>IF(R25=1,(SUM($R$8:R25)*R25),0)</f>
        <v>9</v>
      </c>
      <c r="T25" s="204">
        <f t="shared" si="8"/>
        <v>4</v>
      </c>
      <c r="U25" s="204">
        <f t="shared" si="9"/>
        <v>4</v>
      </c>
      <c r="V25" s="249">
        <f t="shared" si="10"/>
        <v>4</v>
      </c>
      <c r="W25" s="143">
        <f t="shared" si="11"/>
        <v>9</v>
      </c>
      <c r="X25" s="233">
        <f t="shared" si="12"/>
        <v>4</v>
      </c>
      <c r="Y25" s="280"/>
      <c r="Z25" s="241">
        <f t="shared" si="13"/>
        <v>0</v>
      </c>
      <c r="AA25" s="204">
        <f>IF(Z25=1,(SUM($Z$8:Z25)*Z25),0)</f>
        <v>0</v>
      </c>
      <c r="AB25" s="204" t="str">
        <f t="shared" si="14"/>
        <v xml:space="preserve"> </v>
      </c>
      <c r="AC25" s="204" t="str">
        <f t="shared" si="15"/>
        <v xml:space="preserve"> </v>
      </c>
      <c r="AD25" s="249" t="str">
        <f t="shared" si="16"/>
        <v xml:space="preserve"> </v>
      </c>
      <c r="AE25" s="143" t="str">
        <f t="shared" si="17"/>
        <v xml:space="preserve"> </v>
      </c>
      <c r="AF25" s="233" t="str">
        <f t="shared" si="18"/>
        <v/>
      </c>
      <c r="AL25" s="268" t="str">
        <f t="shared" si="19"/>
        <v>203NICOLLE</v>
      </c>
      <c r="AM25" s="270">
        <f t="shared" si="20"/>
        <v>203</v>
      </c>
    </row>
    <row r="26" spans="1:39" x14ac:dyDescent="0.3">
      <c r="A26" s="197">
        <v>19</v>
      </c>
      <c r="B26" s="197">
        <f t="shared" si="0"/>
        <v>1</v>
      </c>
      <c r="C26" s="130"/>
      <c r="D26" s="197" t="str">
        <f>IF(C26="","",(IF(ISERROR(VLOOKUP(C26,FSGT2_Inscr!$F$7:$L$110,2,FALSE))=TRUE,VLOOKUP(C26,FSGT3_Inscr!$F$7:$K$110,2,FALSE),(VLOOKUP(C26,FSGT2_Inscr!$F$7:$L$110,2,FALSE)))))</f>
        <v/>
      </c>
      <c r="E26" s="197" t="str">
        <f>IF(C26="","",(IF(ISERROR(VLOOKUP(C26,FSGT2_Inscr!$F$7:$L$110,3,FALSE))=TRUE,VLOOKUP(C26,FSGT3_Inscr!$F$7:$K$110,3,FALSE),(VLOOKUP(C26,FSGT2_Inscr!$F$7:$L$110,3,FALSE)))))</f>
        <v/>
      </c>
      <c r="F26" s="197" t="str">
        <f>IF(C26="","",(IF(ISERROR(VLOOKUP(C26,FSGT2_Inscr!$F$7:$L$110,4,FALSE))=TRUE,VLOOKUP(C26,FSGT3_Inscr!$F$7:$K$110,4,FALSE),(VLOOKUP(C26,FSGT2_Inscr!$F$7:$L$110,4,FALSE)))))</f>
        <v/>
      </c>
      <c r="G26" s="197" t="str">
        <f>IF(C26="","",(IF(ISERROR(VLOOKUP(C26,FSGT2_Inscr!$F$7:$L$110,5,FALSE))=TRUE,VLOOKUP(C26,FSGT3_Inscr!$F$7:$K$110,5,FALSE),(VLOOKUP(C26,FSGT2_Inscr!$F$7:$L$110,5,FALSE)))))</f>
        <v/>
      </c>
      <c r="H26" s="197" t="str">
        <f>IF(C26="","",(IF(ISERROR(VLOOKUP(C26,FSGT2_Inscr!$F$7:$L$110,6,FALSE))=TRUE,VLOOKUP(C26,FSGT3_Inscr!$F$7:$K$110,6,FALSE),(VLOOKUP(C26,FSGT2_Inscr!$F$7:$L$110,6,FALSE)))))</f>
        <v/>
      </c>
      <c r="I26" s="196"/>
      <c r="J26" s="198">
        <f t="shared" si="1"/>
        <v>0</v>
      </c>
      <c r="K26" s="203">
        <f>IF(J26=1,(SUM($J$8:J26)*J26),0)</f>
        <v>0</v>
      </c>
      <c r="L26" s="203" t="str">
        <f t="shared" si="2"/>
        <v xml:space="preserve"> </v>
      </c>
      <c r="M26" s="203" t="str">
        <f t="shared" si="3"/>
        <v xml:space="preserve"> </v>
      </c>
      <c r="N26" s="248" t="str">
        <f t="shared" si="4"/>
        <v xml:space="preserve"> </v>
      </c>
      <c r="O26" s="144" t="str">
        <f t="shared" si="5"/>
        <v xml:space="preserve"> </v>
      </c>
      <c r="P26" s="234" t="str">
        <f t="shared" si="6"/>
        <v/>
      </c>
      <c r="Q26" s="279"/>
      <c r="R26" s="198">
        <f t="shared" si="7"/>
        <v>0</v>
      </c>
      <c r="S26" s="203">
        <f>IF(R26=1,(SUM($R$8:R26)*R26),0)</f>
        <v>0</v>
      </c>
      <c r="T26" s="203" t="str">
        <f t="shared" si="8"/>
        <v xml:space="preserve"> </v>
      </c>
      <c r="U26" s="203" t="str">
        <f t="shared" si="9"/>
        <v xml:space="preserve"> </v>
      </c>
      <c r="V26" s="248" t="str">
        <f t="shared" si="10"/>
        <v xml:space="preserve"> </v>
      </c>
      <c r="W26" s="144" t="str">
        <f t="shared" si="11"/>
        <v xml:space="preserve"> </v>
      </c>
      <c r="X26" s="234" t="str">
        <f t="shared" si="12"/>
        <v/>
      </c>
      <c r="Y26" s="279"/>
      <c r="Z26" s="198">
        <f t="shared" si="13"/>
        <v>0</v>
      </c>
      <c r="AA26" s="203">
        <f>IF(Z26=1,(SUM($Z$8:Z26)*Z26),0)</f>
        <v>0</v>
      </c>
      <c r="AB26" s="203" t="str">
        <f t="shared" si="14"/>
        <v xml:space="preserve"> </v>
      </c>
      <c r="AC26" s="203" t="str">
        <f t="shared" si="15"/>
        <v xml:space="preserve"> </v>
      </c>
      <c r="AD26" s="248" t="str">
        <f t="shared" si="16"/>
        <v xml:space="preserve"> </v>
      </c>
      <c r="AE26" s="144" t="str">
        <f t="shared" si="17"/>
        <v xml:space="preserve"> </v>
      </c>
      <c r="AF26" s="234" t="str">
        <f t="shared" si="18"/>
        <v/>
      </c>
      <c r="AL26" s="268" t="str">
        <f t="shared" si="19"/>
        <v/>
      </c>
      <c r="AM26" s="270">
        <f t="shared" si="20"/>
        <v>0</v>
      </c>
    </row>
    <row r="27" spans="1:39" x14ac:dyDescent="0.3">
      <c r="A27" s="131">
        <v>20</v>
      </c>
      <c r="B27" s="131">
        <f t="shared" si="0"/>
        <v>1</v>
      </c>
      <c r="C27" s="129"/>
      <c r="D27" s="131" t="str">
        <f>IF(C27="","",(IF(ISERROR(VLOOKUP(C27,FSGT2_Inscr!$F$7:$L$110,2,FALSE))=TRUE,VLOOKUP(C27,FSGT3_Inscr!$F$7:$K$110,2,FALSE),(VLOOKUP(C27,FSGT2_Inscr!$F$7:$L$110,2,FALSE)))))</f>
        <v/>
      </c>
      <c r="E27" s="131" t="str">
        <f>IF(C27="","",(IF(ISERROR(VLOOKUP(C27,FSGT2_Inscr!$F$7:$L$110,3,FALSE))=TRUE,VLOOKUP(C27,FSGT3_Inscr!$F$7:$K$110,3,FALSE),(VLOOKUP(C27,FSGT2_Inscr!$F$7:$L$110,3,FALSE)))))</f>
        <v/>
      </c>
      <c r="F27" s="131" t="str">
        <f>IF(C27="","",(IF(ISERROR(VLOOKUP(C27,FSGT2_Inscr!$F$7:$L$110,4,FALSE))=TRUE,VLOOKUP(C27,FSGT3_Inscr!$F$7:$K$110,4,FALSE),(VLOOKUP(C27,FSGT2_Inscr!$F$7:$L$110,4,FALSE)))))</f>
        <v/>
      </c>
      <c r="G27" s="131" t="str">
        <f>IF(C27="","",(IF(ISERROR(VLOOKUP(C27,FSGT2_Inscr!$F$7:$L$110,5,FALSE))=TRUE,VLOOKUP(C27,FSGT3_Inscr!$F$7:$K$110,5,FALSE),(VLOOKUP(C27,FSGT2_Inscr!$F$7:$L$110,5,FALSE)))))</f>
        <v/>
      </c>
      <c r="H27" s="131" t="str">
        <f>IF(C27="","",(IF(ISERROR(VLOOKUP(C27,FSGT2_Inscr!$F$7:$L$110,6,FALSE))=TRUE,VLOOKUP(C27,FSGT3_Inscr!$F$7:$K$110,6,FALSE),(VLOOKUP(C27,FSGT2_Inscr!$F$7:$L$110,6,FALSE)))))</f>
        <v/>
      </c>
      <c r="I27" s="78"/>
      <c r="J27" s="241">
        <f t="shared" si="1"/>
        <v>0</v>
      </c>
      <c r="K27" s="204">
        <f>IF(J27=1,(SUM($J$8:J27)*J27),0)</f>
        <v>0</v>
      </c>
      <c r="L27" s="204" t="str">
        <f t="shared" si="2"/>
        <v xml:space="preserve"> </v>
      </c>
      <c r="M27" s="204" t="str">
        <f t="shared" si="3"/>
        <v xml:space="preserve"> </v>
      </c>
      <c r="N27" s="249" t="str">
        <f t="shared" si="4"/>
        <v xml:space="preserve"> </v>
      </c>
      <c r="O27" s="143" t="str">
        <f t="shared" si="5"/>
        <v xml:space="preserve"> </v>
      </c>
      <c r="P27" s="233" t="str">
        <f t="shared" si="6"/>
        <v/>
      </c>
      <c r="Q27" s="280"/>
      <c r="R27" s="241">
        <f t="shared" si="7"/>
        <v>0</v>
      </c>
      <c r="S27" s="204">
        <f>IF(R27=1,(SUM($R$8:R27)*R27),0)</f>
        <v>0</v>
      </c>
      <c r="T27" s="204" t="str">
        <f t="shared" si="8"/>
        <v xml:space="preserve"> </v>
      </c>
      <c r="U27" s="204" t="str">
        <f t="shared" si="9"/>
        <v xml:space="preserve"> </v>
      </c>
      <c r="V27" s="249" t="str">
        <f t="shared" si="10"/>
        <v xml:space="preserve"> </v>
      </c>
      <c r="W27" s="143" t="str">
        <f t="shared" si="11"/>
        <v xml:space="preserve"> </v>
      </c>
      <c r="X27" s="233" t="str">
        <f t="shared" si="12"/>
        <v/>
      </c>
      <c r="Y27" s="280"/>
      <c r="Z27" s="241">
        <f t="shared" si="13"/>
        <v>0</v>
      </c>
      <c r="AA27" s="204">
        <f>IF(Z27=1,(SUM($Z$8:Z27)*Z27),0)</f>
        <v>0</v>
      </c>
      <c r="AB27" s="204" t="str">
        <f t="shared" si="14"/>
        <v xml:space="preserve"> </v>
      </c>
      <c r="AC27" s="204" t="str">
        <f t="shared" si="15"/>
        <v xml:space="preserve"> </v>
      </c>
      <c r="AD27" s="249" t="str">
        <f t="shared" si="16"/>
        <v xml:space="preserve"> </v>
      </c>
      <c r="AE27" s="143" t="str">
        <f t="shared" si="17"/>
        <v xml:space="preserve"> </v>
      </c>
      <c r="AF27" s="233" t="str">
        <f t="shared" si="18"/>
        <v/>
      </c>
      <c r="AL27" s="268" t="str">
        <f t="shared" si="19"/>
        <v/>
      </c>
      <c r="AM27" s="270">
        <f t="shared" si="20"/>
        <v>0</v>
      </c>
    </row>
    <row r="28" spans="1:39" x14ac:dyDescent="0.3">
      <c r="A28" s="197">
        <v>21</v>
      </c>
      <c r="B28" s="197">
        <f t="shared" si="0"/>
        <v>1</v>
      </c>
      <c r="C28" s="130"/>
      <c r="D28" s="197" t="str">
        <f>IF(C28="","",(IF(ISERROR(VLOOKUP(C28,FSGT2_Inscr!$F$7:$L$110,2,FALSE))=TRUE,VLOOKUP(C28,FSGT3_Inscr!$F$7:$K$110,2,FALSE),(VLOOKUP(C28,FSGT2_Inscr!$F$7:$L$110,2,FALSE)))))</f>
        <v/>
      </c>
      <c r="E28" s="197" t="str">
        <f>IF(C28="","",(IF(ISERROR(VLOOKUP(C28,FSGT2_Inscr!$F$7:$L$110,3,FALSE))=TRUE,VLOOKUP(C28,FSGT3_Inscr!$F$7:$K$110,3,FALSE),(VLOOKUP(C28,FSGT2_Inscr!$F$7:$L$110,3,FALSE)))))</f>
        <v/>
      </c>
      <c r="F28" s="197" t="str">
        <f>IF(C28="","",(IF(ISERROR(VLOOKUP(C28,FSGT2_Inscr!$F$7:$L$110,4,FALSE))=TRUE,VLOOKUP(C28,FSGT3_Inscr!$F$7:$K$110,4,FALSE),(VLOOKUP(C28,FSGT2_Inscr!$F$7:$L$110,4,FALSE)))))</f>
        <v/>
      </c>
      <c r="G28" s="197" t="str">
        <f>IF(C28="","",(IF(ISERROR(VLOOKUP(C28,FSGT2_Inscr!$F$7:$L$110,5,FALSE))=TRUE,VLOOKUP(C28,FSGT3_Inscr!$F$7:$K$110,5,FALSE),(VLOOKUP(C28,FSGT2_Inscr!$F$7:$L$110,5,FALSE)))))</f>
        <v/>
      </c>
      <c r="H28" s="197" t="str">
        <f>IF(C28="","",(IF(ISERROR(VLOOKUP(C28,FSGT2_Inscr!$F$7:$L$110,6,FALSE))=TRUE,VLOOKUP(C28,FSGT3_Inscr!$F$7:$K$110,6,FALSE),(VLOOKUP(C28,FSGT2_Inscr!$F$7:$L$110,6,FALSE)))))</f>
        <v/>
      </c>
      <c r="I28" s="196"/>
      <c r="J28" s="198">
        <f t="shared" si="1"/>
        <v>0</v>
      </c>
      <c r="K28" s="203">
        <f>IF(J28=1,(SUM($J$8:J28)*J28),0)</f>
        <v>0</v>
      </c>
      <c r="L28" s="203" t="str">
        <f t="shared" si="2"/>
        <v xml:space="preserve"> </v>
      </c>
      <c r="M28" s="203" t="str">
        <f t="shared" si="3"/>
        <v xml:space="preserve"> </v>
      </c>
      <c r="N28" s="248" t="str">
        <f t="shared" si="4"/>
        <v xml:space="preserve"> </v>
      </c>
      <c r="O28" s="144" t="str">
        <f t="shared" si="5"/>
        <v xml:space="preserve"> </v>
      </c>
      <c r="P28" s="234" t="str">
        <f t="shared" si="6"/>
        <v/>
      </c>
      <c r="Q28" s="279"/>
      <c r="R28" s="198">
        <f t="shared" si="7"/>
        <v>0</v>
      </c>
      <c r="S28" s="203">
        <f>IF(R28=1,(SUM($R$8:R28)*R28),0)</f>
        <v>0</v>
      </c>
      <c r="T28" s="203" t="str">
        <f t="shared" si="8"/>
        <v xml:space="preserve"> </v>
      </c>
      <c r="U28" s="203" t="str">
        <f t="shared" si="9"/>
        <v xml:space="preserve"> </v>
      </c>
      <c r="V28" s="248" t="str">
        <f t="shared" si="10"/>
        <v xml:space="preserve"> </v>
      </c>
      <c r="W28" s="144" t="str">
        <f t="shared" si="11"/>
        <v xml:space="preserve"> </v>
      </c>
      <c r="X28" s="234" t="str">
        <f t="shared" si="12"/>
        <v/>
      </c>
      <c r="Y28" s="279"/>
      <c r="Z28" s="198">
        <f t="shared" si="13"/>
        <v>0</v>
      </c>
      <c r="AA28" s="203">
        <f>IF(Z28=1,(SUM($Z$8:Z28)*Z28),0)</f>
        <v>0</v>
      </c>
      <c r="AB28" s="203" t="str">
        <f t="shared" si="14"/>
        <v xml:space="preserve"> </v>
      </c>
      <c r="AC28" s="203" t="str">
        <f t="shared" si="15"/>
        <v xml:space="preserve"> </v>
      </c>
      <c r="AD28" s="248" t="str">
        <f t="shared" si="16"/>
        <v xml:space="preserve"> </v>
      </c>
      <c r="AE28" s="144" t="str">
        <f t="shared" si="17"/>
        <v xml:space="preserve"> </v>
      </c>
      <c r="AF28" s="234" t="str">
        <f t="shared" si="18"/>
        <v/>
      </c>
      <c r="AL28" s="268" t="str">
        <f t="shared" si="19"/>
        <v/>
      </c>
      <c r="AM28" s="270">
        <f t="shared" si="20"/>
        <v>0</v>
      </c>
    </row>
    <row r="29" spans="1:39" x14ac:dyDescent="0.3">
      <c r="A29" s="131">
        <v>22</v>
      </c>
      <c r="B29" s="131">
        <f t="shared" si="0"/>
        <v>1</v>
      </c>
      <c r="C29" s="129"/>
      <c r="D29" s="131" t="str">
        <f>IF(C29="","",(IF(ISERROR(VLOOKUP(C29,FSGT2_Inscr!$F$7:$L$110,2,FALSE))=TRUE,VLOOKUP(C29,FSGT3_Inscr!$F$7:$K$110,2,FALSE),(VLOOKUP(C29,FSGT2_Inscr!$F$7:$L$110,2,FALSE)))))</f>
        <v/>
      </c>
      <c r="E29" s="131" t="str">
        <f>IF(C29="","",(IF(ISERROR(VLOOKUP(C29,FSGT2_Inscr!$F$7:$L$110,3,FALSE))=TRUE,VLOOKUP(C29,FSGT3_Inscr!$F$7:$K$110,3,FALSE),(VLOOKUP(C29,FSGT2_Inscr!$F$7:$L$110,3,FALSE)))))</f>
        <v/>
      </c>
      <c r="F29" s="131" t="str">
        <f>IF(C29="","",(IF(ISERROR(VLOOKUP(C29,FSGT2_Inscr!$F$7:$L$110,4,FALSE))=TRUE,VLOOKUP(C29,FSGT3_Inscr!$F$7:$K$110,4,FALSE),(VLOOKUP(C29,FSGT2_Inscr!$F$7:$L$110,4,FALSE)))))</f>
        <v/>
      </c>
      <c r="G29" s="131" t="str">
        <f>IF(C29="","",(IF(ISERROR(VLOOKUP(C29,FSGT2_Inscr!$F$7:$L$110,5,FALSE))=TRUE,VLOOKUP(C29,FSGT3_Inscr!$F$7:$K$110,5,FALSE),(VLOOKUP(C29,FSGT2_Inscr!$F$7:$L$110,5,FALSE)))))</f>
        <v/>
      </c>
      <c r="H29" s="131" t="str">
        <f>IF(C29="","",(IF(ISERROR(VLOOKUP(C29,FSGT2_Inscr!$F$7:$L$110,6,FALSE))=TRUE,VLOOKUP(C29,FSGT3_Inscr!$F$7:$K$110,6,FALSE),(VLOOKUP(C29,FSGT2_Inscr!$F$7:$L$110,6,FALSE)))))</f>
        <v/>
      </c>
      <c r="I29" s="78"/>
      <c r="J29" s="241">
        <f t="shared" si="1"/>
        <v>0</v>
      </c>
      <c r="K29" s="204">
        <f>IF(J29=1,(SUM($J$8:J29)*J29),0)</f>
        <v>0</v>
      </c>
      <c r="L29" s="204" t="str">
        <f t="shared" si="2"/>
        <v xml:space="preserve"> </v>
      </c>
      <c r="M29" s="204" t="str">
        <f t="shared" si="3"/>
        <v xml:space="preserve"> </v>
      </c>
      <c r="N29" s="249" t="str">
        <f t="shared" si="4"/>
        <v xml:space="preserve"> </v>
      </c>
      <c r="O29" s="143" t="str">
        <f t="shared" si="5"/>
        <v xml:space="preserve"> </v>
      </c>
      <c r="P29" s="233" t="str">
        <f t="shared" si="6"/>
        <v/>
      </c>
      <c r="Q29" s="280"/>
      <c r="R29" s="241">
        <f t="shared" si="7"/>
        <v>0</v>
      </c>
      <c r="S29" s="204">
        <f>IF(R29=1,(SUM($R$8:R29)*R29),0)</f>
        <v>0</v>
      </c>
      <c r="T29" s="204" t="str">
        <f t="shared" si="8"/>
        <v xml:space="preserve"> </v>
      </c>
      <c r="U29" s="204" t="str">
        <f t="shared" si="9"/>
        <v xml:space="preserve"> </v>
      </c>
      <c r="V29" s="249" t="str">
        <f t="shared" si="10"/>
        <v xml:space="preserve"> </v>
      </c>
      <c r="W29" s="143" t="str">
        <f t="shared" si="11"/>
        <v xml:space="preserve"> </v>
      </c>
      <c r="X29" s="233" t="str">
        <f t="shared" si="12"/>
        <v/>
      </c>
      <c r="Y29" s="280"/>
      <c r="Z29" s="241">
        <f t="shared" si="13"/>
        <v>0</v>
      </c>
      <c r="AA29" s="204">
        <f>IF(Z29=1,(SUM($Z$8:Z29)*Z29),0)</f>
        <v>0</v>
      </c>
      <c r="AB29" s="204" t="str">
        <f t="shared" si="14"/>
        <v xml:space="preserve"> </v>
      </c>
      <c r="AC29" s="204" t="str">
        <f t="shared" si="15"/>
        <v xml:space="preserve"> </v>
      </c>
      <c r="AD29" s="249" t="str">
        <f t="shared" si="16"/>
        <v xml:space="preserve"> </v>
      </c>
      <c r="AE29" s="143" t="str">
        <f t="shared" si="17"/>
        <v xml:space="preserve"> </v>
      </c>
      <c r="AF29" s="233" t="str">
        <f t="shared" si="18"/>
        <v/>
      </c>
      <c r="AL29" s="268" t="str">
        <f t="shared" si="19"/>
        <v/>
      </c>
      <c r="AM29" s="270">
        <f t="shared" si="20"/>
        <v>0</v>
      </c>
    </row>
    <row r="30" spans="1:39" x14ac:dyDescent="0.3">
      <c r="A30" s="197">
        <v>23</v>
      </c>
      <c r="B30" s="197">
        <f t="shared" si="0"/>
        <v>1</v>
      </c>
      <c r="C30" s="130"/>
      <c r="D30" s="197" t="str">
        <f>IF(C30="","",(IF(ISERROR(VLOOKUP(C30,FSGT2_Inscr!$F$7:$L$110,2,FALSE))=TRUE,VLOOKUP(C30,FSGT3_Inscr!$F$7:$K$110,2,FALSE),(VLOOKUP(C30,FSGT2_Inscr!$F$7:$L$110,2,FALSE)))))</f>
        <v/>
      </c>
      <c r="E30" s="197" t="str">
        <f>IF(C30="","",(IF(ISERROR(VLOOKUP(C30,FSGT2_Inscr!$F$7:$L$110,3,FALSE))=TRUE,VLOOKUP(C30,FSGT3_Inscr!$F$7:$K$110,3,FALSE),(VLOOKUP(C30,FSGT2_Inscr!$F$7:$L$110,3,FALSE)))))</f>
        <v/>
      </c>
      <c r="F30" s="197" t="str">
        <f>IF(C30="","",(IF(ISERROR(VLOOKUP(C30,FSGT2_Inscr!$F$7:$L$110,4,FALSE))=TRUE,VLOOKUP(C30,FSGT3_Inscr!$F$7:$K$110,4,FALSE),(VLOOKUP(C30,FSGT2_Inscr!$F$7:$L$110,4,FALSE)))))</f>
        <v/>
      </c>
      <c r="G30" s="197" t="str">
        <f>IF(C30="","",(IF(ISERROR(VLOOKUP(C30,FSGT2_Inscr!$F$7:$L$110,5,FALSE))=TRUE,VLOOKUP(C30,FSGT3_Inscr!$F$7:$K$110,5,FALSE),(VLOOKUP(C30,FSGT2_Inscr!$F$7:$L$110,5,FALSE)))))</f>
        <v/>
      </c>
      <c r="H30" s="197" t="str">
        <f>IF(C30="","",(IF(ISERROR(VLOOKUP(C30,FSGT2_Inscr!$F$7:$L$110,6,FALSE))=TRUE,VLOOKUP(C30,FSGT3_Inscr!$F$7:$K$110,6,FALSE),(VLOOKUP(C30,FSGT2_Inscr!$F$7:$L$110,6,FALSE)))))</f>
        <v/>
      </c>
      <c r="I30" s="196"/>
      <c r="J30" s="198">
        <f t="shared" si="1"/>
        <v>0</v>
      </c>
      <c r="K30" s="203">
        <f>IF(J30=1,(SUM($J$8:J30)*J30),0)</f>
        <v>0</v>
      </c>
      <c r="L30" s="203" t="str">
        <f t="shared" si="2"/>
        <v xml:space="preserve"> </v>
      </c>
      <c r="M30" s="203" t="str">
        <f t="shared" si="3"/>
        <v xml:space="preserve"> </v>
      </c>
      <c r="N30" s="248" t="str">
        <f t="shared" si="4"/>
        <v xml:space="preserve"> </v>
      </c>
      <c r="O30" s="144" t="str">
        <f t="shared" si="5"/>
        <v xml:space="preserve"> </v>
      </c>
      <c r="P30" s="234" t="str">
        <f t="shared" si="6"/>
        <v/>
      </c>
      <c r="Q30" s="279"/>
      <c r="R30" s="198">
        <f t="shared" si="7"/>
        <v>0</v>
      </c>
      <c r="S30" s="203">
        <f>IF(R30=1,(SUM($R$8:R30)*R30),0)</f>
        <v>0</v>
      </c>
      <c r="T30" s="203" t="str">
        <f t="shared" si="8"/>
        <v xml:space="preserve"> </v>
      </c>
      <c r="U30" s="203" t="str">
        <f t="shared" si="9"/>
        <v xml:space="preserve"> </v>
      </c>
      <c r="V30" s="248" t="str">
        <f t="shared" si="10"/>
        <v xml:space="preserve"> </v>
      </c>
      <c r="W30" s="144" t="str">
        <f t="shared" si="11"/>
        <v xml:space="preserve"> </v>
      </c>
      <c r="X30" s="234" t="str">
        <f t="shared" si="12"/>
        <v/>
      </c>
      <c r="Y30" s="279"/>
      <c r="Z30" s="198">
        <f t="shared" si="13"/>
        <v>0</v>
      </c>
      <c r="AA30" s="203">
        <f>IF(Z30=1,(SUM($Z$8:Z30)*Z30),0)</f>
        <v>0</v>
      </c>
      <c r="AB30" s="203" t="str">
        <f t="shared" si="14"/>
        <v xml:space="preserve"> </v>
      </c>
      <c r="AC30" s="203" t="str">
        <f t="shared" si="15"/>
        <v xml:space="preserve"> </v>
      </c>
      <c r="AD30" s="248" t="str">
        <f t="shared" si="16"/>
        <v xml:space="preserve"> </v>
      </c>
      <c r="AE30" s="144" t="str">
        <f t="shared" si="17"/>
        <v xml:space="preserve"> </v>
      </c>
      <c r="AF30" s="234" t="str">
        <f t="shared" si="18"/>
        <v/>
      </c>
      <c r="AL30" s="268" t="str">
        <f t="shared" si="19"/>
        <v/>
      </c>
      <c r="AM30" s="270">
        <f t="shared" si="20"/>
        <v>0</v>
      </c>
    </row>
    <row r="31" spans="1:39" x14ac:dyDescent="0.3">
      <c r="A31" s="131">
        <v>24</v>
      </c>
      <c r="B31" s="131">
        <f t="shared" si="0"/>
        <v>1</v>
      </c>
      <c r="C31" s="129"/>
      <c r="D31" s="131" t="str">
        <f>IF(C31="","",(IF(ISERROR(VLOOKUP(C31,FSGT2_Inscr!$F$7:$L$110,2,FALSE))=TRUE,VLOOKUP(C31,FSGT3_Inscr!$F$7:$K$110,2,FALSE),(VLOOKUP(C31,FSGT2_Inscr!$F$7:$L$110,2,FALSE)))))</f>
        <v/>
      </c>
      <c r="E31" s="131" t="str">
        <f>IF(C31="","",(IF(ISERROR(VLOOKUP(C31,FSGT2_Inscr!$F$7:$L$110,3,FALSE))=TRUE,VLOOKUP(C31,FSGT3_Inscr!$F$7:$K$110,3,FALSE),(VLOOKUP(C31,FSGT2_Inscr!$F$7:$L$110,3,FALSE)))))</f>
        <v/>
      </c>
      <c r="F31" s="131" t="str">
        <f>IF(C31="","",(IF(ISERROR(VLOOKUP(C31,FSGT2_Inscr!$F$7:$L$110,4,FALSE))=TRUE,VLOOKUP(C31,FSGT3_Inscr!$F$7:$K$110,4,FALSE),(VLOOKUP(C31,FSGT2_Inscr!$F$7:$L$110,4,FALSE)))))</f>
        <v/>
      </c>
      <c r="G31" s="131" t="str">
        <f>IF(C31="","",(IF(ISERROR(VLOOKUP(C31,FSGT2_Inscr!$F$7:$L$110,5,FALSE))=TRUE,VLOOKUP(C31,FSGT3_Inscr!$F$7:$K$110,5,FALSE),(VLOOKUP(C31,FSGT2_Inscr!$F$7:$L$110,5,FALSE)))))</f>
        <v/>
      </c>
      <c r="H31" s="131" t="str">
        <f>IF(C31="","",(IF(ISERROR(VLOOKUP(C31,FSGT2_Inscr!$F$7:$L$110,6,FALSE))=TRUE,VLOOKUP(C31,FSGT3_Inscr!$F$7:$K$110,6,FALSE),(VLOOKUP(C31,FSGT2_Inscr!$F$7:$L$110,6,FALSE)))))</f>
        <v/>
      </c>
      <c r="I31" s="78"/>
      <c r="J31" s="241">
        <f t="shared" si="1"/>
        <v>0</v>
      </c>
      <c r="K31" s="204">
        <f>IF(J31=1,(SUM($J$8:J31)*J31),0)</f>
        <v>0</v>
      </c>
      <c r="L31" s="204" t="str">
        <f t="shared" si="2"/>
        <v xml:space="preserve"> </v>
      </c>
      <c r="M31" s="204" t="str">
        <f t="shared" si="3"/>
        <v xml:space="preserve"> </v>
      </c>
      <c r="N31" s="249" t="str">
        <f t="shared" si="4"/>
        <v xml:space="preserve"> </v>
      </c>
      <c r="O31" s="143" t="str">
        <f t="shared" si="5"/>
        <v xml:space="preserve"> </v>
      </c>
      <c r="P31" s="233" t="str">
        <f t="shared" si="6"/>
        <v/>
      </c>
      <c r="Q31" s="280"/>
      <c r="R31" s="241">
        <f t="shared" si="7"/>
        <v>0</v>
      </c>
      <c r="S31" s="204">
        <f>IF(R31=1,(SUM($R$8:R31)*R31),0)</f>
        <v>0</v>
      </c>
      <c r="T31" s="204" t="str">
        <f t="shared" si="8"/>
        <v xml:space="preserve"> </v>
      </c>
      <c r="U31" s="204" t="str">
        <f t="shared" si="9"/>
        <v xml:space="preserve"> </v>
      </c>
      <c r="V31" s="249" t="str">
        <f t="shared" si="10"/>
        <v xml:space="preserve"> </v>
      </c>
      <c r="W31" s="143" t="str">
        <f t="shared" si="11"/>
        <v xml:space="preserve"> </v>
      </c>
      <c r="X31" s="233" t="str">
        <f t="shared" si="12"/>
        <v/>
      </c>
      <c r="Y31" s="280"/>
      <c r="Z31" s="241">
        <f t="shared" si="13"/>
        <v>0</v>
      </c>
      <c r="AA31" s="204">
        <f>IF(Z31=1,(SUM($Z$8:Z31)*Z31),0)</f>
        <v>0</v>
      </c>
      <c r="AB31" s="204" t="str">
        <f t="shared" si="14"/>
        <v xml:space="preserve"> </v>
      </c>
      <c r="AC31" s="204" t="str">
        <f t="shared" si="15"/>
        <v xml:space="preserve"> </v>
      </c>
      <c r="AD31" s="249" t="str">
        <f t="shared" si="16"/>
        <v xml:space="preserve"> </v>
      </c>
      <c r="AE31" s="143" t="str">
        <f t="shared" si="17"/>
        <v xml:space="preserve"> </v>
      </c>
      <c r="AF31" s="233" t="str">
        <f t="shared" si="18"/>
        <v/>
      </c>
      <c r="AL31" s="268" t="str">
        <f t="shared" si="19"/>
        <v/>
      </c>
      <c r="AM31" s="270">
        <f t="shared" si="20"/>
        <v>0</v>
      </c>
    </row>
    <row r="32" spans="1:39" x14ac:dyDescent="0.3">
      <c r="A32" s="197">
        <v>25</v>
      </c>
      <c r="B32" s="197">
        <f t="shared" si="0"/>
        <v>1</v>
      </c>
      <c r="C32" s="130"/>
      <c r="D32" s="197" t="str">
        <f>IF(C32="","",(IF(ISERROR(VLOOKUP(C32,FSGT2_Inscr!$F$7:$L$110,2,FALSE))=TRUE,VLOOKUP(C32,FSGT3_Inscr!$F$7:$K$110,2,FALSE),(VLOOKUP(C32,FSGT2_Inscr!$F$7:$L$110,2,FALSE)))))</f>
        <v/>
      </c>
      <c r="E32" s="197" t="str">
        <f>IF(C32="","",(IF(ISERROR(VLOOKUP(C32,FSGT2_Inscr!$F$7:$L$110,3,FALSE))=TRUE,VLOOKUP(C32,FSGT3_Inscr!$F$7:$K$110,3,FALSE),(VLOOKUP(C32,FSGT2_Inscr!$F$7:$L$110,3,FALSE)))))</f>
        <v/>
      </c>
      <c r="F32" s="197" t="str">
        <f>IF(C32="","",(IF(ISERROR(VLOOKUP(C32,FSGT2_Inscr!$F$7:$L$110,4,FALSE))=TRUE,VLOOKUP(C32,FSGT3_Inscr!$F$7:$K$110,4,FALSE),(VLOOKUP(C32,FSGT2_Inscr!$F$7:$L$110,4,FALSE)))))</f>
        <v/>
      </c>
      <c r="G32" s="197" t="str">
        <f>IF(C32="","",(IF(ISERROR(VLOOKUP(C32,FSGT2_Inscr!$F$7:$L$110,5,FALSE))=TRUE,VLOOKUP(C32,FSGT3_Inscr!$F$7:$K$110,5,FALSE),(VLOOKUP(C32,FSGT2_Inscr!$F$7:$L$110,5,FALSE)))))</f>
        <v/>
      </c>
      <c r="H32" s="197" t="str">
        <f>IF(C32="","",(IF(ISERROR(VLOOKUP(C32,FSGT2_Inscr!$F$7:$L$110,6,FALSE))=TRUE,VLOOKUP(C32,FSGT3_Inscr!$F$7:$K$110,6,FALSE),(VLOOKUP(C32,FSGT2_Inscr!$F$7:$L$110,6,FALSE)))))</f>
        <v/>
      </c>
      <c r="I32" s="196"/>
      <c r="J32" s="198">
        <f t="shared" si="1"/>
        <v>0</v>
      </c>
      <c r="K32" s="203">
        <f>IF(J32=1,(SUM($J$8:J32)*J32),0)</f>
        <v>0</v>
      </c>
      <c r="L32" s="203" t="str">
        <f t="shared" si="2"/>
        <v xml:space="preserve"> </v>
      </c>
      <c r="M32" s="203" t="str">
        <f t="shared" si="3"/>
        <v xml:space="preserve"> </v>
      </c>
      <c r="N32" s="248" t="str">
        <f t="shared" si="4"/>
        <v xml:space="preserve"> </v>
      </c>
      <c r="O32" s="144" t="str">
        <f t="shared" si="5"/>
        <v xml:space="preserve"> </v>
      </c>
      <c r="P32" s="234" t="str">
        <f t="shared" si="6"/>
        <v/>
      </c>
      <c r="Q32" s="279"/>
      <c r="R32" s="198">
        <f t="shared" si="7"/>
        <v>0</v>
      </c>
      <c r="S32" s="203">
        <f>IF(R32=1,(SUM($R$8:R32)*R32),0)</f>
        <v>0</v>
      </c>
      <c r="T32" s="203" t="str">
        <f t="shared" si="8"/>
        <v xml:space="preserve"> </v>
      </c>
      <c r="U32" s="203" t="str">
        <f t="shared" si="9"/>
        <v xml:space="preserve"> </v>
      </c>
      <c r="V32" s="248" t="str">
        <f t="shared" si="10"/>
        <v xml:space="preserve"> </v>
      </c>
      <c r="W32" s="144" t="str">
        <f t="shared" si="11"/>
        <v xml:space="preserve"> </v>
      </c>
      <c r="X32" s="234" t="str">
        <f t="shared" si="12"/>
        <v/>
      </c>
      <c r="Y32" s="279"/>
      <c r="Z32" s="198">
        <f t="shared" si="13"/>
        <v>0</v>
      </c>
      <c r="AA32" s="203">
        <f>IF(Z32=1,(SUM($Z$8:Z32)*Z32),0)</f>
        <v>0</v>
      </c>
      <c r="AB32" s="203" t="str">
        <f t="shared" si="14"/>
        <v xml:space="preserve"> </v>
      </c>
      <c r="AC32" s="203" t="str">
        <f t="shared" si="15"/>
        <v xml:space="preserve"> </v>
      </c>
      <c r="AD32" s="248" t="str">
        <f t="shared" si="16"/>
        <v xml:space="preserve"> </v>
      </c>
      <c r="AE32" s="144" t="str">
        <f t="shared" si="17"/>
        <v xml:space="preserve"> </v>
      </c>
      <c r="AF32" s="234" t="str">
        <f t="shared" si="18"/>
        <v/>
      </c>
      <c r="AL32" s="268" t="str">
        <f t="shared" si="19"/>
        <v/>
      </c>
      <c r="AM32" s="270">
        <f t="shared" si="20"/>
        <v>0</v>
      </c>
    </row>
    <row r="33" spans="1:39" x14ac:dyDescent="0.3">
      <c r="A33" s="131">
        <v>26</v>
      </c>
      <c r="B33" s="131">
        <f t="shared" si="0"/>
        <v>1</v>
      </c>
      <c r="C33" s="129"/>
      <c r="D33" s="131" t="str">
        <f>IF(C33="","",(IF(ISERROR(VLOOKUP(C33,FSGT2_Inscr!$F$7:$L$110,2,FALSE))=TRUE,VLOOKUP(C33,FSGT3_Inscr!$F$7:$K$110,2,FALSE),(VLOOKUP(C33,FSGT2_Inscr!$F$7:$L$110,2,FALSE)))))</f>
        <v/>
      </c>
      <c r="E33" s="131" t="str">
        <f>IF(C33="","",(IF(ISERROR(VLOOKUP(C33,FSGT2_Inscr!$F$7:$L$110,3,FALSE))=TRUE,VLOOKUP(C33,FSGT3_Inscr!$F$7:$K$110,3,FALSE),(VLOOKUP(C33,FSGT2_Inscr!$F$7:$L$110,3,FALSE)))))</f>
        <v/>
      </c>
      <c r="F33" s="131" t="str">
        <f>IF(C33="","",(IF(ISERROR(VLOOKUP(C33,FSGT2_Inscr!$F$7:$L$110,4,FALSE))=TRUE,VLOOKUP(C33,FSGT3_Inscr!$F$7:$K$110,4,FALSE),(VLOOKUP(C33,FSGT2_Inscr!$F$7:$L$110,4,FALSE)))))</f>
        <v/>
      </c>
      <c r="G33" s="131" t="str">
        <f>IF(C33="","",(IF(ISERROR(VLOOKUP(C33,FSGT2_Inscr!$F$7:$L$110,5,FALSE))=TRUE,VLOOKUP(C33,FSGT3_Inscr!$F$7:$K$110,5,FALSE),(VLOOKUP(C33,FSGT2_Inscr!$F$7:$L$110,5,FALSE)))))</f>
        <v/>
      </c>
      <c r="H33" s="131" t="str">
        <f>IF(C33="","",(IF(ISERROR(VLOOKUP(C33,FSGT2_Inscr!$F$7:$L$110,6,FALSE))=TRUE,VLOOKUP(C33,FSGT3_Inscr!$F$7:$K$110,6,FALSE),(VLOOKUP(C33,FSGT2_Inscr!$F$7:$L$110,6,FALSE)))))</f>
        <v/>
      </c>
      <c r="I33" s="78"/>
      <c r="J33" s="241">
        <f t="shared" si="1"/>
        <v>0</v>
      </c>
      <c r="K33" s="204">
        <f>IF(J33=1,(SUM($J$8:J33)*J33),0)</f>
        <v>0</v>
      </c>
      <c r="L33" s="204" t="str">
        <f t="shared" si="2"/>
        <v xml:space="preserve"> </v>
      </c>
      <c r="M33" s="204" t="str">
        <f t="shared" si="3"/>
        <v xml:space="preserve"> </v>
      </c>
      <c r="N33" s="249" t="str">
        <f t="shared" si="4"/>
        <v xml:space="preserve"> </v>
      </c>
      <c r="O33" s="143" t="str">
        <f t="shared" si="5"/>
        <v xml:space="preserve"> </v>
      </c>
      <c r="P33" s="233" t="str">
        <f t="shared" si="6"/>
        <v/>
      </c>
      <c r="Q33" s="280"/>
      <c r="R33" s="241">
        <f t="shared" si="7"/>
        <v>0</v>
      </c>
      <c r="S33" s="204">
        <f>IF(R33=1,(SUM($R$8:R33)*R33),0)</f>
        <v>0</v>
      </c>
      <c r="T33" s="204" t="str">
        <f t="shared" si="8"/>
        <v xml:space="preserve"> </v>
      </c>
      <c r="U33" s="204" t="str">
        <f t="shared" si="9"/>
        <v xml:space="preserve"> </v>
      </c>
      <c r="V33" s="249" t="str">
        <f t="shared" si="10"/>
        <v xml:space="preserve"> </v>
      </c>
      <c r="W33" s="143" t="str">
        <f t="shared" si="11"/>
        <v xml:space="preserve"> </v>
      </c>
      <c r="X33" s="233" t="str">
        <f t="shared" si="12"/>
        <v/>
      </c>
      <c r="Y33" s="280"/>
      <c r="Z33" s="241">
        <f t="shared" si="13"/>
        <v>0</v>
      </c>
      <c r="AA33" s="204">
        <f>IF(Z33=1,(SUM($Z$8:Z33)*Z33),0)</f>
        <v>0</v>
      </c>
      <c r="AB33" s="204" t="str">
        <f t="shared" si="14"/>
        <v xml:space="preserve"> </v>
      </c>
      <c r="AC33" s="204" t="str">
        <f t="shared" si="15"/>
        <v xml:space="preserve"> </v>
      </c>
      <c r="AD33" s="249" t="str">
        <f t="shared" si="16"/>
        <v xml:space="preserve"> </v>
      </c>
      <c r="AE33" s="143" t="str">
        <f t="shared" si="17"/>
        <v xml:space="preserve"> </v>
      </c>
      <c r="AF33" s="233" t="str">
        <f t="shared" si="18"/>
        <v/>
      </c>
      <c r="AL33" s="268" t="str">
        <f t="shared" si="19"/>
        <v/>
      </c>
      <c r="AM33" s="270">
        <f t="shared" si="20"/>
        <v>0</v>
      </c>
    </row>
    <row r="34" spans="1:39" x14ac:dyDescent="0.3">
      <c r="A34" s="197">
        <v>27</v>
      </c>
      <c r="B34" s="197">
        <f t="shared" si="0"/>
        <v>1</v>
      </c>
      <c r="C34" s="130"/>
      <c r="D34" s="197" t="str">
        <f>IF(C34="","",(IF(ISERROR(VLOOKUP(C34,FSGT2_Inscr!$F$7:$L$110,2,FALSE))=TRUE,VLOOKUP(C34,FSGT3_Inscr!$F$7:$K$110,2,FALSE),(VLOOKUP(C34,FSGT2_Inscr!$F$7:$L$110,2,FALSE)))))</f>
        <v/>
      </c>
      <c r="E34" s="197" t="str">
        <f>IF(C34="","",(IF(ISERROR(VLOOKUP(C34,FSGT2_Inscr!$F$7:$L$110,3,FALSE))=TRUE,VLOOKUP(C34,FSGT3_Inscr!$F$7:$K$110,3,FALSE),(VLOOKUP(C34,FSGT2_Inscr!$F$7:$L$110,3,FALSE)))))</f>
        <v/>
      </c>
      <c r="F34" s="197" t="str">
        <f>IF(C34="","",(IF(ISERROR(VLOOKUP(C34,FSGT2_Inscr!$F$7:$L$110,4,FALSE))=TRUE,VLOOKUP(C34,FSGT3_Inscr!$F$7:$K$110,4,FALSE),(VLOOKUP(C34,FSGT2_Inscr!$F$7:$L$110,4,FALSE)))))</f>
        <v/>
      </c>
      <c r="G34" s="197" t="str">
        <f>IF(C34="","",(IF(ISERROR(VLOOKUP(C34,FSGT2_Inscr!$F$7:$L$110,5,FALSE))=TRUE,VLOOKUP(C34,FSGT3_Inscr!$F$7:$K$110,5,FALSE),(VLOOKUP(C34,FSGT2_Inscr!$F$7:$L$110,5,FALSE)))))</f>
        <v/>
      </c>
      <c r="H34" s="197" t="str">
        <f>IF(C34="","",(IF(ISERROR(VLOOKUP(C34,FSGT2_Inscr!$F$7:$L$110,6,FALSE))=TRUE,VLOOKUP(C34,FSGT3_Inscr!$F$7:$K$110,6,FALSE),(VLOOKUP(C34,FSGT2_Inscr!$F$7:$L$110,6,FALSE)))))</f>
        <v/>
      </c>
      <c r="I34" s="196"/>
      <c r="J34" s="198">
        <f t="shared" si="1"/>
        <v>0</v>
      </c>
      <c r="K34" s="203">
        <f>IF(J34=1,(SUM($J$8:J34)*J34),0)</f>
        <v>0</v>
      </c>
      <c r="L34" s="203" t="str">
        <f t="shared" si="2"/>
        <v xml:space="preserve"> </v>
      </c>
      <c r="M34" s="203" t="str">
        <f t="shared" si="3"/>
        <v xml:space="preserve"> </v>
      </c>
      <c r="N34" s="248" t="str">
        <f t="shared" si="4"/>
        <v xml:space="preserve"> </v>
      </c>
      <c r="O34" s="144" t="str">
        <f t="shared" si="5"/>
        <v xml:space="preserve"> </v>
      </c>
      <c r="P34" s="234" t="str">
        <f t="shared" si="6"/>
        <v/>
      </c>
      <c r="Q34" s="279"/>
      <c r="R34" s="198">
        <f t="shared" si="7"/>
        <v>0</v>
      </c>
      <c r="S34" s="203">
        <f>IF(R34=1,(SUM($R$8:R34)*R34),0)</f>
        <v>0</v>
      </c>
      <c r="T34" s="203" t="str">
        <f t="shared" si="8"/>
        <v xml:space="preserve"> </v>
      </c>
      <c r="U34" s="203" t="str">
        <f t="shared" si="9"/>
        <v xml:space="preserve"> </v>
      </c>
      <c r="V34" s="248" t="str">
        <f t="shared" si="10"/>
        <v xml:space="preserve"> </v>
      </c>
      <c r="W34" s="144" t="str">
        <f t="shared" si="11"/>
        <v xml:space="preserve"> </v>
      </c>
      <c r="X34" s="234" t="str">
        <f t="shared" si="12"/>
        <v/>
      </c>
      <c r="Y34" s="279"/>
      <c r="Z34" s="198">
        <f t="shared" si="13"/>
        <v>0</v>
      </c>
      <c r="AA34" s="203">
        <f>IF(Z34=1,(SUM($Z$8:Z34)*Z34),0)</f>
        <v>0</v>
      </c>
      <c r="AB34" s="203" t="str">
        <f t="shared" si="14"/>
        <v xml:space="preserve"> </v>
      </c>
      <c r="AC34" s="203" t="str">
        <f t="shared" si="15"/>
        <v xml:space="preserve"> </v>
      </c>
      <c r="AD34" s="248" t="str">
        <f t="shared" si="16"/>
        <v xml:space="preserve"> </v>
      </c>
      <c r="AE34" s="144" t="str">
        <f t="shared" si="17"/>
        <v xml:space="preserve"> </v>
      </c>
      <c r="AF34" s="234" t="str">
        <f t="shared" si="18"/>
        <v/>
      </c>
      <c r="AL34" s="268" t="str">
        <f t="shared" si="19"/>
        <v/>
      </c>
      <c r="AM34" s="270">
        <f t="shared" si="20"/>
        <v>0</v>
      </c>
    </row>
    <row r="35" spans="1:39" x14ac:dyDescent="0.3">
      <c r="A35" s="131">
        <v>28</v>
      </c>
      <c r="B35" s="131">
        <f t="shared" si="0"/>
        <v>1</v>
      </c>
      <c r="C35" s="129"/>
      <c r="D35" s="131" t="str">
        <f>IF(C35="","",(IF(ISERROR(VLOOKUP(C35,FSGT2_Inscr!$F$7:$L$110,2,FALSE))=TRUE,VLOOKUP(C35,FSGT3_Inscr!$F$7:$K$110,2,FALSE),(VLOOKUP(C35,FSGT2_Inscr!$F$7:$L$110,2,FALSE)))))</f>
        <v/>
      </c>
      <c r="E35" s="131" t="str">
        <f>IF(C35="","",(IF(ISERROR(VLOOKUP(C35,FSGT2_Inscr!$F$7:$L$110,3,FALSE))=TRUE,VLOOKUP(C35,FSGT3_Inscr!$F$7:$K$110,3,FALSE),(VLOOKUP(C35,FSGT2_Inscr!$F$7:$L$110,3,FALSE)))))</f>
        <v/>
      </c>
      <c r="F35" s="131" t="str">
        <f>IF(C35="","",(IF(ISERROR(VLOOKUP(C35,FSGT2_Inscr!$F$7:$L$110,4,FALSE))=TRUE,VLOOKUP(C35,FSGT3_Inscr!$F$7:$K$110,4,FALSE),(VLOOKUP(C35,FSGT2_Inscr!$F$7:$L$110,4,FALSE)))))</f>
        <v/>
      </c>
      <c r="G35" s="131" t="str">
        <f>IF(C35="","",(IF(ISERROR(VLOOKUP(C35,FSGT2_Inscr!$F$7:$L$110,5,FALSE))=TRUE,VLOOKUP(C35,FSGT3_Inscr!$F$7:$K$110,5,FALSE),(VLOOKUP(C35,FSGT2_Inscr!$F$7:$L$110,5,FALSE)))))</f>
        <v/>
      </c>
      <c r="H35" s="131" t="str">
        <f>IF(C35="","",(IF(ISERROR(VLOOKUP(C35,FSGT2_Inscr!$F$7:$L$110,6,FALSE))=TRUE,VLOOKUP(C35,FSGT3_Inscr!$F$7:$K$110,6,FALSE),(VLOOKUP(C35,FSGT2_Inscr!$F$7:$L$110,6,FALSE)))))</f>
        <v/>
      </c>
      <c r="I35" s="78"/>
      <c r="J35" s="241">
        <f t="shared" si="1"/>
        <v>0</v>
      </c>
      <c r="K35" s="204">
        <f>IF(J35=1,(SUM($J$8:J35)*J35),0)</f>
        <v>0</v>
      </c>
      <c r="L35" s="204" t="str">
        <f t="shared" si="2"/>
        <v xml:space="preserve"> </v>
      </c>
      <c r="M35" s="204" t="str">
        <f t="shared" si="3"/>
        <v xml:space="preserve"> </v>
      </c>
      <c r="N35" s="249" t="str">
        <f t="shared" si="4"/>
        <v xml:space="preserve"> </v>
      </c>
      <c r="O35" s="143" t="str">
        <f t="shared" si="5"/>
        <v xml:space="preserve"> </v>
      </c>
      <c r="P35" s="233" t="str">
        <f t="shared" si="6"/>
        <v/>
      </c>
      <c r="Q35" s="280"/>
      <c r="R35" s="241">
        <f t="shared" si="7"/>
        <v>0</v>
      </c>
      <c r="S35" s="204">
        <f>IF(R35=1,(SUM($R$8:R35)*R35),0)</f>
        <v>0</v>
      </c>
      <c r="T35" s="204" t="str">
        <f t="shared" si="8"/>
        <v xml:space="preserve"> </v>
      </c>
      <c r="U35" s="204" t="str">
        <f t="shared" si="9"/>
        <v xml:space="preserve"> </v>
      </c>
      <c r="V35" s="249" t="str">
        <f t="shared" si="10"/>
        <v xml:space="preserve"> </v>
      </c>
      <c r="W35" s="143" t="str">
        <f t="shared" si="11"/>
        <v xml:space="preserve"> </v>
      </c>
      <c r="X35" s="233" t="str">
        <f t="shared" si="12"/>
        <v/>
      </c>
      <c r="Y35" s="280"/>
      <c r="Z35" s="241">
        <f t="shared" si="13"/>
        <v>0</v>
      </c>
      <c r="AA35" s="204">
        <f>IF(Z35=1,(SUM($Z$8:Z35)*Z35),0)</f>
        <v>0</v>
      </c>
      <c r="AB35" s="204" t="str">
        <f t="shared" si="14"/>
        <v xml:space="preserve"> </v>
      </c>
      <c r="AC35" s="204" t="str">
        <f t="shared" si="15"/>
        <v xml:space="preserve"> </v>
      </c>
      <c r="AD35" s="249" t="str">
        <f t="shared" si="16"/>
        <v xml:space="preserve"> </v>
      </c>
      <c r="AE35" s="143" t="str">
        <f t="shared" si="17"/>
        <v xml:space="preserve"> </v>
      </c>
      <c r="AF35" s="233" t="str">
        <f t="shared" si="18"/>
        <v/>
      </c>
      <c r="AL35" s="268" t="str">
        <f t="shared" si="19"/>
        <v/>
      </c>
      <c r="AM35" s="270">
        <f t="shared" si="20"/>
        <v>0</v>
      </c>
    </row>
    <row r="36" spans="1:39" x14ac:dyDescent="0.3">
      <c r="A36" s="197">
        <v>29</v>
      </c>
      <c r="B36" s="197">
        <f t="shared" si="0"/>
        <v>1</v>
      </c>
      <c r="C36" s="130"/>
      <c r="D36" s="197" t="str">
        <f>IF(C36="","",(IF(ISERROR(VLOOKUP(C36,FSGT2_Inscr!$F$7:$L$110,2,FALSE))=TRUE,VLOOKUP(C36,FSGT3_Inscr!$F$7:$K$110,2,FALSE),(VLOOKUP(C36,FSGT2_Inscr!$F$7:$L$110,2,FALSE)))))</f>
        <v/>
      </c>
      <c r="E36" s="197" t="str">
        <f>IF(C36="","",(IF(ISERROR(VLOOKUP(C36,FSGT2_Inscr!$F$7:$L$110,3,FALSE))=TRUE,VLOOKUP(C36,FSGT3_Inscr!$F$7:$K$110,3,FALSE),(VLOOKUP(C36,FSGT2_Inscr!$F$7:$L$110,3,FALSE)))))</f>
        <v/>
      </c>
      <c r="F36" s="197" t="str">
        <f>IF(C36="","",(IF(ISERROR(VLOOKUP(C36,FSGT2_Inscr!$F$7:$L$110,4,FALSE))=TRUE,VLOOKUP(C36,FSGT3_Inscr!$F$7:$K$110,4,FALSE),(VLOOKUP(C36,FSGT2_Inscr!$F$7:$L$110,4,FALSE)))))</f>
        <v/>
      </c>
      <c r="G36" s="197" t="str">
        <f>IF(C36="","",(IF(ISERROR(VLOOKUP(C36,FSGT2_Inscr!$F$7:$L$110,5,FALSE))=TRUE,VLOOKUP(C36,FSGT3_Inscr!$F$7:$K$110,5,FALSE),(VLOOKUP(C36,FSGT2_Inscr!$F$7:$L$110,5,FALSE)))))</f>
        <v/>
      </c>
      <c r="H36" s="197" t="str">
        <f>IF(C36="","",(IF(ISERROR(VLOOKUP(C36,FSGT2_Inscr!$F$7:$L$110,6,FALSE))=TRUE,VLOOKUP(C36,FSGT3_Inscr!$F$7:$K$110,6,FALSE),(VLOOKUP(C36,FSGT2_Inscr!$F$7:$L$110,6,FALSE)))))</f>
        <v/>
      </c>
      <c r="I36" s="196"/>
      <c r="J36" s="198">
        <f t="shared" si="1"/>
        <v>0</v>
      </c>
      <c r="K36" s="203">
        <f>IF(J36=1,(SUM($J$8:J36)*J36),0)</f>
        <v>0</v>
      </c>
      <c r="L36" s="203" t="str">
        <f t="shared" si="2"/>
        <v xml:space="preserve"> </v>
      </c>
      <c r="M36" s="203" t="str">
        <f t="shared" si="3"/>
        <v xml:space="preserve"> </v>
      </c>
      <c r="N36" s="248" t="str">
        <f t="shared" si="4"/>
        <v xml:space="preserve"> </v>
      </c>
      <c r="O36" s="144" t="str">
        <f t="shared" si="5"/>
        <v xml:space="preserve"> </v>
      </c>
      <c r="P36" s="234" t="str">
        <f t="shared" si="6"/>
        <v/>
      </c>
      <c r="Q36" s="279"/>
      <c r="R36" s="198">
        <f t="shared" si="7"/>
        <v>0</v>
      </c>
      <c r="S36" s="203">
        <f>IF(R36=1,(SUM($R$8:R36)*R36),0)</f>
        <v>0</v>
      </c>
      <c r="T36" s="203" t="str">
        <f t="shared" si="8"/>
        <v xml:space="preserve"> </v>
      </c>
      <c r="U36" s="203" t="str">
        <f t="shared" si="9"/>
        <v xml:space="preserve"> </v>
      </c>
      <c r="V36" s="248" t="str">
        <f t="shared" si="10"/>
        <v xml:space="preserve"> </v>
      </c>
      <c r="W36" s="144" t="str">
        <f t="shared" si="11"/>
        <v xml:space="preserve"> </v>
      </c>
      <c r="X36" s="234" t="str">
        <f t="shared" si="12"/>
        <v/>
      </c>
      <c r="Y36" s="279"/>
      <c r="Z36" s="198">
        <f t="shared" si="13"/>
        <v>0</v>
      </c>
      <c r="AA36" s="203">
        <f>IF(Z36=1,(SUM($Z$8:Z36)*Z36),0)</f>
        <v>0</v>
      </c>
      <c r="AB36" s="203" t="str">
        <f t="shared" si="14"/>
        <v xml:space="preserve"> </v>
      </c>
      <c r="AC36" s="203" t="str">
        <f t="shared" si="15"/>
        <v xml:space="preserve"> </v>
      </c>
      <c r="AD36" s="248" t="str">
        <f t="shared" si="16"/>
        <v xml:space="preserve"> </v>
      </c>
      <c r="AE36" s="144" t="str">
        <f t="shared" si="17"/>
        <v xml:space="preserve"> </v>
      </c>
      <c r="AF36" s="234" t="str">
        <f t="shared" si="18"/>
        <v/>
      </c>
      <c r="AL36" s="268" t="str">
        <f t="shared" si="19"/>
        <v/>
      </c>
      <c r="AM36" s="270">
        <f t="shared" si="20"/>
        <v>0</v>
      </c>
    </row>
    <row r="37" spans="1:39" x14ac:dyDescent="0.3">
      <c r="A37" s="131">
        <v>30</v>
      </c>
      <c r="B37" s="131">
        <f t="shared" si="0"/>
        <v>1</v>
      </c>
      <c r="C37" s="129"/>
      <c r="D37" s="131" t="str">
        <f>IF(C37="","",(IF(ISERROR(VLOOKUP(C37,FSGT2_Inscr!$F$7:$L$110,2,FALSE))=TRUE,VLOOKUP(C37,FSGT3_Inscr!$F$7:$K$110,2,FALSE),(VLOOKUP(C37,FSGT2_Inscr!$F$7:$L$110,2,FALSE)))))</f>
        <v/>
      </c>
      <c r="E37" s="131" t="str">
        <f>IF(C37="","",(IF(ISERROR(VLOOKUP(C37,FSGT2_Inscr!$F$7:$L$110,3,FALSE))=TRUE,VLOOKUP(C37,FSGT3_Inscr!$F$7:$K$110,3,FALSE),(VLOOKUP(C37,FSGT2_Inscr!$F$7:$L$110,3,FALSE)))))</f>
        <v/>
      </c>
      <c r="F37" s="131" t="str">
        <f>IF(C37="","",(IF(ISERROR(VLOOKUP(C37,FSGT2_Inscr!$F$7:$L$110,4,FALSE))=TRUE,VLOOKUP(C37,FSGT3_Inscr!$F$7:$K$110,4,FALSE),(VLOOKUP(C37,FSGT2_Inscr!$F$7:$L$110,4,FALSE)))))</f>
        <v/>
      </c>
      <c r="G37" s="131" t="str">
        <f>IF(C37="","",(IF(ISERROR(VLOOKUP(C37,FSGT2_Inscr!$F$7:$L$110,5,FALSE))=TRUE,VLOOKUP(C37,FSGT3_Inscr!$F$7:$K$110,5,FALSE),(VLOOKUP(C37,FSGT2_Inscr!$F$7:$L$110,5,FALSE)))))</f>
        <v/>
      </c>
      <c r="H37" s="131" t="str">
        <f>IF(C37="","",(IF(ISERROR(VLOOKUP(C37,FSGT2_Inscr!$F$7:$L$110,6,FALSE))=TRUE,VLOOKUP(C37,FSGT3_Inscr!$F$7:$K$110,6,FALSE),(VLOOKUP(C37,FSGT2_Inscr!$F$7:$L$110,6,FALSE)))))</f>
        <v/>
      </c>
      <c r="I37" s="78"/>
      <c r="J37" s="241">
        <f t="shared" si="1"/>
        <v>0</v>
      </c>
      <c r="K37" s="204">
        <f>IF(J37=1,(SUM($J$8:J37)*J37),0)</f>
        <v>0</v>
      </c>
      <c r="L37" s="204" t="str">
        <f t="shared" si="2"/>
        <v xml:space="preserve"> </v>
      </c>
      <c r="M37" s="204" t="str">
        <f t="shared" si="3"/>
        <v xml:space="preserve"> </v>
      </c>
      <c r="N37" s="249" t="str">
        <f t="shared" si="4"/>
        <v xml:space="preserve"> </v>
      </c>
      <c r="O37" s="143" t="str">
        <f t="shared" si="5"/>
        <v xml:space="preserve"> </v>
      </c>
      <c r="P37" s="233" t="str">
        <f t="shared" si="6"/>
        <v/>
      </c>
      <c r="Q37" s="280"/>
      <c r="R37" s="241">
        <f t="shared" si="7"/>
        <v>0</v>
      </c>
      <c r="S37" s="204">
        <f>IF(R37=1,(SUM($R$8:R37)*R37),0)</f>
        <v>0</v>
      </c>
      <c r="T37" s="204" t="str">
        <f t="shared" si="8"/>
        <v xml:space="preserve"> </v>
      </c>
      <c r="U37" s="204" t="str">
        <f t="shared" si="9"/>
        <v xml:space="preserve"> </v>
      </c>
      <c r="V37" s="249" t="str">
        <f t="shared" si="10"/>
        <v xml:space="preserve"> </v>
      </c>
      <c r="W37" s="143" t="str">
        <f t="shared" si="11"/>
        <v xml:space="preserve"> </v>
      </c>
      <c r="X37" s="233" t="str">
        <f t="shared" si="12"/>
        <v/>
      </c>
      <c r="Y37" s="280"/>
      <c r="Z37" s="241">
        <f t="shared" si="13"/>
        <v>0</v>
      </c>
      <c r="AA37" s="204">
        <f>IF(Z37=1,(SUM($Z$8:Z37)*Z37),0)</f>
        <v>0</v>
      </c>
      <c r="AB37" s="204" t="str">
        <f t="shared" si="14"/>
        <v xml:space="preserve"> </v>
      </c>
      <c r="AC37" s="204" t="str">
        <f t="shared" si="15"/>
        <v xml:space="preserve"> </v>
      </c>
      <c r="AD37" s="249" t="str">
        <f t="shared" si="16"/>
        <v xml:space="preserve"> </v>
      </c>
      <c r="AE37" s="143" t="str">
        <f t="shared" si="17"/>
        <v xml:space="preserve"> </v>
      </c>
      <c r="AF37" s="233" t="str">
        <f t="shared" si="18"/>
        <v/>
      </c>
      <c r="AL37" s="268" t="str">
        <f t="shared" si="19"/>
        <v/>
      </c>
      <c r="AM37" s="270">
        <f t="shared" si="20"/>
        <v>0</v>
      </c>
    </row>
    <row r="38" spans="1:39" x14ac:dyDescent="0.3">
      <c r="A38" s="197">
        <v>31</v>
      </c>
      <c r="B38" s="197">
        <f t="shared" si="0"/>
        <v>1</v>
      </c>
      <c r="C38" s="130"/>
      <c r="D38" s="197" t="str">
        <f>IF(C38="","",(IF(ISERROR(VLOOKUP(C38,FSGT2_Inscr!$F$7:$L$110,2,FALSE))=TRUE,VLOOKUP(C38,FSGT3_Inscr!$F$7:$K$110,2,FALSE),(VLOOKUP(C38,FSGT2_Inscr!$F$7:$L$110,2,FALSE)))))</f>
        <v/>
      </c>
      <c r="E38" s="197" t="str">
        <f>IF(C38="","",(IF(ISERROR(VLOOKUP(C38,FSGT2_Inscr!$F$7:$L$110,3,FALSE))=TRUE,VLOOKUP(C38,FSGT3_Inscr!$F$7:$K$110,3,FALSE),(VLOOKUP(C38,FSGT2_Inscr!$F$7:$L$110,3,FALSE)))))</f>
        <v/>
      </c>
      <c r="F38" s="197" t="str">
        <f>IF(C38="","",(IF(ISERROR(VLOOKUP(C38,FSGT2_Inscr!$F$7:$L$110,4,FALSE))=TRUE,VLOOKUP(C38,FSGT3_Inscr!$F$7:$K$110,4,FALSE),(VLOOKUP(C38,FSGT2_Inscr!$F$7:$L$110,4,FALSE)))))</f>
        <v/>
      </c>
      <c r="G38" s="197" t="str">
        <f>IF(C38="","",(IF(ISERROR(VLOOKUP(C38,FSGT2_Inscr!$F$7:$L$110,5,FALSE))=TRUE,VLOOKUP(C38,FSGT3_Inscr!$F$7:$K$110,5,FALSE),(VLOOKUP(C38,FSGT2_Inscr!$F$7:$L$110,5,FALSE)))))</f>
        <v/>
      </c>
      <c r="H38" s="197" t="str">
        <f>IF(C38="","",(IF(ISERROR(VLOOKUP(C38,FSGT2_Inscr!$F$7:$L$110,6,FALSE))=TRUE,VLOOKUP(C38,FSGT3_Inscr!$F$7:$K$110,6,FALSE),(VLOOKUP(C38,FSGT2_Inscr!$F$7:$L$110,6,FALSE)))))</f>
        <v/>
      </c>
      <c r="I38" s="196"/>
      <c r="J38" s="198">
        <f t="shared" si="1"/>
        <v>0</v>
      </c>
      <c r="K38" s="203">
        <f>IF(J38=1,(SUM($J$8:J38)*J38),0)</f>
        <v>0</v>
      </c>
      <c r="L38" s="203" t="str">
        <f t="shared" si="2"/>
        <v xml:space="preserve"> </v>
      </c>
      <c r="M38" s="203" t="str">
        <f t="shared" si="3"/>
        <v xml:space="preserve"> </v>
      </c>
      <c r="N38" s="248" t="str">
        <f t="shared" si="4"/>
        <v xml:space="preserve"> </v>
      </c>
      <c r="O38" s="144" t="str">
        <f t="shared" si="5"/>
        <v xml:space="preserve"> </v>
      </c>
      <c r="P38" s="234" t="str">
        <f t="shared" si="6"/>
        <v/>
      </c>
      <c r="Q38" s="279"/>
      <c r="R38" s="198">
        <f t="shared" si="7"/>
        <v>0</v>
      </c>
      <c r="S38" s="203">
        <f>IF(R38=1,(SUM($R$8:R38)*R38),0)</f>
        <v>0</v>
      </c>
      <c r="T38" s="203" t="str">
        <f t="shared" si="8"/>
        <v xml:space="preserve"> </v>
      </c>
      <c r="U38" s="203" t="str">
        <f t="shared" si="9"/>
        <v xml:space="preserve"> </v>
      </c>
      <c r="V38" s="248" t="str">
        <f t="shared" si="10"/>
        <v xml:space="preserve"> </v>
      </c>
      <c r="W38" s="144" t="str">
        <f t="shared" si="11"/>
        <v xml:space="preserve"> </v>
      </c>
      <c r="X38" s="234" t="str">
        <f t="shared" si="12"/>
        <v/>
      </c>
      <c r="Y38" s="279"/>
      <c r="Z38" s="198">
        <f t="shared" si="13"/>
        <v>0</v>
      </c>
      <c r="AA38" s="203">
        <f>IF(Z38=1,(SUM($Z$8:Z38)*Z38),0)</f>
        <v>0</v>
      </c>
      <c r="AB38" s="203" t="str">
        <f t="shared" si="14"/>
        <v xml:space="preserve"> </v>
      </c>
      <c r="AC38" s="203" t="str">
        <f t="shared" si="15"/>
        <v xml:space="preserve"> </v>
      </c>
      <c r="AD38" s="248" t="str">
        <f t="shared" si="16"/>
        <v xml:space="preserve"> </v>
      </c>
      <c r="AE38" s="144" t="str">
        <f t="shared" si="17"/>
        <v xml:space="preserve"> </v>
      </c>
      <c r="AF38" s="234" t="str">
        <f t="shared" si="18"/>
        <v/>
      </c>
      <c r="AL38" s="268" t="str">
        <f t="shared" si="19"/>
        <v/>
      </c>
      <c r="AM38" s="270">
        <f t="shared" si="20"/>
        <v>0</v>
      </c>
    </row>
    <row r="39" spans="1:39" x14ac:dyDescent="0.3">
      <c r="A39" s="131">
        <v>32</v>
      </c>
      <c r="B39" s="131">
        <f t="shared" si="0"/>
        <v>1</v>
      </c>
      <c r="C39" s="129"/>
      <c r="D39" s="131" t="str">
        <f>IF(C39="","",(IF(ISERROR(VLOOKUP(C39,FSGT2_Inscr!$F$7:$L$110,2,FALSE))=TRUE,VLOOKUP(C39,FSGT3_Inscr!$F$7:$K$110,2,FALSE),(VLOOKUP(C39,FSGT2_Inscr!$F$7:$L$110,2,FALSE)))))</f>
        <v/>
      </c>
      <c r="E39" s="131" t="str">
        <f>IF(C39="","",(IF(ISERROR(VLOOKUP(C39,FSGT2_Inscr!$F$7:$L$110,3,FALSE))=TRUE,VLOOKUP(C39,FSGT3_Inscr!$F$7:$K$110,3,FALSE),(VLOOKUP(C39,FSGT2_Inscr!$F$7:$L$110,3,FALSE)))))</f>
        <v/>
      </c>
      <c r="F39" s="131" t="str">
        <f>IF(C39="","",(IF(ISERROR(VLOOKUP(C39,FSGT2_Inscr!$F$7:$L$110,4,FALSE))=TRUE,VLOOKUP(C39,FSGT3_Inscr!$F$7:$K$110,4,FALSE),(VLOOKUP(C39,FSGT2_Inscr!$F$7:$L$110,4,FALSE)))))</f>
        <v/>
      </c>
      <c r="G39" s="131" t="str">
        <f>IF(C39="","",(IF(ISERROR(VLOOKUP(C39,FSGT2_Inscr!$F$7:$L$110,5,FALSE))=TRUE,VLOOKUP(C39,FSGT3_Inscr!$F$7:$K$110,5,FALSE),(VLOOKUP(C39,FSGT2_Inscr!$F$7:$L$110,5,FALSE)))))</f>
        <v/>
      </c>
      <c r="H39" s="131" t="str">
        <f>IF(C39="","",(IF(ISERROR(VLOOKUP(C39,FSGT2_Inscr!$F$7:$L$110,6,FALSE))=TRUE,VLOOKUP(C39,FSGT3_Inscr!$F$7:$K$110,6,FALSE),(VLOOKUP(C39,FSGT2_Inscr!$F$7:$L$110,6,FALSE)))))</f>
        <v/>
      </c>
      <c r="I39" s="78"/>
      <c r="J39" s="241">
        <f t="shared" si="1"/>
        <v>0</v>
      </c>
      <c r="K39" s="204">
        <f>IF(J39=1,(SUM($J$8:J39)*J39),0)</f>
        <v>0</v>
      </c>
      <c r="L39" s="204" t="str">
        <f t="shared" si="2"/>
        <v xml:space="preserve"> </v>
      </c>
      <c r="M39" s="204" t="str">
        <f t="shared" si="3"/>
        <v xml:space="preserve"> </v>
      </c>
      <c r="N39" s="249" t="str">
        <f t="shared" si="4"/>
        <v xml:space="preserve"> </v>
      </c>
      <c r="O39" s="143" t="str">
        <f t="shared" si="5"/>
        <v xml:space="preserve"> </v>
      </c>
      <c r="P39" s="233" t="str">
        <f t="shared" si="6"/>
        <v/>
      </c>
      <c r="Q39" s="280"/>
      <c r="R39" s="241">
        <f t="shared" si="7"/>
        <v>0</v>
      </c>
      <c r="S39" s="204">
        <f>IF(R39=1,(SUM($R$8:R39)*R39),0)</f>
        <v>0</v>
      </c>
      <c r="T39" s="204" t="str">
        <f t="shared" si="8"/>
        <v xml:space="preserve"> </v>
      </c>
      <c r="U39" s="204" t="str">
        <f t="shared" si="9"/>
        <v xml:space="preserve"> </v>
      </c>
      <c r="V39" s="249" t="str">
        <f t="shared" si="10"/>
        <v xml:space="preserve"> </v>
      </c>
      <c r="W39" s="143" t="str">
        <f t="shared" si="11"/>
        <v xml:space="preserve"> </v>
      </c>
      <c r="X39" s="233" t="str">
        <f t="shared" si="12"/>
        <v/>
      </c>
      <c r="Y39" s="280"/>
      <c r="Z39" s="241">
        <f t="shared" si="13"/>
        <v>0</v>
      </c>
      <c r="AA39" s="204">
        <f>IF(Z39=1,(SUM($Z$8:Z39)*Z39),0)</f>
        <v>0</v>
      </c>
      <c r="AB39" s="204" t="str">
        <f t="shared" si="14"/>
        <v xml:space="preserve"> </v>
      </c>
      <c r="AC39" s="204" t="str">
        <f t="shared" si="15"/>
        <v xml:space="preserve"> </v>
      </c>
      <c r="AD39" s="249" t="str">
        <f t="shared" si="16"/>
        <v xml:space="preserve"> </v>
      </c>
      <c r="AE39" s="143" t="str">
        <f t="shared" si="17"/>
        <v xml:space="preserve"> </v>
      </c>
      <c r="AF39" s="233" t="str">
        <f t="shared" si="18"/>
        <v/>
      </c>
      <c r="AL39" s="268" t="str">
        <f t="shared" si="19"/>
        <v/>
      </c>
      <c r="AM39" s="270">
        <f t="shared" si="20"/>
        <v>0</v>
      </c>
    </row>
    <row r="40" spans="1:39" x14ac:dyDescent="0.3">
      <c r="A40" s="197">
        <v>33</v>
      </c>
      <c r="B40" s="197">
        <f t="shared" si="0"/>
        <v>1</v>
      </c>
      <c r="C40" s="130"/>
      <c r="D40" s="197" t="str">
        <f>IF(C40="","",(IF(ISERROR(VLOOKUP(C40,FSGT2_Inscr!$F$7:$L$110,2,FALSE))=TRUE,VLOOKUP(C40,FSGT3_Inscr!$F$7:$K$110,2,FALSE),(VLOOKUP(C40,FSGT2_Inscr!$F$7:$L$110,2,FALSE)))))</f>
        <v/>
      </c>
      <c r="E40" s="197" t="str">
        <f>IF(C40="","",(IF(ISERROR(VLOOKUP(C40,FSGT2_Inscr!$F$7:$L$110,3,FALSE))=TRUE,VLOOKUP(C40,FSGT3_Inscr!$F$7:$K$110,3,FALSE),(VLOOKUP(C40,FSGT2_Inscr!$F$7:$L$110,3,FALSE)))))</f>
        <v/>
      </c>
      <c r="F40" s="197" t="str">
        <f>IF(C40="","",(IF(ISERROR(VLOOKUP(C40,FSGT2_Inscr!$F$7:$L$110,4,FALSE))=TRUE,VLOOKUP(C40,FSGT3_Inscr!$F$7:$K$110,4,FALSE),(VLOOKUP(C40,FSGT2_Inscr!$F$7:$L$110,4,FALSE)))))</f>
        <v/>
      </c>
      <c r="G40" s="197" t="str">
        <f>IF(C40="","",(IF(ISERROR(VLOOKUP(C40,FSGT2_Inscr!$F$7:$L$110,5,FALSE))=TRUE,VLOOKUP(C40,FSGT3_Inscr!$F$7:$K$110,5,FALSE),(VLOOKUP(C40,FSGT2_Inscr!$F$7:$L$110,5,FALSE)))))</f>
        <v/>
      </c>
      <c r="H40" s="197" t="str">
        <f>IF(C40="","",(IF(ISERROR(VLOOKUP(C40,FSGT2_Inscr!$F$7:$L$110,6,FALSE))=TRUE,VLOOKUP(C40,FSGT3_Inscr!$F$7:$K$110,6,FALSE),(VLOOKUP(C40,FSGT2_Inscr!$F$7:$L$110,6,FALSE)))))</f>
        <v/>
      </c>
      <c r="I40" s="196"/>
      <c r="J40" s="198">
        <f t="shared" si="1"/>
        <v>0</v>
      </c>
      <c r="K40" s="203">
        <f>IF(J40=1,(SUM($J$8:J40)*J40),0)</f>
        <v>0</v>
      </c>
      <c r="L40" s="203" t="str">
        <f t="shared" si="2"/>
        <v xml:space="preserve"> </v>
      </c>
      <c r="M40" s="203" t="str">
        <f t="shared" si="3"/>
        <v xml:space="preserve"> </v>
      </c>
      <c r="N40" s="248" t="str">
        <f t="shared" si="4"/>
        <v xml:space="preserve"> </v>
      </c>
      <c r="O40" s="144" t="str">
        <f t="shared" si="5"/>
        <v xml:space="preserve"> </v>
      </c>
      <c r="P40" s="234" t="str">
        <f t="shared" si="6"/>
        <v/>
      </c>
      <c r="Q40" s="279"/>
      <c r="R40" s="198">
        <f t="shared" si="7"/>
        <v>0</v>
      </c>
      <c r="S40" s="203">
        <f>IF(R40=1,(SUM($R$8:R40)*R40),0)</f>
        <v>0</v>
      </c>
      <c r="T40" s="203" t="str">
        <f t="shared" si="8"/>
        <v xml:space="preserve"> </v>
      </c>
      <c r="U40" s="203" t="str">
        <f t="shared" si="9"/>
        <v xml:space="preserve"> </v>
      </c>
      <c r="V40" s="248" t="str">
        <f t="shared" si="10"/>
        <v xml:space="preserve"> </v>
      </c>
      <c r="W40" s="144" t="str">
        <f t="shared" si="11"/>
        <v xml:space="preserve"> </v>
      </c>
      <c r="X40" s="234" t="str">
        <f t="shared" si="12"/>
        <v/>
      </c>
      <c r="Y40" s="279"/>
      <c r="Z40" s="198">
        <f t="shared" si="13"/>
        <v>0</v>
      </c>
      <c r="AA40" s="203">
        <f>IF(Z40=1,(SUM($Z$8:Z40)*Z40),0)</f>
        <v>0</v>
      </c>
      <c r="AB40" s="203" t="str">
        <f t="shared" si="14"/>
        <v xml:space="preserve"> </v>
      </c>
      <c r="AC40" s="203" t="str">
        <f t="shared" si="15"/>
        <v xml:space="preserve"> </v>
      </c>
      <c r="AD40" s="248" t="str">
        <f t="shared" si="16"/>
        <v xml:space="preserve"> </v>
      </c>
      <c r="AE40" s="144" t="str">
        <f t="shared" si="17"/>
        <v xml:space="preserve"> </v>
      </c>
      <c r="AF40" s="234" t="str">
        <f t="shared" si="18"/>
        <v/>
      </c>
      <c r="AL40" s="268" t="str">
        <f t="shared" si="19"/>
        <v/>
      </c>
      <c r="AM40" s="270">
        <f t="shared" si="20"/>
        <v>0</v>
      </c>
    </row>
    <row r="41" spans="1:39" x14ac:dyDescent="0.3">
      <c r="A41" s="131">
        <v>34</v>
      </c>
      <c r="B41" s="131">
        <f t="shared" si="0"/>
        <v>1</v>
      </c>
      <c r="C41" s="129"/>
      <c r="D41" s="131" t="str">
        <f>IF(C41="","",(IF(ISERROR(VLOOKUP(C41,FSGT2_Inscr!$F$7:$L$110,2,FALSE))=TRUE,VLOOKUP(C41,FSGT3_Inscr!$F$7:$K$110,2,FALSE),(VLOOKUP(C41,FSGT2_Inscr!$F$7:$L$110,2,FALSE)))))</f>
        <v/>
      </c>
      <c r="E41" s="131" t="str">
        <f>IF(C41="","",(IF(ISERROR(VLOOKUP(C41,FSGT2_Inscr!$F$7:$L$110,3,FALSE))=TRUE,VLOOKUP(C41,FSGT3_Inscr!$F$7:$K$110,3,FALSE),(VLOOKUP(C41,FSGT2_Inscr!$F$7:$L$110,3,FALSE)))))</f>
        <v/>
      </c>
      <c r="F41" s="131" t="str">
        <f>IF(C41="","",(IF(ISERROR(VLOOKUP(C41,FSGT2_Inscr!$F$7:$L$110,4,FALSE))=TRUE,VLOOKUP(C41,FSGT3_Inscr!$F$7:$K$110,4,FALSE),(VLOOKUP(C41,FSGT2_Inscr!$F$7:$L$110,4,FALSE)))))</f>
        <v/>
      </c>
      <c r="G41" s="131" t="str">
        <f>IF(C41="","",(IF(ISERROR(VLOOKUP(C41,FSGT2_Inscr!$F$7:$L$110,5,FALSE))=TRUE,VLOOKUP(C41,FSGT3_Inscr!$F$7:$K$110,5,FALSE),(VLOOKUP(C41,FSGT2_Inscr!$F$7:$L$110,5,FALSE)))))</f>
        <v/>
      </c>
      <c r="H41" s="131" t="str">
        <f>IF(C41="","",(IF(ISERROR(VLOOKUP(C41,FSGT2_Inscr!$F$7:$L$110,6,FALSE))=TRUE,VLOOKUP(C41,FSGT3_Inscr!$F$7:$K$110,6,FALSE),(VLOOKUP(C41,FSGT2_Inscr!$F$7:$L$110,6,FALSE)))))</f>
        <v/>
      </c>
      <c r="I41" s="78"/>
      <c r="J41" s="241">
        <f t="shared" si="1"/>
        <v>0</v>
      </c>
      <c r="K41" s="204">
        <f>IF(J41=1,(SUM($J$8:J41)*J41),0)</f>
        <v>0</v>
      </c>
      <c r="L41" s="204" t="str">
        <f t="shared" si="2"/>
        <v xml:space="preserve"> </v>
      </c>
      <c r="M41" s="204" t="str">
        <f t="shared" si="3"/>
        <v xml:space="preserve"> </v>
      </c>
      <c r="N41" s="249" t="str">
        <f t="shared" si="4"/>
        <v xml:space="preserve"> </v>
      </c>
      <c r="O41" s="143" t="str">
        <f t="shared" si="5"/>
        <v xml:space="preserve"> </v>
      </c>
      <c r="P41" s="233" t="str">
        <f t="shared" si="6"/>
        <v/>
      </c>
      <c r="Q41" s="280"/>
      <c r="R41" s="241">
        <f t="shared" si="7"/>
        <v>0</v>
      </c>
      <c r="S41" s="204">
        <f>IF(R41=1,(SUM($R$8:R41)*R41),0)</f>
        <v>0</v>
      </c>
      <c r="T41" s="204" t="str">
        <f t="shared" si="8"/>
        <v xml:space="preserve"> </v>
      </c>
      <c r="U41" s="204" t="str">
        <f t="shared" si="9"/>
        <v xml:space="preserve"> </v>
      </c>
      <c r="V41" s="249" t="str">
        <f t="shared" si="10"/>
        <v xml:space="preserve"> </v>
      </c>
      <c r="W41" s="143" t="str">
        <f t="shared" si="11"/>
        <v xml:space="preserve"> </v>
      </c>
      <c r="X41" s="233" t="str">
        <f t="shared" si="12"/>
        <v/>
      </c>
      <c r="Y41" s="280"/>
      <c r="Z41" s="241">
        <f t="shared" si="13"/>
        <v>0</v>
      </c>
      <c r="AA41" s="204">
        <f>IF(Z41=1,(SUM($Z$8:Z41)*Z41),0)</f>
        <v>0</v>
      </c>
      <c r="AB41" s="204" t="str">
        <f t="shared" si="14"/>
        <v xml:space="preserve"> </v>
      </c>
      <c r="AC41" s="204" t="str">
        <f t="shared" si="15"/>
        <v xml:space="preserve"> </v>
      </c>
      <c r="AD41" s="249" t="str">
        <f t="shared" si="16"/>
        <v xml:space="preserve"> </v>
      </c>
      <c r="AE41" s="143" t="str">
        <f t="shared" si="17"/>
        <v xml:space="preserve"> </v>
      </c>
      <c r="AF41" s="233" t="str">
        <f t="shared" si="18"/>
        <v/>
      </c>
      <c r="AL41" s="268" t="str">
        <f t="shared" si="19"/>
        <v/>
      </c>
      <c r="AM41" s="270">
        <f t="shared" si="20"/>
        <v>0</v>
      </c>
    </row>
    <row r="42" spans="1:39" x14ac:dyDescent="0.3">
      <c r="A42" s="197">
        <v>35</v>
      </c>
      <c r="B42" s="197">
        <f t="shared" si="0"/>
        <v>1</v>
      </c>
      <c r="C42" s="130"/>
      <c r="D42" s="197" t="str">
        <f>IF(C42="","",(IF(ISERROR(VLOOKUP(C42,FSGT2_Inscr!$F$7:$L$110,2,FALSE))=TRUE,VLOOKUP(C42,FSGT3_Inscr!$F$7:$K$110,2,FALSE),(VLOOKUP(C42,FSGT2_Inscr!$F$7:$L$110,2,FALSE)))))</f>
        <v/>
      </c>
      <c r="E42" s="197" t="str">
        <f>IF(C42="","",(IF(ISERROR(VLOOKUP(C42,FSGT2_Inscr!$F$7:$L$110,3,FALSE))=TRUE,VLOOKUP(C42,FSGT3_Inscr!$F$7:$K$110,3,FALSE),(VLOOKUP(C42,FSGT2_Inscr!$F$7:$L$110,3,FALSE)))))</f>
        <v/>
      </c>
      <c r="F42" s="197" t="str">
        <f>IF(C42="","",(IF(ISERROR(VLOOKUP(C42,FSGT2_Inscr!$F$7:$L$110,4,FALSE))=TRUE,VLOOKUP(C42,FSGT3_Inscr!$F$7:$K$110,4,FALSE),(VLOOKUP(C42,FSGT2_Inscr!$F$7:$L$110,4,FALSE)))))</f>
        <v/>
      </c>
      <c r="G42" s="197" t="str">
        <f>IF(C42="","",(IF(ISERROR(VLOOKUP(C42,FSGT2_Inscr!$F$7:$L$110,5,FALSE))=TRUE,VLOOKUP(C42,FSGT3_Inscr!$F$7:$K$110,5,FALSE),(VLOOKUP(C42,FSGT2_Inscr!$F$7:$L$110,5,FALSE)))))</f>
        <v/>
      </c>
      <c r="H42" s="197" t="str">
        <f>IF(C42="","",(IF(ISERROR(VLOOKUP(C42,FSGT2_Inscr!$F$7:$L$110,6,FALSE))=TRUE,VLOOKUP(C42,FSGT3_Inscr!$F$7:$K$110,6,FALSE),(VLOOKUP(C42,FSGT2_Inscr!$F$7:$L$110,6,FALSE)))))</f>
        <v/>
      </c>
      <c r="I42" s="196"/>
      <c r="J42" s="198">
        <f t="shared" si="1"/>
        <v>0</v>
      </c>
      <c r="K42" s="203">
        <f>IF(J42=1,(SUM($J$8:J42)*J42),0)</f>
        <v>0</v>
      </c>
      <c r="L42" s="203" t="str">
        <f t="shared" si="2"/>
        <v xml:space="preserve"> </v>
      </c>
      <c r="M42" s="203" t="str">
        <f t="shared" si="3"/>
        <v xml:space="preserve"> </v>
      </c>
      <c r="N42" s="248" t="str">
        <f t="shared" si="4"/>
        <v xml:space="preserve"> </v>
      </c>
      <c r="O42" s="144" t="str">
        <f t="shared" si="5"/>
        <v xml:space="preserve"> </v>
      </c>
      <c r="P42" s="234" t="str">
        <f t="shared" si="6"/>
        <v/>
      </c>
      <c r="Q42" s="279"/>
      <c r="R42" s="198">
        <f t="shared" si="7"/>
        <v>0</v>
      </c>
      <c r="S42" s="203">
        <f>IF(R42=1,(SUM($R$8:R42)*R42),0)</f>
        <v>0</v>
      </c>
      <c r="T42" s="203" t="str">
        <f t="shared" si="8"/>
        <v xml:space="preserve"> </v>
      </c>
      <c r="U42" s="203" t="str">
        <f t="shared" si="9"/>
        <v xml:space="preserve"> </v>
      </c>
      <c r="V42" s="248" t="str">
        <f t="shared" si="10"/>
        <v xml:space="preserve"> </v>
      </c>
      <c r="W42" s="144" t="str">
        <f t="shared" si="11"/>
        <v xml:space="preserve"> </v>
      </c>
      <c r="X42" s="234" t="str">
        <f t="shared" si="12"/>
        <v/>
      </c>
      <c r="Y42" s="279"/>
      <c r="Z42" s="198">
        <f t="shared" si="13"/>
        <v>0</v>
      </c>
      <c r="AA42" s="203">
        <f>IF(Z42=1,(SUM($Z$8:Z42)*Z42),0)</f>
        <v>0</v>
      </c>
      <c r="AB42" s="203" t="str">
        <f t="shared" si="14"/>
        <v xml:space="preserve"> </v>
      </c>
      <c r="AC42" s="203" t="str">
        <f t="shared" si="15"/>
        <v xml:space="preserve"> </v>
      </c>
      <c r="AD42" s="248" t="str">
        <f t="shared" si="16"/>
        <v xml:space="preserve"> </v>
      </c>
      <c r="AE42" s="144" t="str">
        <f t="shared" si="17"/>
        <v xml:space="preserve"> </v>
      </c>
      <c r="AF42" s="234" t="str">
        <f t="shared" si="18"/>
        <v/>
      </c>
      <c r="AL42" s="268" t="str">
        <f t="shared" si="19"/>
        <v/>
      </c>
      <c r="AM42" s="270">
        <f t="shared" si="20"/>
        <v>0</v>
      </c>
    </row>
    <row r="43" spans="1:39" x14ac:dyDescent="0.3">
      <c r="A43" s="131">
        <v>36</v>
      </c>
      <c r="B43" s="131">
        <f t="shared" si="0"/>
        <v>1</v>
      </c>
      <c r="C43" s="129"/>
      <c r="D43" s="131" t="str">
        <f>IF(C43="","",(IF(ISERROR(VLOOKUP(C43,FSGT2_Inscr!$F$7:$L$110,2,FALSE))=TRUE,VLOOKUP(C43,FSGT3_Inscr!$F$7:$K$110,2,FALSE),(VLOOKUP(C43,FSGT2_Inscr!$F$7:$L$110,2,FALSE)))))</f>
        <v/>
      </c>
      <c r="E43" s="131" t="str">
        <f>IF(C43="","",(IF(ISERROR(VLOOKUP(C43,FSGT2_Inscr!$F$7:$L$110,3,FALSE))=TRUE,VLOOKUP(C43,FSGT3_Inscr!$F$7:$K$110,3,FALSE),(VLOOKUP(C43,FSGT2_Inscr!$F$7:$L$110,3,FALSE)))))</f>
        <v/>
      </c>
      <c r="F43" s="131" t="str">
        <f>IF(C43="","",(IF(ISERROR(VLOOKUP(C43,FSGT2_Inscr!$F$7:$L$110,4,FALSE))=TRUE,VLOOKUP(C43,FSGT3_Inscr!$F$7:$K$110,4,FALSE),(VLOOKUP(C43,FSGT2_Inscr!$F$7:$L$110,4,FALSE)))))</f>
        <v/>
      </c>
      <c r="G43" s="131" t="str">
        <f>IF(C43="","",(IF(ISERROR(VLOOKUP(C43,FSGT2_Inscr!$F$7:$L$110,5,FALSE))=TRUE,VLOOKUP(C43,FSGT3_Inscr!$F$7:$K$110,5,FALSE),(VLOOKUP(C43,FSGT2_Inscr!$F$7:$L$110,5,FALSE)))))</f>
        <v/>
      </c>
      <c r="H43" s="131" t="str">
        <f>IF(C43="","",(IF(ISERROR(VLOOKUP(C43,FSGT2_Inscr!$F$7:$L$110,6,FALSE))=TRUE,VLOOKUP(C43,FSGT3_Inscr!$F$7:$K$110,6,FALSE),(VLOOKUP(C43,FSGT2_Inscr!$F$7:$L$110,6,FALSE)))))</f>
        <v/>
      </c>
      <c r="I43" s="78"/>
      <c r="J43" s="241">
        <f t="shared" si="1"/>
        <v>0</v>
      </c>
      <c r="K43" s="204">
        <f>IF(J43=1,(SUM($J$8:J43)*J43),0)</f>
        <v>0</v>
      </c>
      <c r="L43" s="204" t="str">
        <f t="shared" si="2"/>
        <v xml:space="preserve"> </v>
      </c>
      <c r="M43" s="204" t="str">
        <f t="shared" si="3"/>
        <v xml:space="preserve"> </v>
      </c>
      <c r="N43" s="249" t="str">
        <f t="shared" si="4"/>
        <v xml:space="preserve"> </v>
      </c>
      <c r="O43" s="143" t="str">
        <f t="shared" si="5"/>
        <v xml:space="preserve"> </v>
      </c>
      <c r="P43" s="233" t="str">
        <f t="shared" si="6"/>
        <v/>
      </c>
      <c r="Q43" s="280"/>
      <c r="R43" s="241">
        <f t="shared" si="7"/>
        <v>0</v>
      </c>
      <c r="S43" s="204">
        <f>IF(R43=1,(SUM($R$8:R43)*R43),0)</f>
        <v>0</v>
      </c>
      <c r="T43" s="204" t="str">
        <f t="shared" si="8"/>
        <v xml:space="preserve"> </v>
      </c>
      <c r="U43" s="204" t="str">
        <f t="shared" si="9"/>
        <v xml:space="preserve"> </v>
      </c>
      <c r="V43" s="249" t="str">
        <f t="shared" si="10"/>
        <v xml:space="preserve"> </v>
      </c>
      <c r="W43" s="143" t="str">
        <f t="shared" si="11"/>
        <v xml:space="preserve"> </v>
      </c>
      <c r="X43" s="233" t="str">
        <f t="shared" si="12"/>
        <v/>
      </c>
      <c r="Y43" s="280"/>
      <c r="Z43" s="241">
        <f t="shared" si="13"/>
        <v>0</v>
      </c>
      <c r="AA43" s="204">
        <f>IF(Z43=1,(SUM($Z$8:Z43)*Z43),0)</f>
        <v>0</v>
      </c>
      <c r="AB43" s="204" t="str">
        <f t="shared" si="14"/>
        <v xml:space="preserve"> </v>
      </c>
      <c r="AC43" s="204" t="str">
        <f t="shared" si="15"/>
        <v xml:space="preserve"> </v>
      </c>
      <c r="AD43" s="249" t="str">
        <f t="shared" si="16"/>
        <v xml:space="preserve"> </v>
      </c>
      <c r="AE43" s="143" t="str">
        <f t="shared" si="17"/>
        <v xml:space="preserve"> </v>
      </c>
      <c r="AF43" s="233" t="str">
        <f t="shared" si="18"/>
        <v/>
      </c>
      <c r="AL43" s="268" t="str">
        <f t="shared" si="19"/>
        <v/>
      </c>
      <c r="AM43" s="270">
        <f t="shared" si="20"/>
        <v>0</v>
      </c>
    </row>
    <row r="44" spans="1:39" x14ac:dyDescent="0.3">
      <c r="A44" s="197">
        <v>37</v>
      </c>
      <c r="B44" s="197">
        <f t="shared" si="0"/>
        <v>1</v>
      </c>
      <c r="C44" s="130"/>
      <c r="D44" s="197" t="str">
        <f>IF(C44="","",(IF(ISERROR(VLOOKUP(C44,FSGT2_Inscr!$F$7:$L$110,2,FALSE))=TRUE,VLOOKUP(C44,FSGT3_Inscr!$F$7:$K$110,2,FALSE),(VLOOKUP(C44,FSGT2_Inscr!$F$7:$L$110,2,FALSE)))))</f>
        <v/>
      </c>
      <c r="E44" s="197" t="str">
        <f>IF(C44="","",(IF(ISERROR(VLOOKUP(C44,FSGT2_Inscr!$F$7:$L$110,3,FALSE))=TRUE,VLOOKUP(C44,FSGT3_Inscr!$F$7:$K$110,3,FALSE),(VLOOKUP(C44,FSGT2_Inscr!$F$7:$L$110,3,FALSE)))))</f>
        <v/>
      </c>
      <c r="F44" s="197" t="str">
        <f>IF(C44="","",(IF(ISERROR(VLOOKUP(C44,FSGT2_Inscr!$F$7:$L$110,4,FALSE))=TRUE,VLOOKUP(C44,FSGT3_Inscr!$F$7:$K$110,4,FALSE),(VLOOKUP(C44,FSGT2_Inscr!$F$7:$L$110,4,FALSE)))))</f>
        <v/>
      </c>
      <c r="G44" s="197" t="str">
        <f>IF(C44="","",(IF(ISERROR(VLOOKUP(C44,FSGT2_Inscr!$F$7:$L$110,5,FALSE))=TRUE,VLOOKUP(C44,FSGT3_Inscr!$F$7:$K$110,5,FALSE),(VLOOKUP(C44,FSGT2_Inscr!$F$7:$L$110,5,FALSE)))))</f>
        <v/>
      </c>
      <c r="H44" s="197" t="str">
        <f>IF(C44="","",(IF(ISERROR(VLOOKUP(C44,FSGT2_Inscr!$F$7:$L$110,6,FALSE))=TRUE,VLOOKUP(C44,FSGT3_Inscr!$F$7:$K$110,6,FALSE),(VLOOKUP(C44,FSGT2_Inscr!$F$7:$L$110,6,FALSE)))))</f>
        <v/>
      </c>
      <c r="I44" s="196"/>
      <c r="J44" s="198">
        <f t="shared" si="1"/>
        <v>0</v>
      </c>
      <c r="K44" s="203">
        <f>IF(J44=1,(SUM($J$8:J44)*J44),0)</f>
        <v>0</v>
      </c>
      <c r="L44" s="203" t="str">
        <f t="shared" si="2"/>
        <v xml:space="preserve"> </v>
      </c>
      <c r="M44" s="203" t="str">
        <f t="shared" si="3"/>
        <v xml:space="preserve"> </v>
      </c>
      <c r="N44" s="248" t="str">
        <f t="shared" si="4"/>
        <v xml:space="preserve"> </v>
      </c>
      <c r="O44" s="144" t="str">
        <f t="shared" si="5"/>
        <v xml:space="preserve"> </v>
      </c>
      <c r="P44" s="234" t="str">
        <f t="shared" si="6"/>
        <v/>
      </c>
      <c r="Q44" s="279"/>
      <c r="R44" s="198">
        <f t="shared" si="7"/>
        <v>0</v>
      </c>
      <c r="S44" s="203">
        <f>IF(R44=1,(SUM($R$8:R44)*R44),0)</f>
        <v>0</v>
      </c>
      <c r="T44" s="203" t="str">
        <f t="shared" si="8"/>
        <v xml:space="preserve"> </v>
      </c>
      <c r="U44" s="203" t="str">
        <f t="shared" si="9"/>
        <v xml:space="preserve"> </v>
      </c>
      <c r="V44" s="248" t="str">
        <f t="shared" si="10"/>
        <v xml:space="preserve"> </v>
      </c>
      <c r="W44" s="144" t="str">
        <f t="shared" si="11"/>
        <v xml:space="preserve"> </v>
      </c>
      <c r="X44" s="234" t="str">
        <f t="shared" si="12"/>
        <v/>
      </c>
      <c r="Y44" s="279"/>
      <c r="Z44" s="198">
        <f t="shared" si="13"/>
        <v>0</v>
      </c>
      <c r="AA44" s="203">
        <f>IF(Z44=1,(SUM($Z$8:Z44)*Z44),0)</f>
        <v>0</v>
      </c>
      <c r="AB44" s="203" t="str">
        <f t="shared" si="14"/>
        <v xml:space="preserve"> </v>
      </c>
      <c r="AC44" s="203" t="str">
        <f t="shared" si="15"/>
        <v xml:space="preserve"> </v>
      </c>
      <c r="AD44" s="248" t="str">
        <f t="shared" si="16"/>
        <v xml:space="preserve"> </v>
      </c>
      <c r="AE44" s="144" t="str">
        <f t="shared" si="17"/>
        <v xml:space="preserve"> </v>
      </c>
      <c r="AF44" s="234" t="str">
        <f t="shared" si="18"/>
        <v/>
      </c>
      <c r="AL44" s="268" t="str">
        <f t="shared" si="19"/>
        <v/>
      </c>
      <c r="AM44" s="270">
        <f t="shared" si="20"/>
        <v>0</v>
      </c>
    </row>
    <row r="45" spans="1:39" x14ac:dyDescent="0.3">
      <c r="A45" s="131">
        <v>38</v>
      </c>
      <c r="B45" s="131">
        <f t="shared" si="0"/>
        <v>1</v>
      </c>
      <c r="C45" s="129"/>
      <c r="D45" s="131" t="str">
        <f>IF(C45="","",(IF(ISERROR(VLOOKUP(C45,FSGT2_Inscr!$F$7:$L$110,2,FALSE))=TRUE,VLOOKUP(C45,FSGT3_Inscr!$F$7:$K$110,2,FALSE),(VLOOKUP(C45,FSGT2_Inscr!$F$7:$L$110,2,FALSE)))))</f>
        <v/>
      </c>
      <c r="E45" s="131" t="str">
        <f>IF(C45="","",(IF(ISERROR(VLOOKUP(C45,FSGT2_Inscr!$F$7:$L$110,3,FALSE))=TRUE,VLOOKUP(C45,FSGT3_Inscr!$F$7:$K$110,3,FALSE),(VLOOKUP(C45,FSGT2_Inscr!$F$7:$L$110,3,FALSE)))))</f>
        <v/>
      </c>
      <c r="F45" s="131" t="str">
        <f>IF(C45="","",(IF(ISERROR(VLOOKUP(C45,FSGT2_Inscr!$F$7:$L$110,4,FALSE))=TRUE,VLOOKUP(C45,FSGT3_Inscr!$F$7:$K$110,4,FALSE),(VLOOKUP(C45,FSGT2_Inscr!$F$7:$L$110,4,FALSE)))))</f>
        <v/>
      </c>
      <c r="G45" s="131" t="str">
        <f>IF(C45="","",(IF(ISERROR(VLOOKUP(C45,FSGT2_Inscr!$F$7:$L$110,5,FALSE))=TRUE,VLOOKUP(C45,FSGT3_Inscr!$F$7:$K$110,5,FALSE),(VLOOKUP(C45,FSGT2_Inscr!$F$7:$L$110,5,FALSE)))))</f>
        <v/>
      </c>
      <c r="H45" s="131" t="str">
        <f>IF(C45="","",(IF(ISERROR(VLOOKUP(C45,FSGT2_Inscr!$F$7:$L$110,6,FALSE))=TRUE,VLOOKUP(C45,FSGT3_Inscr!$F$7:$K$110,6,FALSE),(VLOOKUP(C45,FSGT2_Inscr!$F$7:$L$110,6,FALSE)))))</f>
        <v/>
      </c>
      <c r="I45" s="78"/>
      <c r="J45" s="241">
        <f t="shared" si="1"/>
        <v>0</v>
      </c>
      <c r="K45" s="204">
        <f>IF(J45=1,(SUM($J$8:J45)*J45),0)</f>
        <v>0</v>
      </c>
      <c r="L45" s="204" t="str">
        <f t="shared" si="2"/>
        <v xml:space="preserve"> </v>
      </c>
      <c r="M45" s="204" t="str">
        <f t="shared" si="3"/>
        <v xml:space="preserve"> </v>
      </c>
      <c r="N45" s="249" t="str">
        <f t="shared" si="4"/>
        <v xml:space="preserve"> </v>
      </c>
      <c r="O45" s="143" t="str">
        <f t="shared" si="5"/>
        <v xml:space="preserve"> </v>
      </c>
      <c r="P45" s="233" t="str">
        <f t="shared" si="6"/>
        <v/>
      </c>
      <c r="Q45" s="280"/>
      <c r="R45" s="241">
        <f t="shared" si="7"/>
        <v>0</v>
      </c>
      <c r="S45" s="204">
        <f>IF(R45=1,(SUM($R$8:R45)*R45),0)</f>
        <v>0</v>
      </c>
      <c r="T45" s="204" t="str">
        <f t="shared" si="8"/>
        <v xml:space="preserve"> </v>
      </c>
      <c r="U45" s="204" t="str">
        <f t="shared" si="9"/>
        <v xml:space="preserve"> </v>
      </c>
      <c r="V45" s="249" t="str">
        <f t="shared" si="10"/>
        <v xml:space="preserve"> </v>
      </c>
      <c r="W45" s="143" t="str">
        <f t="shared" si="11"/>
        <v xml:space="preserve"> </v>
      </c>
      <c r="X45" s="233" t="str">
        <f t="shared" si="12"/>
        <v/>
      </c>
      <c r="Y45" s="280"/>
      <c r="Z45" s="241">
        <f t="shared" si="13"/>
        <v>0</v>
      </c>
      <c r="AA45" s="204">
        <f>IF(Z45=1,(SUM($Z$8:Z45)*Z45),0)</f>
        <v>0</v>
      </c>
      <c r="AB45" s="204" t="str">
        <f t="shared" si="14"/>
        <v xml:space="preserve"> </v>
      </c>
      <c r="AC45" s="204" t="str">
        <f t="shared" si="15"/>
        <v xml:space="preserve"> </v>
      </c>
      <c r="AD45" s="249" t="str">
        <f t="shared" si="16"/>
        <v xml:space="preserve"> </v>
      </c>
      <c r="AE45" s="143" t="str">
        <f t="shared" si="17"/>
        <v xml:space="preserve"> </v>
      </c>
      <c r="AF45" s="233" t="str">
        <f t="shared" si="18"/>
        <v/>
      </c>
      <c r="AL45" s="268" t="str">
        <f t="shared" si="19"/>
        <v/>
      </c>
      <c r="AM45" s="270">
        <f t="shared" si="20"/>
        <v>0</v>
      </c>
    </row>
    <row r="46" spans="1:39" x14ac:dyDescent="0.3">
      <c r="A46" s="197">
        <v>39</v>
      </c>
      <c r="B46" s="197">
        <f t="shared" si="0"/>
        <v>1</v>
      </c>
      <c r="C46" s="130"/>
      <c r="D46" s="197" t="str">
        <f>IF(C46="","",(IF(ISERROR(VLOOKUP(C46,FSGT2_Inscr!$F$7:$L$110,2,FALSE))=TRUE,VLOOKUP(C46,FSGT3_Inscr!$F$7:$K$110,2,FALSE),(VLOOKUP(C46,FSGT2_Inscr!$F$7:$L$110,2,FALSE)))))</f>
        <v/>
      </c>
      <c r="E46" s="197" t="str">
        <f>IF(C46="","",(IF(ISERROR(VLOOKUP(C46,FSGT2_Inscr!$F$7:$L$110,3,FALSE))=TRUE,VLOOKUP(C46,FSGT3_Inscr!$F$7:$K$110,3,FALSE),(VLOOKUP(C46,FSGT2_Inscr!$F$7:$L$110,3,FALSE)))))</f>
        <v/>
      </c>
      <c r="F46" s="197" t="str">
        <f>IF(C46="","",(IF(ISERROR(VLOOKUP(C46,FSGT2_Inscr!$F$7:$L$110,4,FALSE))=TRUE,VLOOKUP(C46,FSGT3_Inscr!$F$7:$K$110,4,FALSE),(VLOOKUP(C46,FSGT2_Inscr!$F$7:$L$110,4,FALSE)))))</f>
        <v/>
      </c>
      <c r="G46" s="197" t="str">
        <f>IF(C46="","",(IF(ISERROR(VLOOKUP(C46,FSGT2_Inscr!$F$7:$L$110,5,FALSE))=TRUE,VLOOKUP(C46,FSGT3_Inscr!$F$7:$K$110,5,FALSE),(VLOOKUP(C46,FSGT2_Inscr!$F$7:$L$110,5,FALSE)))))</f>
        <v/>
      </c>
      <c r="H46" s="197" t="str">
        <f>IF(C46="","",(IF(ISERROR(VLOOKUP(C46,FSGT2_Inscr!$F$7:$L$110,6,FALSE))=TRUE,VLOOKUP(C46,FSGT3_Inscr!$F$7:$K$110,6,FALSE),(VLOOKUP(C46,FSGT2_Inscr!$F$7:$L$110,6,FALSE)))))</f>
        <v/>
      </c>
      <c r="I46" s="196"/>
      <c r="J46" s="198">
        <f t="shared" si="1"/>
        <v>0</v>
      </c>
      <c r="K46" s="203">
        <f>IF(J46=1,(SUM($J$8:J46)*J46),0)</f>
        <v>0</v>
      </c>
      <c r="L46" s="203" t="str">
        <f t="shared" si="2"/>
        <v xml:space="preserve"> </v>
      </c>
      <c r="M46" s="203" t="str">
        <f t="shared" si="3"/>
        <v xml:space="preserve"> </v>
      </c>
      <c r="N46" s="248" t="str">
        <f t="shared" si="4"/>
        <v xml:space="preserve"> </v>
      </c>
      <c r="O46" s="144" t="str">
        <f t="shared" si="5"/>
        <v xml:space="preserve"> </v>
      </c>
      <c r="P46" s="234" t="str">
        <f t="shared" si="6"/>
        <v/>
      </c>
      <c r="Q46" s="279"/>
      <c r="R46" s="198">
        <f t="shared" si="7"/>
        <v>0</v>
      </c>
      <c r="S46" s="203">
        <f>IF(R46=1,(SUM($R$8:R46)*R46),0)</f>
        <v>0</v>
      </c>
      <c r="T46" s="203" t="str">
        <f t="shared" si="8"/>
        <v xml:space="preserve"> </v>
      </c>
      <c r="U46" s="203" t="str">
        <f t="shared" si="9"/>
        <v xml:space="preserve"> </v>
      </c>
      <c r="V46" s="248" t="str">
        <f t="shared" si="10"/>
        <v xml:space="preserve"> </v>
      </c>
      <c r="W46" s="144" t="str">
        <f t="shared" si="11"/>
        <v xml:space="preserve"> </v>
      </c>
      <c r="X46" s="234" t="str">
        <f t="shared" si="12"/>
        <v/>
      </c>
      <c r="Y46" s="279"/>
      <c r="Z46" s="198">
        <f t="shared" si="13"/>
        <v>0</v>
      </c>
      <c r="AA46" s="203">
        <f>IF(Z46=1,(SUM($Z$8:Z46)*Z46),0)</f>
        <v>0</v>
      </c>
      <c r="AB46" s="203" t="str">
        <f t="shared" si="14"/>
        <v xml:space="preserve"> </v>
      </c>
      <c r="AC46" s="203" t="str">
        <f t="shared" si="15"/>
        <v xml:space="preserve"> </v>
      </c>
      <c r="AD46" s="248" t="str">
        <f t="shared" si="16"/>
        <v xml:space="preserve"> </v>
      </c>
      <c r="AE46" s="144" t="str">
        <f t="shared" si="17"/>
        <v xml:space="preserve"> </v>
      </c>
      <c r="AF46" s="234" t="str">
        <f t="shared" si="18"/>
        <v/>
      </c>
      <c r="AL46" s="268" t="str">
        <f t="shared" si="19"/>
        <v/>
      </c>
      <c r="AM46" s="270">
        <f t="shared" si="20"/>
        <v>0</v>
      </c>
    </row>
    <row r="47" spans="1:39" x14ac:dyDescent="0.3">
      <c r="A47" s="131">
        <v>40</v>
      </c>
      <c r="B47" s="131">
        <f t="shared" si="0"/>
        <v>1</v>
      </c>
      <c r="C47" s="129"/>
      <c r="D47" s="131" t="str">
        <f>IF(C47="","",(IF(ISERROR(VLOOKUP(C47,FSGT2_Inscr!$F$7:$L$110,2,FALSE))=TRUE,VLOOKUP(C47,FSGT3_Inscr!$F$7:$K$110,2,FALSE),(VLOOKUP(C47,FSGT2_Inscr!$F$7:$L$110,2,FALSE)))))</f>
        <v/>
      </c>
      <c r="E47" s="131" t="str">
        <f>IF(C47="","",(IF(ISERROR(VLOOKUP(C47,FSGT2_Inscr!$F$7:$L$110,3,FALSE))=TRUE,VLOOKUP(C47,FSGT3_Inscr!$F$7:$K$110,3,FALSE),(VLOOKUP(C47,FSGT2_Inscr!$F$7:$L$110,3,FALSE)))))</f>
        <v/>
      </c>
      <c r="F47" s="131" t="str">
        <f>IF(C47="","",(IF(ISERROR(VLOOKUP(C47,FSGT2_Inscr!$F$7:$L$110,4,FALSE))=TRUE,VLOOKUP(C47,FSGT3_Inscr!$F$7:$K$110,4,FALSE),(VLOOKUP(C47,FSGT2_Inscr!$F$7:$L$110,4,FALSE)))))</f>
        <v/>
      </c>
      <c r="G47" s="131" t="str">
        <f>IF(C47="","",(IF(ISERROR(VLOOKUP(C47,FSGT2_Inscr!$F$7:$L$110,5,FALSE))=TRUE,VLOOKUP(C47,FSGT3_Inscr!$F$7:$K$110,5,FALSE),(VLOOKUP(C47,FSGT2_Inscr!$F$7:$L$110,5,FALSE)))))</f>
        <v/>
      </c>
      <c r="H47" s="131" t="str">
        <f>IF(C47="","",(IF(ISERROR(VLOOKUP(C47,FSGT2_Inscr!$F$7:$L$110,6,FALSE))=TRUE,VLOOKUP(C47,FSGT3_Inscr!$F$7:$K$110,6,FALSE),(VLOOKUP(C47,FSGT2_Inscr!$F$7:$L$110,6,FALSE)))))</f>
        <v/>
      </c>
      <c r="I47" s="78"/>
      <c r="J47" s="241">
        <f t="shared" si="1"/>
        <v>0</v>
      </c>
      <c r="K47" s="204">
        <f>IF(J47=1,(SUM($J$8:J47)*J47),0)</f>
        <v>0</v>
      </c>
      <c r="L47" s="204" t="str">
        <f t="shared" si="2"/>
        <v xml:space="preserve"> </v>
      </c>
      <c r="M47" s="204" t="str">
        <f t="shared" si="3"/>
        <v xml:space="preserve"> </v>
      </c>
      <c r="N47" s="249" t="str">
        <f t="shared" si="4"/>
        <v xml:space="preserve"> </v>
      </c>
      <c r="O47" s="143" t="str">
        <f t="shared" si="5"/>
        <v xml:space="preserve"> </v>
      </c>
      <c r="P47" s="233" t="str">
        <f t="shared" si="6"/>
        <v/>
      </c>
      <c r="Q47" s="280"/>
      <c r="R47" s="241">
        <f t="shared" si="7"/>
        <v>0</v>
      </c>
      <c r="S47" s="204">
        <f>IF(R47=1,(SUM($R$8:R47)*R47),0)</f>
        <v>0</v>
      </c>
      <c r="T47" s="204" t="str">
        <f t="shared" si="8"/>
        <v xml:space="preserve"> </v>
      </c>
      <c r="U47" s="204" t="str">
        <f t="shared" si="9"/>
        <v xml:space="preserve"> </v>
      </c>
      <c r="V47" s="249" t="str">
        <f t="shared" si="10"/>
        <v xml:space="preserve"> </v>
      </c>
      <c r="W47" s="143" t="str">
        <f t="shared" si="11"/>
        <v xml:space="preserve"> </v>
      </c>
      <c r="X47" s="233" t="str">
        <f t="shared" si="12"/>
        <v/>
      </c>
      <c r="Y47" s="280"/>
      <c r="Z47" s="241">
        <f t="shared" si="13"/>
        <v>0</v>
      </c>
      <c r="AA47" s="204">
        <f>IF(Z47=1,(SUM($Z$8:Z47)*Z47),0)</f>
        <v>0</v>
      </c>
      <c r="AB47" s="204" t="str">
        <f t="shared" si="14"/>
        <v xml:space="preserve"> </v>
      </c>
      <c r="AC47" s="204" t="str">
        <f t="shared" si="15"/>
        <v xml:space="preserve"> </v>
      </c>
      <c r="AD47" s="249" t="str">
        <f t="shared" si="16"/>
        <v xml:space="preserve"> </v>
      </c>
      <c r="AE47" s="143" t="str">
        <f t="shared" si="17"/>
        <v xml:space="preserve"> </v>
      </c>
      <c r="AF47" s="233" t="str">
        <f t="shared" si="18"/>
        <v/>
      </c>
      <c r="AL47" s="268" t="str">
        <f t="shared" si="19"/>
        <v/>
      </c>
      <c r="AM47" s="270">
        <f t="shared" si="20"/>
        <v>0</v>
      </c>
    </row>
    <row r="48" spans="1:39" x14ac:dyDescent="0.3">
      <c r="A48" s="197">
        <v>41</v>
      </c>
      <c r="B48" s="197">
        <f t="shared" si="0"/>
        <v>1</v>
      </c>
      <c r="C48" s="130"/>
      <c r="D48" s="197" t="str">
        <f>IF(C48="","",(IF(ISERROR(VLOOKUP(C48,FSGT2_Inscr!$F$7:$L$110,2,FALSE))=TRUE,VLOOKUP(C48,FSGT3_Inscr!$F$7:$K$110,2,FALSE),(VLOOKUP(C48,FSGT2_Inscr!$F$7:$L$110,2,FALSE)))))</f>
        <v/>
      </c>
      <c r="E48" s="197" t="str">
        <f>IF(C48="","",(IF(ISERROR(VLOOKUP(C48,FSGT2_Inscr!$F$7:$L$110,3,FALSE))=TRUE,VLOOKUP(C48,FSGT3_Inscr!$F$7:$K$110,3,FALSE),(VLOOKUP(C48,FSGT2_Inscr!$F$7:$L$110,3,FALSE)))))</f>
        <v/>
      </c>
      <c r="F48" s="197" t="str">
        <f>IF(C48="","",(IF(ISERROR(VLOOKUP(C48,FSGT2_Inscr!$F$7:$L$110,4,FALSE))=TRUE,VLOOKUP(C48,FSGT3_Inscr!$F$7:$K$110,4,FALSE),(VLOOKUP(C48,FSGT2_Inscr!$F$7:$L$110,4,FALSE)))))</f>
        <v/>
      </c>
      <c r="G48" s="197" t="str">
        <f>IF(C48="","",(IF(ISERROR(VLOOKUP(C48,FSGT2_Inscr!$F$7:$L$110,5,FALSE))=TRUE,VLOOKUP(C48,FSGT3_Inscr!$F$7:$K$110,5,FALSE),(VLOOKUP(C48,FSGT2_Inscr!$F$7:$L$110,5,FALSE)))))</f>
        <v/>
      </c>
      <c r="H48" s="197" t="str">
        <f>IF(C48="","",(IF(ISERROR(VLOOKUP(C48,FSGT2_Inscr!$F$7:$L$110,6,FALSE))=TRUE,VLOOKUP(C48,FSGT3_Inscr!$F$7:$K$110,6,FALSE),(VLOOKUP(C48,FSGT2_Inscr!$F$7:$L$110,6,FALSE)))))</f>
        <v/>
      </c>
      <c r="I48" s="196"/>
      <c r="J48" s="198">
        <f t="shared" si="1"/>
        <v>0</v>
      </c>
      <c r="K48" s="203">
        <f>IF(J48=1,(SUM($J$8:J48)*J48),0)</f>
        <v>0</v>
      </c>
      <c r="L48" s="203" t="str">
        <f t="shared" si="2"/>
        <v xml:space="preserve"> </v>
      </c>
      <c r="M48" s="203" t="str">
        <f t="shared" si="3"/>
        <v xml:space="preserve"> </v>
      </c>
      <c r="N48" s="248" t="str">
        <f t="shared" si="4"/>
        <v xml:space="preserve"> </v>
      </c>
      <c r="O48" s="144" t="str">
        <f t="shared" si="5"/>
        <v xml:space="preserve"> </v>
      </c>
      <c r="P48" s="234" t="str">
        <f t="shared" si="6"/>
        <v/>
      </c>
      <c r="Q48" s="279"/>
      <c r="R48" s="198">
        <f t="shared" si="7"/>
        <v>0</v>
      </c>
      <c r="S48" s="203">
        <f>IF(R48=1,(SUM($R$8:R48)*R48),0)</f>
        <v>0</v>
      </c>
      <c r="T48" s="203" t="str">
        <f t="shared" si="8"/>
        <v xml:space="preserve"> </v>
      </c>
      <c r="U48" s="203" t="str">
        <f t="shared" si="9"/>
        <v xml:space="preserve"> </v>
      </c>
      <c r="V48" s="248" t="str">
        <f t="shared" si="10"/>
        <v xml:space="preserve"> </v>
      </c>
      <c r="W48" s="144" t="str">
        <f t="shared" si="11"/>
        <v xml:space="preserve"> </v>
      </c>
      <c r="X48" s="234" t="str">
        <f t="shared" si="12"/>
        <v/>
      </c>
      <c r="Y48" s="279"/>
      <c r="Z48" s="198">
        <f t="shared" si="13"/>
        <v>0</v>
      </c>
      <c r="AA48" s="203">
        <f>IF(Z48=1,(SUM($Z$8:Z48)*Z48),0)</f>
        <v>0</v>
      </c>
      <c r="AB48" s="203" t="str">
        <f t="shared" si="14"/>
        <v xml:space="preserve"> </v>
      </c>
      <c r="AC48" s="203" t="str">
        <f t="shared" si="15"/>
        <v xml:space="preserve"> </v>
      </c>
      <c r="AD48" s="248" t="str">
        <f t="shared" si="16"/>
        <v xml:space="preserve"> </v>
      </c>
      <c r="AE48" s="144" t="str">
        <f t="shared" si="17"/>
        <v xml:space="preserve"> </v>
      </c>
      <c r="AF48" s="234" t="str">
        <f t="shared" si="18"/>
        <v/>
      </c>
      <c r="AL48" s="268" t="str">
        <f t="shared" si="19"/>
        <v/>
      </c>
      <c r="AM48" s="270">
        <f t="shared" si="20"/>
        <v>0</v>
      </c>
    </row>
    <row r="49" spans="1:39" x14ac:dyDescent="0.3">
      <c r="A49" s="131">
        <v>42</v>
      </c>
      <c r="B49" s="131">
        <f t="shared" si="0"/>
        <v>1</v>
      </c>
      <c r="C49" s="129"/>
      <c r="D49" s="131" t="str">
        <f>IF(C49="","",(IF(ISERROR(VLOOKUP(C49,FSGT2_Inscr!$F$7:$L$110,2,FALSE))=TRUE,VLOOKUP(C49,FSGT3_Inscr!$F$7:$K$110,2,FALSE),(VLOOKUP(C49,FSGT2_Inscr!$F$7:$L$110,2,FALSE)))))</f>
        <v/>
      </c>
      <c r="E49" s="131" t="str">
        <f>IF(C49="","",(IF(ISERROR(VLOOKUP(C49,FSGT2_Inscr!$F$7:$L$110,3,FALSE))=TRUE,VLOOKUP(C49,FSGT3_Inscr!$F$7:$K$110,3,FALSE),(VLOOKUP(C49,FSGT2_Inscr!$F$7:$L$110,3,FALSE)))))</f>
        <v/>
      </c>
      <c r="F49" s="131" t="str">
        <f>IF(C49="","",(IF(ISERROR(VLOOKUP(C49,FSGT2_Inscr!$F$7:$L$110,4,FALSE))=TRUE,VLOOKUP(C49,FSGT3_Inscr!$F$7:$K$110,4,FALSE),(VLOOKUP(C49,FSGT2_Inscr!$F$7:$L$110,4,FALSE)))))</f>
        <v/>
      </c>
      <c r="G49" s="131" t="str">
        <f>IF(C49="","",(IF(ISERROR(VLOOKUP(C49,FSGT2_Inscr!$F$7:$L$110,5,FALSE))=TRUE,VLOOKUP(C49,FSGT3_Inscr!$F$7:$K$110,5,FALSE),(VLOOKUP(C49,FSGT2_Inscr!$F$7:$L$110,5,FALSE)))))</f>
        <v/>
      </c>
      <c r="H49" s="131" t="str">
        <f>IF(C49="","",(IF(ISERROR(VLOOKUP(C49,FSGT2_Inscr!$F$7:$L$110,6,FALSE))=TRUE,VLOOKUP(C49,FSGT3_Inscr!$F$7:$K$110,6,FALSE),(VLOOKUP(C49,FSGT2_Inscr!$F$7:$L$110,6,FALSE)))))</f>
        <v/>
      </c>
      <c r="I49" s="78"/>
      <c r="J49" s="241">
        <f t="shared" si="1"/>
        <v>0</v>
      </c>
      <c r="K49" s="204">
        <f>IF(J49=1,(SUM($J$8:J49)*J49),0)</f>
        <v>0</v>
      </c>
      <c r="L49" s="204" t="str">
        <f t="shared" si="2"/>
        <v xml:space="preserve"> </v>
      </c>
      <c r="M49" s="204" t="str">
        <f t="shared" si="3"/>
        <v xml:space="preserve"> </v>
      </c>
      <c r="N49" s="249" t="str">
        <f t="shared" si="4"/>
        <v xml:space="preserve"> </v>
      </c>
      <c r="O49" s="143" t="str">
        <f t="shared" si="5"/>
        <v xml:space="preserve"> </v>
      </c>
      <c r="P49" s="233" t="str">
        <f t="shared" si="6"/>
        <v/>
      </c>
      <c r="Q49" s="280"/>
      <c r="R49" s="241">
        <f t="shared" si="7"/>
        <v>0</v>
      </c>
      <c r="S49" s="204">
        <f>IF(R49=1,(SUM($R$8:R49)*R49),0)</f>
        <v>0</v>
      </c>
      <c r="T49" s="204" t="str">
        <f t="shared" si="8"/>
        <v xml:space="preserve"> </v>
      </c>
      <c r="U49" s="204" t="str">
        <f t="shared" si="9"/>
        <v xml:space="preserve"> </v>
      </c>
      <c r="V49" s="249" t="str">
        <f t="shared" si="10"/>
        <v xml:space="preserve"> </v>
      </c>
      <c r="W49" s="143" t="str">
        <f t="shared" si="11"/>
        <v xml:space="preserve"> </v>
      </c>
      <c r="X49" s="233" t="str">
        <f t="shared" si="12"/>
        <v/>
      </c>
      <c r="Y49" s="280"/>
      <c r="Z49" s="241">
        <f t="shared" si="13"/>
        <v>0</v>
      </c>
      <c r="AA49" s="204">
        <f>IF(Z49=1,(SUM($Z$8:Z49)*Z49),0)</f>
        <v>0</v>
      </c>
      <c r="AB49" s="204" t="str">
        <f t="shared" si="14"/>
        <v xml:space="preserve"> </v>
      </c>
      <c r="AC49" s="204" t="str">
        <f t="shared" si="15"/>
        <v xml:space="preserve"> </v>
      </c>
      <c r="AD49" s="249" t="str">
        <f t="shared" si="16"/>
        <v xml:space="preserve"> </v>
      </c>
      <c r="AE49" s="143" t="str">
        <f t="shared" si="17"/>
        <v xml:space="preserve"> </v>
      </c>
      <c r="AF49" s="233" t="str">
        <f t="shared" si="18"/>
        <v/>
      </c>
      <c r="AL49" s="268" t="str">
        <f t="shared" si="19"/>
        <v/>
      </c>
      <c r="AM49" s="270">
        <f t="shared" si="20"/>
        <v>0</v>
      </c>
    </row>
    <row r="50" spans="1:39" x14ac:dyDescent="0.3">
      <c r="A50" s="197">
        <v>43</v>
      </c>
      <c r="B50" s="197">
        <f t="shared" si="0"/>
        <v>1</v>
      </c>
      <c r="C50" s="130"/>
      <c r="D50" s="197" t="str">
        <f>IF(C50="","",(IF(ISERROR(VLOOKUP(C50,FSGT2_Inscr!$F$7:$L$110,2,FALSE))=TRUE,VLOOKUP(C50,FSGT3_Inscr!$F$7:$K$110,2,FALSE),(VLOOKUP(C50,FSGT2_Inscr!$F$7:$L$110,2,FALSE)))))</f>
        <v/>
      </c>
      <c r="E50" s="197" t="str">
        <f>IF(C50="","",(IF(ISERROR(VLOOKUP(C50,FSGT2_Inscr!$F$7:$L$110,3,FALSE))=TRUE,VLOOKUP(C50,FSGT3_Inscr!$F$7:$K$110,3,FALSE),(VLOOKUP(C50,FSGT2_Inscr!$F$7:$L$110,3,FALSE)))))</f>
        <v/>
      </c>
      <c r="F50" s="197" t="str">
        <f>IF(C50="","",(IF(ISERROR(VLOOKUP(C50,FSGT2_Inscr!$F$7:$L$110,4,FALSE))=TRUE,VLOOKUP(C50,FSGT3_Inscr!$F$7:$K$110,4,FALSE),(VLOOKUP(C50,FSGT2_Inscr!$F$7:$L$110,4,FALSE)))))</f>
        <v/>
      </c>
      <c r="G50" s="197" t="str">
        <f>IF(C50="","",(IF(ISERROR(VLOOKUP(C50,FSGT2_Inscr!$F$7:$L$110,5,FALSE))=TRUE,VLOOKUP(C50,FSGT3_Inscr!$F$7:$K$110,5,FALSE),(VLOOKUP(C50,FSGT2_Inscr!$F$7:$L$110,5,FALSE)))))</f>
        <v/>
      </c>
      <c r="H50" s="197" t="str">
        <f>IF(C50="","",(IF(ISERROR(VLOOKUP(C50,FSGT2_Inscr!$F$7:$L$110,6,FALSE))=TRUE,VLOOKUP(C50,FSGT3_Inscr!$F$7:$K$110,6,FALSE),(VLOOKUP(C50,FSGT2_Inscr!$F$7:$L$110,6,FALSE)))))</f>
        <v/>
      </c>
      <c r="I50" s="196"/>
      <c r="J50" s="198">
        <f t="shared" si="1"/>
        <v>0</v>
      </c>
      <c r="K50" s="203">
        <f>IF(J50=1,(SUM($J$8:J50)*J50),0)</f>
        <v>0</v>
      </c>
      <c r="L50" s="203" t="str">
        <f t="shared" si="2"/>
        <v xml:space="preserve"> </v>
      </c>
      <c r="M50" s="203" t="str">
        <f t="shared" si="3"/>
        <v xml:space="preserve"> </v>
      </c>
      <c r="N50" s="248" t="str">
        <f t="shared" si="4"/>
        <v xml:space="preserve"> </v>
      </c>
      <c r="O50" s="144" t="str">
        <f t="shared" si="5"/>
        <v xml:space="preserve"> </v>
      </c>
      <c r="P50" s="234" t="str">
        <f t="shared" si="6"/>
        <v/>
      </c>
      <c r="Q50" s="279"/>
      <c r="R50" s="198">
        <f t="shared" si="7"/>
        <v>0</v>
      </c>
      <c r="S50" s="203">
        <f>IF(R50=1,(SUM($R$8:R50)*R50),0)</f>
        <v>0</v>
      </c>
      <c r="T50" s="203" t="str">
        <f t="shared" si="8"/>
        <v xml:space="preserve"> </v>
      </c>
      <c r="U50" s="203" t="str">
        <f t="shared" si="9"/>
        <v xml:space="preserve"> </v>
      </c>
      <c r="V50" s="248" t="str">
        <f t="shared" si="10"/>
        <v xml:space="preserve"> </v>
      </c>
      <c r="W50" s="144" t="str">
        <f t="shared" si="11"/>
        <v xml:space="preserve"> </v>
      </c>
      <c r="X50" s="234" t="str">
        <f t="shared" si="12"/>
        <v/>
      </c>
      <c r="Y50" s="279"/>
      <c r="Z50" s="198">
        <f t="shared" si="13"/>
        <v>0</v>
      </c>
      <c r="AA50" s="203">
        <f>IF(Z50=1,(SUM($Z$8:Z50)*Z50),0)</f>
        <v>0</v>
      </c>
      <c r="AB50" s="203" t="str">
        <f t="shared" si="14"/>
        <v xml:space="preserve"> </v>
      </c>
      <c r="AC50" s="203" t="str">
        <f t="shared" si="15"/>
        <v xml:space="preserve"> </v>
      </c>
      <c r="AD50" s="248" t="str">
        <f t="shared" si="16"/>
        <v xml:space="preserve"> </v>
      </c>
      <c r="AE50" s="144" t="str">
        <f t="shared" si="17"/>
        <v xml:space="preserve"> </v>
      </c>
      <c r="AF50" s="234" t="str">
        <f t="shared" si="18"/>
        <v/>
      </c>
      <c r="AL50" s="268" t="str">
        <f t="shared" si="19"/>
        <v/>
      </c>
      <c r="AM50" s="270">
        <f t="shared" si="20"/>
        <v>0</v>
      </c>
    </row>
    <row r="51" spans="1:39" x14ac:dyDescent="0.3">
      <c r="A51" s="131">
        <v>44</v>
      </c>
      <c r="B51" s="131">
        <f t="shared" si="0"/>
        <v>1</v>
      </c>
      <c r="C51" s="129"/>
      <c r="D51" s="131" t="str">
        <f>IF(C51="","",(IF(ISERROR(VLOOKUP(C51,FSGT2_Inscr!$F$7:$L$110,2,FALSE))=TRUE,VLOOKUP(C51,FSGT3_Inscr!$F$7:$K$110,2,FALSE),(VLOOKUP(C51,FSGT2_Inscr!$F$7:$L$110,2,FALSE)))))</f>
        <v/>
      </c>
      <c r="E51" s="131" t="str">
        <f>IF(C51="","",(IF(ISERROR(VLOOKUP(C51,FSGT2_Inscr!$F$7:$L$110,3,FALSE))=TRUE,VLOOKUP(C51,FSGT3_Inscr!$F$7:$K$110,3,FALSE),(VLOOKUP(C51,FSGT2_Inscr!$F$7:$L$110,3,FALSE)))))</f>
        <v/>
      </c>
      <c r="F51" s="131" t="str">
        <f>IF(C51="","",(IF(ISERROR(VLOOKUP(C51,FSGT2_Inscr!$F$7:$L$110,4,FALSE))=TRUE,VLOOKUP(C51,FSGT3_Inscr!$F$7:$K$110,4,FALSE),(VLOOKUP(C51,FSGT2_Inscr!$F$7:$L$110,4,FALSE)))))</f>
        <v/>
      </c>
      <c r="G51" s="131" t="str">
        <f>IF(C51="","",(IF(ISERROR(VLOOKUP(C51,FSGT2_Inscr!$F$7:$L$110,5,FALSE))=TRUE,VLOOKUP(C51,FSGT3_Inscr!$F$7:$K$110,5,FALSE),(VLOOKUP(C51,FSGT2_Inscr!$F$7:$L$110,5,FALSE)))))</f>
        <v/>
      </c>
      <c r="H51" s="131" t="str">
        <f>IF(C51="","",(IF(ISERROR(VLOOKUP(C51,FSGT2_Inscr!$F$7:$L$110,6,FALSE))=TRUE,VLOOKUP(C51,FSGT3_Inscr!$F$7:$K$110,6,FALSE),(VLOOKUP(C51,FSGT2_Inscr!$F$7:$L$110,6,FALSE)))))</f>
        <v/>
      </c>
      <c r="I51" s="78"/>
      <c r="J51" s="241">
        <f t="shared" si="1"/>
        <v>0</v>
      </c>
      <c r="K51" s="204">
        <f>IF(J51=1,(SUM($J$8:J51)*J51),0)</f>
        <v>0</v>
      </c>
      <c r="L51" s="204" t="str">
        <f t="shared" si="2"/>
        <v xml:space="preserve"> </v>
      </c>
      <c r="M51" s="204" t="str">
        <f t="shared" si="3"/>
        <v xml:space="preserve"> </v>
      </c>
      <c r="N51" s="249" t="str">
        <f t="shared" si="4"/>
        <v xml:space="preserve"> </v>
      </c>
      <c r="O51" s="143" t="str">
        <f t="shared" si="5"/>
        <v xml:space="preserve"> </v>
      </c>
      <c r="P51" s="233" t="str">
        <f t="shared" si="6"/>
        <v/>
      </c>
      <c r="Q51" s="280"/>
      <c r="R51" s="241">
        <f t="shared" si="7"/>
        <v>0</v>
      </c>
      <c r="S51" s="204">
        <f>IF(R51=1,(SUM($R$8:R51)*R51),0)</f>
        <v>0</v>
      </c>
      <c r="T51" s="204" t="str">
        <f t="shared" si="8"/>
        <v xml:space="preserve"> </v>
      </c>
      <c r="U51" s="204" t="str">
        <f t="shared" si="9"/>
        <v xml:space="preserve"> </v>
      </c>
      <c r="V51" s="249" t="str">
        <f t="shared" si="10"/>
        <v xml:space="preserve"> </v>
      </c>
      <c r="W51" s="143" t="str">
        <f t="shared" si="11"/>
        <v xml:space="preserve"> </v>
      </c>
      <c r="X51" s="233" t="str">
        <f t="shared" si="12"/>
        <v/>
      </c>
      <c r="Y51" s="280"/>
      <c r="Z51" s="241">
        <f t="shared" si="13"/>
        <v>0</v>
      </c>
      <c r="AA51" s="204">
        <f>IF(Z51=1,(SUM($Z$8:Z51)*Z51),0)</f>
        <v>0</v>
      </c>
      <c r="AB51" s="204" t="str">
        <f t="shared" si="14"/>
        <v xml:space="preserve"> </v>
      </c>
      <c r="AC51" s="204" t="str">
        <f t="shared" si="15"/>
        <v xml:space="preserve"> </v>
      </c>
      <c r="AD51" s="249" t="str">
        <f t="shared" si="16"/>
        <v xml:space="preserve"> </v>
      </c>
      <c r="AE51" s="143" t="str">
        <f t="shared" si="17"/>
        <v xml:space="preserve"> </v>
      </c>
      <c r="AF51" s="233" t="str">
        <f t="shared" si="18"/>
        <v/>
      </c>
      <c r="AL51" s="268" t="str">
        <f t="shared" si="19"/>
        <v/>
      </c>
      <c r="AM51" s="270">
        <f t="shared" si="20"/>
        <v>0</v>
      </c>
    </row>
    <row r="52" spans="1:39" x14ac:dyDescent="0.3">
      <c r="A52" s="197">
        <v>45</v>
      </c>
      <c r="B52" s="197">
        <f t="shared" si="0"/>
        <v>1</v>
      </c>
      <c r="C52" s="130"/>
      <c r="D52" s="197" t="str">
        <f>IF(C52="","",(IF(ISERROR(VLOOKUP(C52,FSGT2_Inscr!$F$7:$L$110,2,FALSE))=TRUE,VLOOKUP(C52,FSGT3_Inscr!$F$7:$K$110,2,FALSE),(VLOOKUP(C52,FSGT2_Inscr!$F$7:$L$110,2,FALSE)))))</f>
        <v/>
      </c>
      <c r="E52" s="197" t="str">
        <f>IF(C52="","",(IF(ISERROR(VLOOKUP(C52,FSGT2_Inscr!$F$7:$L$110,3,FALSE))=TRUE,VLOOKUP(C52,FSGT3_Inscr!$F$7:$K$110,3,FALSE),(VLOOKUP(C52,FSGT2_Inscr!$F$7:$L$110,3,FALSE)))))</f>
        <v/>
      </c>
      <c r="F52" s="197" t="str">
        <f>IF(C52="","",(IF(ISERROR(VLOOKUP(C52,FSGT2_Inscr!$F$7:$L$110,4,FALSE))=TRUE,VLOOKUP(C52,FSGT3_Inscr!$F$7:$K$110,4,FALSE),(VLOOKUP(C52,FSGT2_Inscr!$F$7:$L$110,4,FALSE)))))</f>
        <v/>
      </c>
      <c r="G52" s="197" t="str">
        <f>IF(C52="","",(IF(ISERROR(VLOOKUP(C52,FSGT2_Inscr!$F$7:$L$110,5,FALSE))=TRUE,VLOOKUP(C52,FSGT3_Inscr!$F$7:$K$110,5,FALSE),(VLOOKUP(C52,FSGT2_Inscr!$F$7:$L$110,5,FALSE)))))</f>
        <v/>
      </c>
      <c r="H52" s="197" t="str">
        <f>IF(C52="","",(IF(ISERROR(VLOOKUP(C52,FSGT2_Inscr!$F$7:$L$110,6,FALSE))=TRUE,VLOOKUP(C52,FSGT3_Inscr!$F$7:$K$110,6,FALSE),(VLOOKUP(C52,FSGT2_Inscr!$F$7:$L$110,6,FALSE)))))</f>
        <v/>
      </c>
      <c r="I52" s="196"/>
      <c r="J52" s="198">
        <f t="shared" si="1"/>
        <v>0</v>
      </c>
      <c r="K52" s="203">
        <f>IF(J52=1,(SUM($J$8:J52)*J52),0)</f>
        <v>0</v>
      </c>
      <c r="L52" s="203" t="str">
        <f t="shared" si="2"/>
        <v xml:space="preserve"> </v>
      </c>
      <c r="M52" s="203" t="str">
        <f t="shared" si="3"/>
        <v xml:space="preserve"> </v>
      </c>
      <c r="N52" s="248" t="str">
        <f t="shared" si="4"/>
        <v xml:space="preserve"> </v>
      </c>
      <c r="O52" s="144" t="str">
        <f t="shared" si="5"/>
        <v xml:space="preserve"> </v>
      </c>
      <c r="P52" s="234" t="str">
        <f t="shared" si="6"/>
        <v/>
      </c>
      <c r="Q52" s="279"/>
      <c r="R52" s="198">
        <f t="shared" si="7"/>
        <v>0</v>
      </c>
      <c r="S52" s="203">
        <f>IF(R52=1,(SUM($R$8:R52)*R52),0)</f>
        <v>0</v>
      </c>
      <c r="T52" s="203" t="str">
        <f t="shared" si="8"/>
        <v xml:space="preserve"> </v>
      </c>
      <c r="U52" s="203" t="str">
        <f t="shared" si="9"/>
        <v xml:space="preserve"> </v>
      </c>
      <c r="V52" s="248" t="str">
        <f t="shared" si="10"/>
        <v xml:space="preserve"> </v>
      </c>
      <c r="W52" s="144" t="str">
        <f t="shared" si="11"/>
        <v xml:space="preserve"> </v>
      </c>
      <c r="X52" s="234" t="str">
        <f t="shared" si="12"/>
        <v/>
      </c>
      <c r="Y52" s="279"/>
      <c r="Z52" s="198">
        <f t="shared" si="13"/>
        <v>0</v>
      </c>
      <c r="AA52" s="203">
        <f>IF(Z52=1,(SUM($Z$8:Z52)*Z52),0)</f>
        <v>0</v>
      </c>
      <c r="AB52" s="203" t="str">
        <f t="shared" si="14"/>
        <v xml:space="preserve"> </v>
      </c>
      <c r="AC52" s="203" t="str">
        <f t="shared" si="15"/>
        <v xml:space="preserve"> </v>
      </c>
      <c r="AD52" s="248" t="str">
        <f t="shared" si="16"/>
        <v xml:space="preserve"> </v>
      </c>
      <c r="AE52" s="144" t="str">
        <f t="shared" si="17"/>
        <v xml:space="preserve"> </v>
      </c>
      <c r="AF52" s="234" t="str">
        <f t="shared" si="18"/>
        <v/>
      </c>
      <c r="AL52" s="268" t="str">
        <f t="shared" si="19"/>
        <v/>
      </c>
      <c r="AM52" s="270">
        <f t="shared" si="20"/>
        <v>0</v>
      </c>
    </row>
    <row r="53" spans="1:39" x14ac:dyDescent="0.3">
      <c r="A53" s="131">
        <v>46</v>
      </c>
      <c r="B53" s="131">
        <f t="shared" si="0"/>
        <v>1</v>
      </c>
      <c r="C53" s="129"/>
      <c r="D53" s="131" t="str">
        <f>IF(C53="","",(IF(ISERROR(VLOOKUP(C53,FSGT2_Inscr!$F$7:$L$110,2,FALSE))=TRUE,VLOOKUP(C53,FSGT3_Inscr!$F$7:$K$110,2,FALSE),(VLOOKUP(C53,FSGT2_Inscr!$F$7:$L$110,2,FALSE)))))</f>
        <v/>
      </c>
      <c r="E53" s="131" t="str">
        <f>IF(C53="","",(IF(ISERROR(VLOOKUP(C53,FSGT2_Inscr!$F$7:$L$110,3,FALSE))=TRUE,VLOOKUP(C53,FSGT3_Inscr!$F$7:$K$110,3,FALSE),(VLOOKUP(C53,FSGT2_Inscr!$F$7:$L$110,3,FALSE)))))</f>
        <v/>
      </c>
      <c r="F53" s="131" t="str">
        <f>IF(C53="","",(IF(ISERROR(VLOOKUP(C53,FSGT2_Inscr!$F$7:$L$110,4,FALSE))=TRUE,VLOOKUP(C53,FSGT3_Inscr!$F$7:$K$110,4,FALSE),(VLOOKUP(C53,FSGT2_Inscr!$F$7:$L$110,4,FALSE)))))</f>
        <v/>
      </c>
      <c r="G53" s="131" t="str">
        <f>IF(C53="","",(IF(ISERROR(VLOOKUP(C53,FSGT2_Inscr!$F$7:$L$110,5,FALSE))=TRUE,VLOOKUP(C53,FSGT3_Inscr!$F$7:$K$110,5,FALSE),(VLOOKUP(C53,FSGT2_Inscr!$F$7:$L$110,5,FALSE)))))</f>
        <v/>
      </c>
      <c r="H53" s="131" t="str">
        <f>IF(C53="","",(IF(ISERROR(VLOOKUP(C53,FSGT2_Inscr!$F$7:$L$110,6,FALSE))=TRUE,VLOOKUP(C53,FSGT3_Inscr!$F$7:$K$110,6,FALSE),(VLOOKUP(C53,FSGT2_Inscr!$F$7:$L$110,6,FALSE)))))</f>
        <v/>
      </c>
      <c r="I53" s="78"/>
      <c r="J53" s="241">
        <f t="shared" si="1"/>
        <v>0</v>
      </c>
      <c r="K53" s="204">
        <f>IF(J53=1,(SUM($J$8:J53)*J53),0)</f>
        <v>0</v>
      </c>
      <c r="L53" s="204" t="str">
        <f t="shared" si="2"/>
        <v xml:space="preserve"> </v>
      </c>
      <c r="M53" s="204" t="str">
        <f t="shared" si="3"/>
        <v xml:space="preserve"> </v>
      </c>
      <c r="N53" s="249" t="str">
        <f t="shared" si="4"/>
        <v xml:space="preserve"> </v>
      </c>
      <c r="O53" s="143" t="str">
        <f t="shared" si="5"/>
        <v xml:space="preserve"> </v>
      </c>
      <c r="P53" s="233" t="str">
        <f t="shared" si="6"/>
        <v/>
      </c>
      <c r="Q53" s="280"/>
      <c r="R53" s="241">
        <f t="shared" si="7"/>
        <v>0</v>
      </c>
      <c r="S53" s="204">
        <f>IF(R53=1,(SUM($R$8:R53)*R53),0)</f>
        <v>0</v>
      </c>
      <c r="T53" s="204" t="str">
        <f t="shared" si="8"/>
        <v xml:space="preserve"> </v>
      </c>
      <c r="U53" s="204" t="str">
        <f t="shared" si="9"/>
        <v xml:space="preserve"> </v>
      </c>
      <c r="V53" s="249" t="str">
        <f t="shared" si="10"/>
        <v xml:space="preserve"> </v>
      </c>
      <c r="W53" s="143" t="str">
        <f t="shared" si="11"/>
        <v xml:space="preserve"> </v>
      </c>
      <c r="X53" s="233" t="str">
        <f t="shared" si="12"/>
        <v/>
      </c>
      <c r="Y53" s="280"/>
      <c r="Z53" s="241">
        <f t="shared" si="13"/>
        <v>0</v>
      </c>
      <c r="AA53" s="204">
        <f>IF(Z53=1,(SUM($Z$8:Z53)*Z53),0)</f>
        <v>0</v>
      </c>
      <c r="AB53" s="204" t="str">
        <f t="shared" si="14"/>
        <v xml:space="preserve"> </v>
      </c>
      <c r="AC53" s="204" t="str">
        <f t="shared" si="15"/>
        <v xml:space="preserve"> </v>
      </c>
      <c r="AD53" s="249" t="str">
        <f t="shared" si="16"/>
        <v xml:space="preserve"> </v>
      </c>
      <c r="AE53" s="143" t="str">
        <f t="shared" si="17"/>
        <v xml:space="preserve"> </v>
      </c>
      <c r="AF53" s="233" t="str">
        <f t="shared" si="18"/>
        <v/>
      </c>
      <c r="AL53" s="268" t="str">
        <f t="shared" si="19"/>
        <v/>
      </c>
      <c r="AM53" s="270">
        <f t="shared" si="20"/>
        <v>0</v>
      </c>
    </row>
    <row r="54" spans="1:39" x14ac:dyDescent="0.3">
      <c r="A54" s="197">
        <v>47</v>
      </c>
      <c r="B54" s="197">
        <f t="shared" si="0"/>
        <v>1</v>
      </c>
      <c r="C54" s="130"/>
      <c r="D54" s="197" t="str">
        <f>IF(C54="","",(IF(ISERROR(VLOOKUP(C54,FSGT2_Inscr!$F$7:$L$110,2,FALSE))=TRUE,VLOOKUP(C54,FSGT3_Inscr!$F$7:$K$110,2,FALSE),(VLOOKUP(C54,FSGT2_Inscr!$F$7:$L$110,2,FALSE)))))</f>
        <v/>
      </c>
      <c r="E54" s="197" t="str">
        <f>IF(C54="","",(IF(ISERROR(VLOOKUP(C54,FSGT2_Inscr!$F$7:$L$110,3,FALSE))=TRUE,VLOOKUP(C54,FSGT3_Inscr!$F$7:$K$110,3,FALSE),(VLOOKUP(C54,FSGT2_Inscr!$F$7:$L$110,3,FALSE)))))</f>
        <v/>
      </c>
      <c r="F54" s="197" t="str">
        <f>IF(C54="","",(IF(ISERROR(VLOOKUP(C54,FSGT2_Inscr!$F$7:$L$110,4,FALSE))=TRUE,VLOOKUP(C54,FSGT3_Inscr!$F$7:$K$110,4,FALSE),(VLOOKUP(C54,FSGT2_Inscr!$F$7:$L$110,4,FALSE)))))</f>
        <v/>
      </c>
      <c r="G54" s="197" t="str">
        <f>IF(C54="","",(IF(ISERROR(VLOOKUP(C54,FSGT2_Inscr!$F$7:$L$110,5,FALSE))=TRUE,VLOOKUP(C54,FSGT3_Inscr!$F$7:$K$110,5,FALSE),(VLOOKUP(C54,FSGT2_Inscr!$F$7:$L$110,5,FALSE)))))</f>
        <v/>
      </c>
      <c r="H54" s="197" t="str">
        <f>IF(C54="","",(IF(ISERROR(VLOOKUP(C54,FSGT2_Inscr!$F$7:$L$110,6,FALSE))=TRUE,VLOOKUP(C54,FSGT3_Inscr!$F$7:$K$110,6,FALSE),(VLOOKUP(C54,FSGT2_Inscr!$F$7:$L$110,6,FALSE)))))</f>
        <v/>
      </c>
      <c r="I54" s="196"/>
      <c r="J54" s="198">
        <f t="shared" si="1"/>
        <v>0</v>
      </c>
      <c r="K54" s="203">
        <f>IF(J54=1,(SUM($J$8:J54)*J54),0)</f>
        <v>0</v>
      </c>
      <c r="L54" s="203" t="str">
        <f t="shared" si="2"/>
        <v xml:space="preserve"> </v>
      </c>
      <c r="M54" s="203" t="str">
        <f t="shared" si="3"/>
        <v xml:space="preserve"> </v>
      </c>
      <c r="N54" s="248" t="str">
        <f t="shared" si="4"/>
        <v xml:space="preserve"> </v>
      </c>
      <c r="O54" s="144" t="str">
        <f t="shared" si="5"/>
        <v xml:space="preserve"> </v>
      </c>
      <c r="P54" s="234" t="str">
        <f t="shared" si="6"/>
        <v/>
      </c>
      <c r="Q54" s="279"/>
      <c r="R54" s="198">
        <f t="shared" si="7"/>
        <v>0</v>
      </c>
      <c r="S54" s="203">
        <f>IF(R54=1,(SUM($R$8:R54)*R54),0)</f>
        <v>0</v>
      </c>
      <c r="T54" s="203" t="str">
        <f t="shared" si="8"/>
        <v xml:space="preserve"> </v>
      </c>
      <c r="U54" s="203" t="str">
        <f t="shared" si="9"/>
        <v xml:space="preserve"> </v>
      </c>
      <c r="V54" s="248" t="str">
        <f t="shared" si="10"/>
        <v xml:space="preserve"> </v>
      </c>
      <c r="W54" s="144" t="str">
        <f t="shared" si="11"/>
        <v xml:space="preserve"> </v>
      </c>
      <c r="X54" s="234" t="str">
        <f t="shared" si="12"/>
        <v/>
      </c>
      <c r="Y54" s="279"/>
      <c r="Z54" s="198">
        <f t="shared" si="13"/>
        <v>0</v>
      </c>
      <c r="AA54" s="203">
        <f>IF(Z54=1,(SUM($Z$8:Z54)*Z54),0)</f>
        <v>0</v>
      </c>
      <c r="AB54" s="203" t="str">
        <f t="shared" si="14"/>
        <v xml:space="preserve"> </v>
      </c>
      <c r="AC54" s="203" t="str">
        <f t="shared" si="15"/>
        <v xml:space="preserve"> </v>
      </c>
      <c r="AD54" s="248" t="str">
        <f t="shared" si="16"/>
        <v xml:space="preserve"> </v>
      </c>
      <c r="AE54" s="144" t="str">
        <f t="shared" si="17"/>
        <v xml:space="preserve"> </v>
      </c>
      <c r="AF54" s="234" t="str">
        <f t="shared" si="18"/>
        <v/>
      </c>
      <c r="AL54" s="268" t="str">
        <f t="shared" si="19"/>
        <v/>
      </c>
      <c r="AM54" s="270">
        <f t="shared" si="20"/>
        <v>0</v>
      </c>
    </row>
    <row r="55" spans="1:39" x14ac:dyDescent="0.3">
      <c r="A55" s="131">
        <v>48</v>
      </c>
      <c r="B55" s="131">
        <f t="shared" si="0"/>
        <v>1</v>
      </c>
      <c r="C55" s="129"/>
      <c r="D55" s="131" t="str">
        <f>IF(C55="","",(IF(ISERROR(VLOOKUP(C55,FSGT2_Inscr!$F$7:$L$110,2,FALSE))=TRUE,VLOOKUP(C55,FSGT3_Inscr!$F$7:$K$110,2,FALSE),(VLOOKUP(C55,FSGT2_Inscr!$F$7:$L$110,2,FALSE)))))</f>
        <v/>
      </c>
      <c r="E55" s="131" t="str">
        <f>IF(C55="","",(IF(ISERROR(VLOOKUP(C55,FSGT2_Inscr!$F$7:$L$110,3,FALSE))=TRUE,VLOOKUP(C55,FSGT3_Inscr!$F$7:$K$110,3,FALSE),(VLOOKUP(C55,FSGT2_Inscr!$F$7:$L$110,3,FALSE)))))</f>
        <v/>
      </c>
      <c r="F55" s="131" t="str">
        <f>IF(C55="","",(IF(ISERROR(VLOOKUP(C55,FSGT2_Inscr!$F$7:$L$110,4,FALSE))=TRUE,VLOOKUP(C55,FSGT3_Inscr!$F$7:$K$110,4,FALSE),(VLOOKUP(C55,FSGT2_Inscr!$F$7:$L$110,4,FALSE)))))</f>
        <v/>
      </c>
      <c r="G55" s="131" t="str">
        <f>IF(C55="","",(IF(ISERROR(VLOOKUP(C55,FSGT2_Inscr!$F$7:$L$110,5,FALSE))=TRUE,VLOOKUP(C55,FSGT3_Inscr!$F$7:$K$110,5,FALSE),(VLOOKUP(C55,FSGT2_Inscr!$F$7:$L$110,5,FALSE)))))</f>
        <v/>
      </c>
      <c r="H55" s="131" t="str">
        <f>IF(C55="","",(IF(ISERROR(VLOOKUP(C55,FSGT2_Inscr!$F$7:$L$110,6,FALSE))=TRUE,VLOOKUP(C55,FSGT3_Inscr!$F$7:$K$110,6,FALSE),(VLOOKUP(C55,FSGT2_Inscr!$F$7:$L$110,6,FALSE)))))</f>
        <v/>
      </c>
      <c r="I55" s="78"/>
      <c r="J55" s="241">
        <f t="shared" si="1"/>
        <v>0</v>
      </c>
      <c r="K55" s="204">
        <f>IF(J55=1,(SUM($J$8:J55)*J55),0)</f>
        <v>0</v>
      </c>
      <c r="L55" s="204" t="str">
        <f t="shared" si="2"/>
        <v xml:space="preserve"> </v>
      </c>
      <c r="M55" s="204" t="str">
        <f t="shared" si="3"/>
        <v xml:space="preserve"> </v>
      </c>
      <c r="N55" s="249" t="str">
        <f t="shared" si="4"/>
        <v xml:space="preserve"> </v>
      </c>
      <c r="O55" s="143" t="str">
        <f t="shared" si="5"/>
        <v xml:space="preserve"> </v>
      </c>
      <c r="P55" s="233" t="str">
        <f t="shared" si="6"/>
        <v/>
      </c>
      <c r="Q55" s="280"/>
      <c r="R55" s="241">
        <f t="shared" si="7"/>
        <v>0</v>
      </c>
      <c r="S55" s="204">
        <f>IF(R55=1,(SUM($R$8:R55)*R55),0)</f>
        <v>0</v>
      </c>
      <c r="T55" s="204" t="str">
        <f t="shared" si="8"/>
        <v xml:space="preserve"> </v>
      </c>
      <c r="U55" s="204" t="str">
        <f t="shared" si="9"/>
        <v xml:space="preserve"> </v>
      </c>
      <c r="V55" s="249" t="str">
        <f t="shared" si="10"/>
        <v xml:space="preserve"> </v>
      </c>
      <c r="W55" s="143" t="str">
        <f t="shared" si="11"/>
        <v xml:space="preserve"> </v>
      </c>
      <c r="X55" s="233" t="str">
        <f t="shared" si="12"/>
        <v/>
      </c>
      <c r="Y55" s="280"/>
      <c r="Z55" s="241">
        <f t="shared" si="13"/>
        <v>0</v>
      </c>
      <c r="AA55" s="204">
        <f>IF(Z55=1,(SUM($Z$8:Z55)*Z55),0)</f>
        <v>0</v>
      </c>
      <c r="AB55" s="204" t="str">
        <f t="shared" si="14"/>
        <v xml:space="preserve"> </v>
      </c>
      <c r="AC55" s="204" t="str">
        <f t="shared" si="15"/>
        <v xml:space="preserve"> </v>
      </c>
      <c r="AD55" s="249" t="str">
        <f t="shared" si="16"/>
        <v xml:space="preserve"> </v>
      </c>
      <c r="AE55" s="143" t="str">
        <f t="shared" si="17"/>
        <v xml:space="preserve"> </v>
      </c>
      <c r="AF55" s="233" t="str">
        <f t="shared" si="18"/>
        <v/>
      </c>
      <c r="AL55" s="268" t="str">
        <f t="shared" si="19"/>
        <v/>
      </c>
      <c r="AM55" s="270">
        <f t="shared" si="20"/>
        <v>0</v>
      </c>
    </row>
    <row r="56" spans="1:39" x14ac:dyDescent="0.3">
      <c r="A56" s="197">
        <v>49</v>
      </c>
      <c r="B56" s="197">
        <f t="shared" si="0"/>
        <v>1</v>
      </c>
      <c r="C56" s="130"/>
      <c r="D56" s="197" t="str">
        <f>IF(C56="","",(IF(ISERROR(VLOOKUP(C56,FSGT2_Inscr!$F$7:$L$110,2,FALSE))=TRUE,VLOOKUP(C56,FSGT3_Inscr!$F$7:$K$110,2,FALSE),(VLOOKUP(C56,FSGT2_Inscr!$F$7:$L$110,2,FALSE)))))</f>
        <v/>
      </c>
      <c r="E56" s="197" t="str">
        <f>IF(C56="","",(IF(ISERROR(VLOOKUP(C56,FSGT2_Inscr!$F$7:$L$110,3,FALSE))=TRUE,VLOOKUP(C56,FSGT3_Inscr!$F$7:$K$110,3,FALSE),(VLOOKUP(C56,FSGT2_Inscr!$F$7:$L$110,3,FALSE)))))</f>
        <v/>
      </c>
      <c r="F56" s="197" t="str">
        <f>IF(C56="","",(IF(ISERROR(VLOOKUP(C56,FSGT2_Inscr!$F$7:$L$110,4,FALSE))=TRUE,VLOOKUP(C56,FSGT3_Inscr!$F$7:$K$110,4,FALSE),(VLOOKUP(C56,FSGT2_Inscr!$F$7:$L$110,4,FALSE)))))</f>
        <v/>
      </c>
      <c r="G56" s="197" t="str">
        <f>IF(C56="","",(IF(ISERROR(VLOOKUP(C56,FSGT2_Inscr!$F$7:$L$110,5,FALSE))=TRUE,VLOOKUP(C56,FSGT3_Inscr!$F$7:$K$110,5,FALSE),(VLOOKUP(C56,FSGT2_Inscr!$F$7:$L$110,5,FALSE)))))</f>
        <v/>
      </c>
      <c r="H56" s="197" t="str">
        <f>IF(C56="","",(IF(ISERROR(VLOOKUP(C56,FSGT2_Inscr!$F$7:$L$110,6,FALSE))=TRUE,VLOOKUP(C56,FSGT3_Inscr!$F$7:$K$110,6,FALSE),(VLOOKUP(C56,FSGT2_Inscr!$F$7:$L$110,6,FALSE)))))</f>
        <v/>
      </c>
      <c r="I56" s="196"/>
      <c r="J56" s="198">
        <f t="shared" si="1"/>
        <v>0</v>
      </c>
      <c r="K56" s="203">
        <f>IF(J56=1,(SUM($J$8:J56)*J56),0)</f>
        <v>0</v>
      </c>
      <c r="L56" s="203" t="str">
        <f t="shared" si="2"/>
        <v xml:space="preserve"> </v>
      </c>
      <c r="M56" s="203" t="str">
        <f t="shared" si="3"/>
        <v xml:space="preserve"> </v>
      </c>
      <c r="N56" s="248" t="str">
        <f t="shared" si="4"/>
        <v xml:space="preserve"> </v>
      </c>
      <c r="O56" s="144" t="str">
        <f t="shared" si="5"/>
        <v xml:space="preserve"> </v>
      </c>
      <c r="P56" s="234" t="str">
        <f t="shared" si="6"/>
        <v/>
      </c>
      <c r="Q56" s="279"/>
      <c r="R56" s="198">
        <f t="shared" si="7"/>
        <v>0</v>
      </c>
      <c r="S56" s="203">
        <f>IF(R56=1,(SUM($R$8:R56)*R56),0)</f>
        <v>0</v>
      </c>
      <c r="T56" s="203" t="str">
        <f t="shared" si="8"/>
        <v xml:space="preserve"> </v>
      </c>
      <c r="U56" s="203" t="str">
        <f t="shared" si="9"/>
        <v xml:space="preserve"> </v>
      </c>
      <c r="V56" s="248" t="str">
        <f t="shared" si="10"/>
        <v xml:space="preserve"> </v>
      </c>
      <c r="W56" s="144" t="str">
        <f t="shared" si="11"/>
        <v xml:space="preserve"> </v>
      </c>
      <c r="X56" s="234" t="str">
        <f t="shared" si="12"/>
        <v/>
      </c>
      <c r="Y56" s="279"/>
      <c r="Z56" s="198">
        <f t="shared" si="13"/>
        <v>0</v>
      </c>
      <c r="AA56" s="203">
        <f>IF(Z56=1,(SUM($Z$8:Z56)*Z56),0)</f>
        <v>0</v>
      </c>
      <c r="AB56" s="203" t="str">
        <f t="shared" si="14"/>
        <v xml:space="preserve"> </v>
      </c>
      <c r="AC56" s="203" t="str">
        <f t="shared" si="15"/>
        <v xml:space="preserve"> </v>
      </c>
      <c r="AD56" s="248" t="str">
        <f t="shared" si="16"/>
        <v xml:space="preserve"> </v>
      </c>
      <c r="AE56" s="144" t="str">
        <f t="shared" si="17"/>
        <v xml:space="preserve"> </v>
      </c>
      <c r="AF56" s="234" t="str">
        <f t="shared" si="18"/>
        <v/>
      </c>
      <c r="AL56" s="268" t="str">
        <f t="shared" si="19"/>
        <v/>
      </c>
      <c r="AM56" s="270">
        <f t="shared" si="20"/>
        <v>0</v>
      </c>
    </row>
    <row r="57" spans="1:39" x14ac:dyDescent="0.3">
      <c r="A57" s="131">
        <v>50</v>
      </c>
      <c r="B57" s="131">
        <f t="shared" si="0"/>
        <v>1</v>
      </c>
      <c r="C57" s="129"/>
      <c r="D57" s="131" t="str">
        <f>IF(C57="","",(IF(ISERROR(VLOOKUP(C57,FSGT2_Inscr!$F$7:$L$110,2,FALSE))=TRUE,VLOOKUP(C57,FSGT3_Inscr!$F$7:$K$110,2,FALSE),(VLOOKUP(C57,FSGT2_Inscr!$F$7:$L$110,2,FALSE)))))</f>
        <v/>
      </c>
      <c r="E57" s="131" t="str">
        <f>IF(C57="","",(IF(ISERROR(VLOOKUP(C57,FSGT2_Inscr!$F$7:$L$110,3,FALSE))=TRUE,VLOOKUP(C57,FSGT3_Inscr!$F$7:$K$110,3,FALSE),(VLOOKUP(C57,FSGT2_Inscr!$F$7:$L$110,3,FALSE)))))</f>
        <v/>
      </c>
      <c r="F57" s="131" t="str">
        <f>IF(C57="","",(IF(ISERROR(VLOOKUP(C57,FSGT2_Inscr!$F$7:$L$110,4,FALSE))=TRUE,VLOOKUP(C57,FSGT3_Inscr!$F$7:$K$110,4,FALSE),(VLOOKUP(C57,FSGT2_Inscr!$F$7:$L$110,4,FALSE)))))</f>
        <v/>
      </c>
      <c r="G57" s="131" t="str">
        <f>IF(C57="","",(IF(ISERROR(VLOOKUP(C57,FSGT2_Inscr!$F$7:$L$110,5,FALSE))=TRUE,VLOOKUP(C57,FSGT3_Inscr!$F$7:$K$110,5,FALSE),(VLOOKUP(C57,FSGT2_Inscr!$F$7:$L$110,5,FALSE)))))</f>
        <v/>
      </c>
      <c r="H57" s="131" t="str">
        <f>IF(C57="","",(IF(ISERROR(VLOOKUP(C57,FSGT2_Inscr!$F$7:$L$110,6,FALSE))=TRUE,VLOOKUP(C57,FSGT3_Inscr!$F$7:$K$110,6,FALSE),(VLOOKUP(C57,FSGT2_Inscr!$F$7:$L$110,6,FALSE)))))</f>
        <v/>
      </c>
      <c r="I57" s="78"/>
      <c r="J57" s="241">
        <f t="shared" si="1"/>
        <v>0</v>
      </c>
      <c r="K57" s="204">
        <f>IF(J57=1,(SUM($J$8:J57)*J57),0)</f>
        <v>0</v>
      </c>
      <c r="L57" s="204" t="str">
        <f t="shared" si="2"/>
        <v xml:space="preserve"> </v>
      </c>
      <c r="M57" s="204" t="str">
        <f t="shared" si="3"/>
        <v xml:space="preserve"> </v>
      </c>
      <c r="N57" s="249" t="str">
        <f t="shared" si="4"/>
        <v xml:space="preserve"> </v>
      </c>
      <c r="O57" s="143" t="str">
        <f t="shared" si="5"/>
        <v xml:space="preserve"> </v>
      </c>
      <c r="P57" s="233" t="str">
        <f t="shared" si="6"/>
        <v/>
      </c>
      <c r="Q57" s="280"/>
      <c r="R57" s="241">
        <f t="shared" si="7"/>
        <v>0</v>
      </c>
      <c r="S57" s="204">
        <f>IF(R57=1,(SUM($R$8:R57)*R57),0)</f>
        <v>0</v>
      </c>
      <c r="T57" s="204" t="str">
        <f t="shared" si="8"/>
        <v xml:space="preserve"> </v>
      </c>
      <c r="U57" s="204" t="str">
        <f t="shared" si="9"/>
        <v xml:space="preserve"> </v>
      </c>
      <c r="V57" s="249" t="str">
        <f t="shared" si="10"/>
        <v xml:space="preserve"> </v>
      </c>
      <c r="W57" s="143" t="str">
        <f t="shared" si="11"/>
        <v xml:space="preserve"> </v>
      </c>
      <c r="X57" s="233" t="str">
        <f t="shared" si="12"/>
        <v/>
      </c>
      <c r="Y57" s="280"/>
      <c r="Z57" s="241">
        <f t="shared" si="13"/>
        <v>0</v>
      </c>
      <c r="AA57" s="204">
        <f>IF(Z57=1,(SUM($Z$8:Z57)*Z57),0)</f>
        <v>0</v>
      </c>
      <c r="AB57" s="204" t="str">
        <f t="shared" si="14"/>
        <v xml:space="preserve"> </v>
      </c>
      <c r="AC57" s="204" t="str">
        <f t="shared" si="15"/>
        <v xml:space="preserve"> </v>
      </c>
      <c r="AD57" s="249" t="str">
        <f t="shared" si="16"/>
        <v xml:space="preserve"> </v>
      </c>
      <c r="AE57" s="143" t="str">
        <f t="shared" si="17"/>
        <v xml:space="preserve"> </v>
      </c>
      <c r="AF57" s="233" t="str">
        <f t="shared" si="18"/>
        <v/>
      </c>
      <c r="AL57" s="268" t="str">
        <f t="shared" si="19"/>
        <v/>
      </c>
      <c r="AM57" s="270">
        <f t="shared" si="20"/>
        <v>0</v>
      </c>
    </row>
    <row r="58" spans="1:39" x14ac:dyDescent="0.3">
      <c r="A58" s="197">
        <v>51</v>
      </c>
      <c r="B58" s="197">
        <f t="shared" si="0"/>
        <v>1</v>
      </c>
      <c r="C58" s="130"/>
      <c r="D58" s="197" t="str">
        <f>IF(C58="","",(IF(ISERROR(VLOOKUP(C58,FSGT2_Inscr!$F$7:$L$110,2,FALSE))=TRUE,VLOOKUP(C58,FSGT3_Inscr!$F$7:$K$110,2,FALSE),(VLOOKUP(C58,FSGT2_Inscr!$F$7:$L$110,2,FALSE)))))</f>
        <v/>
      </c>
      <c r="E58" s="197" t="str">
        <f>IF(C58="","",(IF(ISERROR(VLOOKUP(C58,FSGT2_Inscr!$F$7:$L$110,3,FALSE))=TRUE,VLOOKUP(C58,FSGT3_Inscr!$F$7:$K$110,3,FALSE),(VLOOKUP(C58,FSGT2_Inscr!$F$7:$L$110,3,FALSE)))))</f>
        <v/>
      </c>
      <c r="F58" s="197" t="str">
        <f>IF(C58="","",(IF(ISERROR(VLOOKUP(C58,FSGT2_Inscr!$F$7:$L$110,4,FALSE))=TRUE,VLOOKUP(C58,FSGT3_Inscr!$F$7:$K$110,4,FALSE),(VLOOKUP(C58,FSGT2_Inscr!$F$7:$L$110,4,FALSE)))))</f>
        <v/>
      </c>
      <c r="G58" s="197" t="str">
        <f>IF(C58="","",(IF(ISERROR(VLOOKUP(C58,FSGT2_Inscr!$F$7:$L$110,5,FALSE))=TRUE,VLOOKUP(C58,FSGT3_Inscr!$F$7:$K$110,5,FALSE),(VLOOKUP(C58,FSGT2_Inscr!$F$7:$L$110,5,FALSE)))))</f>
        <v/>
      </c>
      <c r="H58" s="197" t="str">
        <f>IF(C58="","",(IF(ISERROR(VLOOKUP(C58,FSGT2_Inscr!$F$7:$L$110,6,FALSE))=TRUE,VLOOKUP(C58,FSGT3_Inscr!$F$7:$K$110,6,FALSE),(VLOOKUP(C58,FSGT2_Inscr!$F$7:$L$110,6,FALSE)))))</f>
        <v/>
      </c>
      <c r="I58" s="196"/>
      <c r="J58" s="198">
        <f t="shared" si="1"/>
        <v>0</v>
      </c>
      <c r="K58" s="203">
        <f>IF(J58=1,(SUM($J$8:J58)*J58),0)</f>
        <v>0</v>
      </c>
      <c r="L58" s="203" t="str">
        <f t="shared" si="2"/>
        <v xml:space="preserve"> </v>
      </c>
      <c r="M58" s="203" t="str">
        <f t="shared" si="3"/>
        <v xml:space="preserve"> </v>
      </c>
      <c r="N58" s="248" t="str">
        <f t="shared" si="4"/>
        <v xml:space="preserve"> </v>
      </c>
      <c r="O58" s="144" t="str">
        <f t="shared" si="5"/>
        <v xml:space="preserve"> </v>
      </c>
      <c r="P58" s="234" t="str">
        <f t="shared" si="6"/>
        <v/>
      </c>
      <c r="Q58" s="279"/>
      <c r="R58" s="198">
        <f t="shared" si="7"/>
        <v>0</v>
      </c>
      <c r="S58" s="203">
        <f>IF(R58=1,(SUM($R$8:R58)*R58),0)</f>
        <v>0</v>
      </c>
      <c r="T58" s="203" t="str">
        <f t="shared" si="8"/>
        <v xml:space="preserve"> </v>
      </c>
      <c r="U58" s="203" t="str">
        <f t="shared" si="9"/>
        <v xml:space="preserve"> </v>
      </c>
      <c r="V58" s="248" t="str">
        <f t="shared" si="10"/>
        <v xml:space="preserve"> </v>
      </c>
      <c r="W58" s="144" t="str">
        <f t="shared" si="11"/>
        <v xml:space="preserve"> </v>
      </c>
      <c r="X58" s="234" t="str">
        <f t="shared" si="12"/>
        <v/>
      </c>
      <c r="Y58" s="279"/>
      <c r="Z58" s="198">
        <f t="shared" si="13"/>
        <v>0</v>
      </c>
      <c r="AA58" s="203">
        <f>IF(Z58=1,(SUM($Z$8:Z58)*Z58),0)</f>
        <v>0</v>
      </c>
      <c r="AB58" s="203" t="str">
        <f t="shared" si="14"/>
        <v xml:space="preserve"> </v>
      </c>
      <c r="AC58" s="203" t="str">
        <f t="shared" si="15"/>
        <v xml:space="preserve"> </v>
      </c>
      <c r="AD58" s="248" t="str">
        <f t="shared" si="16"/>
        <v xml:space="preserve"> </v>
      </c>
      <c r="AE58" s="144" t="str">
        <f t="shared" si="17"/>
        <v xml:space="preserve"> </v>
      </c>
      <c r="AF58" s="234" t="str">
        <f t="shared" si="18"/>
        <v/>
      </c>
      <c r="AL58" s="268" t="str">
        <f t="shared" si="19"/>
        <v/>
      </c>
      <c r="AM58" s="270">
        <f t="shared" si="20"/>
        <v>0</v>
      </c>
    </row>
    <row r="59" spans="1:39" x14ac:dyDescent="0.3">
      <c r="A59" s="131">
        <v>52</v>
      </c>
      <c r="B59" s="131">
        <f t="shared" si="0"/>
        <v>1</v>
      </c>
      <c r="C59" s="129"/>
      <c r="D59" s="131" t="str">
        <f>IF(C59="","",(IF(ISERROR(VLOOKUP(C59,FSGT2_Inscr!$F$7:$L$110,2,FALSE))=TRUE,VLOOKUP(C59,FSGT3_Inscr!$F$7:$K$110,2,FALSE),(VLOOKUP(C59,FSGT2_Inscr!$F$7:$L$110,2,FALSE)))))</f>
        <v/>
      </c>
      <c r="E59" s="131" t="str">
        <f>IF(C59="","",(IF(ISERROR(VLOOKUP(C59,FSGT2_Inscr!$F$7:$L$110,3,FALSE))=TRUE,VLOOKUP(C59,FSGT3_Inscr!$F$7:$K$110,3,FALSE),(VLOOKUP(C59,FSGT2_Inscr!$F$7:$L$110,3,FALSE)))))</f>
        <v/>
      </c>
      <c r="F59" s="131" t="str">
        <f>IF(C59="","",(IF(ISERROR(VLOOKUP(C59,FSGT2_Inscr!$F$7:$L$110,4,FALSE))=TRUE,VLOOKUP(C59,FSGT3_Inscr!$F$7:$K$110,4,FALSE),(VLOOKUP(C59,FSGT2_Inscr!$F$7:$L$110,4,FALSE)))))</f>
        <v/>
      </c>
      <c r="G59" s="131" t="str">
        <f>IF(C59="","",(IF(ISERROR(VLOOKUP(C59,FSGT2_Inscr!$F$7:$L$110,5,FALSE))=TRUE,VLOOKUP(C59,FSGT3_Inscr!$F$7:$K$110,5,FALSE),(VLOOKUP(C59,FSGT2_Inscr!$F$7:$L$110,5,FALSE)))))</f>
        <v/>
      </c>
      <c r="H59" s="131" t="str">
        <f>IF(C59="","",(IF(ISERROR(VLOOKUP(C59,FSGT2_Inscr!$F$7:$L$110,6,FALSE))=TRUE,VLOOKUP(C59,FSGT3_Inscr!$F$7:$K$110,6,FALSE),(VLOOKUP(C59,FSGT2_Inscr!$F$7:$L$110,6,FALSE)))))</f>
        <v/>
      </c>
      <c r="I59" s="78"/>
      <c r="J59" s="241">
        <f t="shared" si="1"/>
        <v>0</v>
      </c>
      <c r="K59" s="204">
        <f>IF(J59=1,(SUM($J$8:J59)*J59),0)</f>
        <v>0</v>
      </c>
      <c r="L59" s="204" t="str">
        <f t="shared" si="2"/>
        <v xml:space="preserve"> </v>
      </c>
      <c r="M59" s="204" t="str">
        <f t="shared" si="3"/>
        <v xml:space="preserve"> </v>
      </c>
      <c r="N59" s="249" t="str">
        <f t="shared" si="4"/>
        <v xml:space="preserve"> </v>
      </c>
      <c r="O59" s="143" t="str">
        <f t="shared" si="5"/>
        <v xml:space="preserve"> </v>
      </c>
      <c r="P59" s="233" t="str">
        <f t="shared" si="6"/>
        <v/>
      </c>
      <c r="Q59" s="280"/>
      <c r="R59" s="241">
        <f t="shared" si="7"/>
        <v>0</v>
      </c>
      <c r="S59" s="204">
        <f>IF(R59=1,(SUM($R$8:R59)*R59),0)</f>
        <v>0</v>
      </c>
      <c r="T59" s="204" t="str">
        <f t="shared" si="8"/>
        <v xml:space="preserve"> </v>
      </c>
      <c r="U59" s="204" t="str">
        <f t="shared" si="9"/>
        <v xml:space="preserve"> </v>
      </c>
      <c r="V59" s="249" t="str">
        <f t="shared" si="10"/>
        <v xml:space="preserve"> </v>
      </c>
      <c r="W59" s="143" t="str">
        <f t="shared" si="11"/>
        <v xml:space="preserve"> </v>
      </c>
      <c r="X59" s="233" t="str">
        <f t="shared" si="12"/>
        <v/>
      </c>
      <c r="Y59" s="280"/>
      <c r="Z59" s="241">
        <f t="shared" si="13"/>
        <v>0</v>
      </c>
      <c r="AA59" s="204">
        <f>IF(Z59=1,(SUM($Z$8:Z59)*Z59),0)</f>
        <v>0</v>
      </c>
      <c r="AB59" s="204" t="str">
        <f t="shared" si="14"/>
        <v xml:space="preserve"> </v>
      </c>
      <c r="AC59" s="204" t="str">
        <f t="shared" si="15"/>
        <v xml:space="preserve"> </v>
      </c>
      <c r="AD59" s="249" t="str">
        <f t="shared" si="16"/>
        <v xml:space="preserve"> </v>
      </c>
      <c r="AE59" s="143" t="str">
        <f t="shared" si="17"/>
        <v xml:space="preserve"> </v>
      </c>
      <c r="AF59" s="233" t="str">
        <f t="shared" si="18"/>
        <v/>
      </c>
      <c r="AL59" s="268" t="str">
        <f t="shared" si="19"/>
        <v/>
      </c>
      <c r="AM59" s="270">
        <f t="shared" si="20"/>
        <v>0</v>
      </c>
    </row>
    <row r="60" spans="1:39" x14ac:dyDescent="0.3">
      <c r="A60" s="197">
        <v>53</v>
      </c>
      <c r="B60" s="197">
        <f t="shared" si="0"/>
        <v>1</v>
      </c>
      <c r="C60" s="130"/>
      <c r="D60" s="197" t="str">
        <f>IF(C60="","",(IF(ISERROR(VLOOKUP(C60,FSGT2_Inscr!$F$7:$L$110,2,FALSE))=TRUE,VLOOKUP(C60,FSGT3_Inscr!$F$7:$K$110,2,FALSE),(VLOOKUP(C60,FSGT2_Inscr!$F$7:$L$110,2,FALSE)))))</f>
        <v/>
      </c>
      <c r="E60" s="197" t="str">
        <f>IF(C60="","",(IF(ISERROR(VLOOKUP(C60,FSGT2_Inscr!$F$7:$L$110,3,FALSE))=TRUE,VLOOKUP(C60,FSGT3_Inscr!$F$7:$K$110,3,FALSE),(VLOOKUP(C60,FSGT2_Inscr!$F$7:$L$110,3,FALSE)))))</f>
        <v/>
      </c>
      <c r="F60" s="197" t="str">
        <f>IF(C60="","",(IF(ISERROR(VLOOKUP(C60,FSGT2_Inscr!$F$7:$L$110,4,FALSE))=TRUE,VLOOKUP(C60,FSGT3_Inscr!$F$7:$K$110,4,FALSE),(VLOOKUP(C60,FSGT2_Inscr!$F$7:$L$110,4,FALSE)))))</f>
        <v/>
      </c>
      <c r="G60" s="197" t="str">
        <f>IF(C60="","",(IF(ISERROR(VLOOKUP(C60,FSGT2_Inscr!$F$7:$L$110,5,FALSE))=TRUE,VLOOKUP(C60,FSGT3_Inscr!$F$7:$K$110,5,FALSE),(VLOOKUP(C60,FSGT2_Inscr!$F$7:$L$110,5,FALSE)))))</f>
        <v/>
      </c>
      <c r="H60" s="197" t="str">
        <f>IF(C60="","",(IF(ISERROR(VLOOKUP(C60,FSGT2_Inscr!$F$7:$L$110,6,FALSE))=TRUE,VLOOKUP(C60,FSGT3_Inscr!$F$7:$K$110,6,FALSE),(VLOOKUP(C60,FSGT2_Inscr!$F$7:$L$110,6,FALSE)))))</f>
        <v/>
      </c>
      <c r="I60" s="196"/>
      <c r="J60" s="198">
        <f t="shared" si="1"/>
        <v>0</v>
      </c>
      <c r="K60" s="203">
        <f>IF(J60=1,(SUM($J$8:J60)*J60),0)</f>
        <v>0</v>
      </c>
      <c r="L60" s="203" t="str">
        <f t="shared" si="2"/>
        <v xml:space="preserve"> </v>
      </c>
      <c r="M60" s="203" t="str">
        <f t="shared" si="3"/>
        <v xml:space="preserve"> </v>
      </c>
      <c r="N60" s="248" t="str">
        <f t="shared" si="4"/>
        <v xml:space="preserve"> </v>
      </c>
      <c r="O60" s="144" t="str">
        <f t="shared" si="5"/>
        <v xml:space="preserve"> </v>
      </c>
      <c r="P60" s="234" t="str">
        <f t="shared" si="6"/>
        <v/>
      </c>
      <c r="Q60" s="279"/>
      <c r="R60" s="198">
        <f t="shared" si="7"/>
        <v>0</v>
      </c>
      <c r="S60" s="203">
        <f>IF(R60=1,(SUM($R$8:R60)*R60),0)</f>
        <v>0</v>
      </c>
      <c r="T60" s="203" t="str">
        <f t="shared" si="8"/>
        <v xml:space="preserve"> </v>
      </c>
      <c r="U60" s="203" t="str">
        <f t="shared" si="9"/>
        <v xml:space="preserve"> </v>
      </c>
      <c r="V60" s="248" t="str">
        <f t="shared" si="10"/>
        <v xml:space="preserve"> </v>
      </c>
      <c r="W60" s="144" t="str">
        <f t="shared" si="11"/>
        <v xml:space="preserve"> </v>
      </c>
      <c r="X60" s="234" t="str">
        <f t="shared" si="12"/>
        <v/>
      </c>
      <c r="Y60" s="279"/>
      <c r="Z60" s="198">
        <f t="shared" si="13"/>
        <v>0</v>
      </c>
      <c r="AA60" s="203">
        <f>IF(Z60=1,(SUM($Z$8:Z60)*Z60),0)</f>
        <v>0</v>
      </c>
      <c r="AB60" s="203" t="str">
        <f t="shared" si="14"/>
        <v xml:space="preserve"> </v>
      </c>
      <c r="AC60" s="203" t="str">
        <f t="shared" si="15"/>
        <v xml:space="preserve"> </v>
      </c>
      <c r="AD60" s="248" t="str">
        <f t="shared" si="16"/>
        <v xml:space="preserve"> </v>
      </c>
      <c r="AE60" s="144" t="str">
        <f t="shared" si="17"/>
        <v xml:space="preserve"> </v>
      </c>
      <c r="AF60" s="234" t="str">
        <f t="shared" si="18"/>
        <v/>
      </c>
      <c r="AL60" s="268" t="str">
        <f t="shared" si="19"/>
        <v/>
      </c>
      <c r="AM60" s="270">
        <f t="shared" si="20"/>
        <v>0</v>
      </c>
    </row>
    <row r="61" spans="1:39" x14ac:dyDescent="0.3">
      <c r="A61" s="131">
        <v>54</v>
      </c>
      <c r="B61" s="131">
        <f t="shared" si="0"/>
        <v>1</v>
      </c>
      <c r="C61" s="129"/>
      <c r="D61" s="131" t="str">
        <f>IF(C61="","",(IF(ISERROR(VLOOKUP(C61,FSGT2_Inscr!$F$7:$L$110,2,FALSE))=TRUE,VLOOKUP(C61,FSGT3_Inscr!$F$7:$K$110,2,FALSE),(VLOOKUP(C61,FSGT2_Inscr!$F$7:$L$110,2,FALSE)))))</f>
        <v/>
      </c>
      <c r="E61" s="131" t="str">
        <f>IF(C61="","",(IF(ISERROR(VLOOKUP(C61,FSGT2_Inscr!$F$7:$L$110,3,FALSE))=TRUE,VLOOKUP(C61,FSGT3_Inscr!$F$7:$K$110,3,FALSE),(VLOOKUP(C61,FSGT2_Inscr!$F$7:$L$110,3,FALSE)))))</f>
        <v/>
      </c>
      <c r="F61" s="131" t="str">
        <f>IF(C61="","",(IF(ISERROR(VLOOKUP(C61,FSGT2_Inscr!$F$7:$L$110,4,FALSE))=TRUE,VLOOKUP(C61,FSGT3_Inscr!$F$7:$K$110,4,FALSE),(VLOOKUP(C61,FSGT2_Inscr!$F$7:$L$110,4,FALSE)))))</f>
        <v/>
      </c>
      <c r="G61" s="131" t="str">
        <f>IF(C61="","",(IF(ISERROR(VLOOKUP(C61,FSGT2_Inscr!$F$7:$L$110,5,FALSE))=TRUE,VLOOKUP(C61,FSGT3_Inscr!$F$7:$K$110,5,FALSE),(VLOOKUP(C61,FSGT2_Inscr!$F$7:$L$110,5,FALSE)))))</f>
        <v/>
      </c>
      <c r="H61" s="131" t="str">
        <f>IF(C61="","",(IF(ISERROR(VLOOKUP(C61,FSGT2_Inscr!$F$7:$L$110,6,FALSE))=TRUE,VLOOKUP(C61,FSGT3_Inscr!$F$7:$K$110,6,FALSE),(VLOOKUP(C61,FSGT2_Inscr!$F$7:$L$110,6,FALSE)))))</f>
        <v/>
      </c>
      <c r="I61" s="78"/>
      <c r="J61" s="241">
        <f t="shared" si="1"/>
        <v>0</v>
      </c>
      <c r="K61" s="204">
        <f>IF(J61=1,(SUM($J$8:J61)*J61),0)</f>
        <v>0</v>
      </c>
      <c r="L61" s="204" t="str">
        <f t="shared" si="2"/>
        <v xml:space="preserve"> </v>
      </c>
      <c r="M61" s="204" t="str">
        <f t="shared" si="3"/>
        <v xml:space="preserve"> </v>
      </c>
      <c r="N61" s="249" t="str">
        <f t="shared" si="4"/>
        <v xml:space="preserve"> </v>
      </c>
      <c r="O61" s="143" t="str">
        <f t="shared" si="5"/>
        <v xml:space="preserve"> </v>
      </c>
      <c r="P61" s="233" t="str">
        <f t="shared" si="6"/>
        <v/>
      </c>
      <c r="Q61" s="280"/>
      <c r="R61" s="241">
        <f t="shared" si="7"/>
        <v>0</v>
      </c>
      <c r="S61" s="204">
        <f>IF(R61=1,(SUM($R$8:R61)*R61),0)</f>
        <v>0</v>
      </c>
      <c r="T61" s="204" t="str">
        <f t="shared" si="8"/>
        <v xml:space="preserve"> </v>
      </c>
      <c r="U61" s="204" t="str">
        <f t="shared" si="9"/>
        <v xml:space="preserve"> </v>
      </c>
      <c r="V61" s="249" t="str">
        <f t="shared" si="10"/>
        <v xml:space="preserve"> </v>
      </c>
      <c r="W61" s="143" t="str">
        <f t="shared" si="11"/>
        <v xml:space="preserve"> </v>
      </c>
      <c r="X61" s="233" t="str">
        <f t="shared" si="12"/>
        <v/>
      </c>
      <c r="Y61" s="280"/>
      <c r="Z61" s="241">
        <f t="shared" si="13"/>
        <v>0</v>
      </c>
      <c r="AA61" s="204">
        <f>IF(Z61=1,(SUM($Z$8:Z61)*Z61),0)</f>
        <v>0</v>
      </c>
      <c r="AB61" s="204" t="str">
        <f t="shared" si="14"/>
        <v xml:space="preserve"> </v>
      </c>
      <c r="AC61" s="204" t="str">
        <f t="shared" si="15"/>
        <v xml:space="preserve"> </v>
      </c>
      <c r="AD61" s="249" t="str">
        <f t="shared" si="16"/>
        <v xml:space="preserve"> </v>
      </c>
      <c r="AE61" s="143" t="str">
        <f t="shared" si="17"/>
        <v xml:space="preserve"> </v>
      </c>
      <c r="AF61" s="233" t="str">
        <f t="shared" si="18"/>
        <v/>
      </c>
      <c r="AL61" s="268" t="str">
        <f t="shared" si="19"/>
        <v/>
      </c>
      <c r="AM61" s="270">
        <f t="shared" si="20"/>
        <v>0</v>
      </c>
    </row>
    <row r="62" spans="1:39" x14ac:dyDescent="0.3">
      <c r="A62" s="197">
        <v>55</v>
      </c>
      <c r="B62" s="197">
        <f t="shared" si="0"/>
        <v>1</v>
      </c>
      <c r="C62" s="130"/>
      <c r="D62" s="197" t="str">
        <f>IF(C62="","",(IF(ISERROR(VLOOKUP(C62,FSGT2_Inscr!$F$7:$L$110,2,FALSE))=TRUE,VLOOKUP(C62,FSGT3_Inscr!$F$7:$K$110,2,FALSE),(VLOOKUP(C62,FSGT2_Inscr!$F$7:$L$110,2,FALSE)))))</f>
        <v/>
      </c>
      <c r="E62" s="197" t="str">
        <f>IF(C62="","",(IF(ISERROR(VLOOKUP(C62,FSGT2_Inscr!$F$7:$L$110,3,FALSE))=TRUE,VLOOKUP(C62,FSGT3_Inscr!$F$7:$K$110,3,FALSE),(VLOOKUP(C62,FSGT2_Inscr!$F$7:$L$110,3,FALSE)))))</f>
        <v/>
      </c>
      <c r="F62" s="197" t="str">
        <f>IF(C62="","",(IF(ISERROR(VLOOKUP(C62,FSGT2_Inscr!$F$7:$L$110,4,FALSE))=TRUE,VLOOKUP(C62,FSGT3_Inscr!$F$7:$K$110,4,FALSE),(VLOOKUP(C62,FSGT2_Inscr!$F$7:$L$110,4,FALSE)))))</f>
        <v/>
      </c>
      <c r="G62" s="197" t="str">
        <f>IF(C62="","",(IF(ISERROR(VLOOKUP(C62,FSGT2_Inscr!$F$7:$L$110,5,FALSE))=TRUE,VLOOKUP(C62,FSGT3_Inscr!$F$7:$K$110,5,FALSE),(VLOOKUP(C62,FSGT2_Inscr!$F$7:$L$110,5,FALSE)))))</f>
        <v/>
      </c>
      <c r="H62" s="197" t="str">
        <f>IF(C62="","",(IF(ISERROR(VLOOKUP(C62,FSGT2_Inscr!$F$7:$L$110,6,FALSE))=TRUE,VLOOKUP(C62,FSGT3_Inscr!$F$7:$K$110,6,FALSE),(VLOOKUP(C62,FSGT2_Inscr!$F$7:$L$110,6,FALSE)))))</f>
        <v/>
      </c>
      <c r="I62" s="196"/>
      <c r="J62" s="198">
        <f t="shared" si="1"/>
        <v>0</v>
      </c>
      <c r="K62" s="203">
        <f>IF(J62=1,(SUM($J$8:J62)*J62),0)</f>
        <v>0</v>
      </c>
      <c r="L62" s="203" t="str">
        <f t="shared" si="2"/>
        <v xml:space="preserve"> </v>
      </c>
      <c r="M62" s="203" t="str">
        <f t="shared" si="3"/>
        <v xml:space="preserve"> </v>
      </c>
      <c r="N62" s="248" t="str">
        <f t="shared" si="4"/>
        <v xml:space="preserve"> </v>
      </c>
      <c r="O62" s="144" t="str">
        <f t="shared" si="5"/>
        <v xml:space="preserve"> </v>
      </c>
      <c r="P62" s="234" t="str">
        <f t="shared" si="6"/>
        <v/>
      </c>
      <c r="Q62" s="279"/>
      <c r="R62" s="198">
        <f t="shared" si="7"/>
        <v>0</v>
      </c>
      <c r="S62" s="203">
        <f>IF(R62=1,(SUM($R$8:R62)*R62),0)</f>
        <v>0</v>
      </c>
      <c r="T62" s="203" t="str">
        <f t="shared" si="8"/>
        <v xml:space="preserve"> </v>
      </c>
      <c r="U62" s="203" t="str">
        <f t="shared" si="9"/>
        <v xml:space="preserve"> </v>
      </c>
      <c r="V62" s="248" t="str">
        <f t="shared" si="10"/>
        <v xml:space="preserve"> </v>
      </c>
      <c r="W62" s="144" t="str">
        <f t="shared" si="11"/>
        <v xml:space="preserve"> </v>
      </c>
      <c r="X62" s="234" t="str">
        <f t="shared" si="12"/>
        <v/>
      </c>
      <c r="Y62" s="279"/>
      <c r="Z62" s="198">
        <f t="shared" si="13"/>
        <v>0</v>
      </c>
      <c r="AA62" s="203">
        <f>IF(Z62=1,(SUM($Z$8:Z62)*Z62),0)</f>
        <v>0</v>
      </c>
      <c r="AB62" s="203" t="str">
        <f t="shared" si="14"/>
        <v xml:space="preserve"> </v>
      </c>
      <c r="AC62" s="203" t="str">
        <f t="shared" si="15"/>
        <v xml:space="preserve"> </v>
      </c>
      <c r="AD62" s="248" t="str">
        <f t="shared" si="16"/>
        <v xml:space="preserve"> </v>
      </c>
      <c r="AE62" s="144" t="str">
        <f t="shared" si="17"/>
        <v xml:space="preserve"> </v>
      </c>
      <c r="AF62" s="234" t="str">
        <f t="shared" si="18"/>
        <v/>
      </c>
      <c r="AL62" s="268" t="str">
        <f t="shared" si="19"/>
        <v/>
      </c>
      <c r="AM62" s="270">
        <f t="shared" si="20"/>
        <v>0</v>
      </c>
    </row>
    <row r="63" spans="1:39" x14ac:dyDescent="0.3">
      <c r="A63" s="131">
        <v>56</v>
      </c>
      <c r="B63" s="131">
        <f t="shared" si="0"/>
        <v>1</v>
      </c>
      <c r="C63" s="129"/>
      <c r="D63" s="131" t="str">
        <f>IF(C63="","",(IF(ISERROR(VLOOKUP(C63,FSGT2_Inscr!$F$7:$L$110,2,FALSE))=TRUE,VLOOKUP(C63,FSGT3_Inscr!$F$7:$K$110,2,FALSE),(VLOOKUP(C63,FSGT2_Inscr!$F$7:$L$110,2,FALSE)))))</f>
        <v/>
      </c>
      <c r="E63" s="131" t="str">
        <f>IF(C63="","",(IF(ISERROR(VLOOKUP(C63,FSGT2_Inscr!$F$7:$L$110,3,FALSE))=TRUE,VLOOKUP(C63,FSGT3_Inscr!$F$7:$K$110,3,FALSE),(VLOOKUP(C63,FSGT2_Inscr!$F$7:$L$110,3,FALSE)))))</f>
        <v/>
      </c>
      <c r="F63" s="131" t="str">
        <f>IF(C63="","",(IF(ISERROR(VLOOKUP(C63,FSGT2_Inscr!$F$7:$L$110,4,FALSE))=TRUE,VLOOKUP(C63,FSGT3_Inscr!$F$7:$K$110,4,FALSE),(VLOOKUP(C63,FSGT2_Inscr!$F$7:$L$110,4,FALSE)))))</f>
        <v/>
      </c>
      <c r="G63" s="131" t="str">
        <f>IF(C63="","",(IF(ISERROR(VLOOKUP(C63,FSGT2_Inscr!$F$7:$L$110,5,FALSE))=TRUE,VLOOKUP(C63,FSGT3_Inscr!$F$7:$K$110,5,FALSE),(VLOOKUP(C63,FSGT2_Inscr!$F$7:$L$110,5,FALSE)))))</f>
        <v/>
      </c>
      <c r="H63" s="131" t="str">
        <f>IF(C63="","",(IF(ISERROR(VLOOKUP(C63,FSGT2_Inscr!$F$7:$L$110,6,FALSE))=TRUE,VLOOKUP(C63,FSGT3_Inscr!$F$7:$K$110,6,FALSE),(VLOOKUP(C63,FSGT2_Inscr!$F$7:$L$110,6,FALSE)))))</f>
        <v/>
      </c>
      <c r="I63" s="78"/>
      <c r="J63" s="241">
        <f t="shared" si="1"/>
        <v>0</v>
      </c>
      <c r="K63" s="204">
        <f>IF(J63=1,(SUM($J$8:J63)*J63),0)</f>
        <v>0</v>
      </c>
      <c r="L63" s="204" t="str">
        <f t="shared" si="2"/>
        <v xml:space="preserve"> </v>
      </c>
      <c r="M63" s="204" t="str">
        <f t="shared" si="3"/>
        <v xml:space="preserve"> </v>
      </c>
      <c r="N63" s="249" t="str">
        <f t="shared" si="4"/>
        <v xml:space="preserve"> </v>
      </c>
      <c r="O63" s="143" t="str">
        <f t="shared" si="5"/>
        <v xml:space="preserve"> </v>
      </c>
      <c r="P63" s="233" t="str">
        <f t="shared" si="6"/>
        <v/>
      </c>
      <c r="Q63" s="280"/>
      <c r="R63" s="241">
        <f t="shared" si="7"/>
        <v>0</v>
      </c>
      <c r="S63" s="204">
        <f>IF(R63=1,(SUM($R$8:R63)*R63),0)</f>
        <v>0</v>
      </c>
      <c r="T63" s="204" t="str">
        <f t="shared" si="8"/>
        <v xml:space="preserve"> </v>
      </c>
      <c r="U63" s="204" t="str">
        <f t="shared" si="9"/>
        <v xml:space="preserve"> </v>
      </c>
      <c r="V63" s="249" t="str">
        <f t="shared" si="10"/>
        <v xml:space="preserve"> </v>
      </c>
      <c r="W63" s="143" t="str">
        <f t="shared" si="11"/>
        <v xml:space="preserve"> </v>
      </c>
      <c r="X63" s="233" t="str">
        <f t="shared" si="12"/>
        <v/>
      </c>
      <c r="Y63" s="280"/>
      <c r="Z63" s="241">
        <f t="shared" si="13"/>
        <v>0</v>
      </c>
      <c r="AA63" s="204">
        <f>IF(Z63=1,(SUM($Z$8:Z63)*Z63),0)</f>
        <v>0</v>
      </c>
      <c r="AB63" s="204" t="str">
        <f t="shared" si="14"/>
        <v xml:space="preserve"> </v>
      </c>
      <c r="AC63" s="204" t="str">
        <f t="shared" si="15"/>
        <v xml:space="preserve"> </v>
      </c>
      <c r="AD63" s="249" t="str">
        <f t="shared" si="16"/>
        <v xml:space="preserve"> </v>
      </c>
      <c r="AE63" s="143" t="str">
        <f t="shared" si="17"/>
        <v xml:space="preserve"> </v>
      </c>
      <c r="AF63" s="233" t="str">
        <f t="shared" si="18"/>
        <v/>
      </c>
      <c r="AL63" s="268" t="str">
        <f t="shared" si="19"/>
        <v/>
      </c>
      <c r="AM63" s="270">
        <f t="shared" si="20"/>
        <v>0</v>
      </c>
    </row>
    <row r="64" spans="1:39" x14ac:dyDescent="0.3">
      <c r="A64" s="197">
        <v>57</v>
      </c>
      <c r="B64" s="197">
        <f t="shared" si="0"/>
        <v>1</v>
      </c>
      <c r="C64" s="130"/>
      <c r="D64" s="197" t="str">
        <f>IF(C64="","",(IF(ISERROR(VLOOKUP(C64,FSGT2_Inscr!$F$7:$L$110,2,FALSE))=TRUE,VLOOKUP(C64,FSGT3_Inscr!$F$7:$K$110,2,FALSE),(VLOOKUP(C64,FSGT2_Inscr!$F$7:$L$110,2,FALSE)))))</f>
        <v/>
      </c>
      <c r="E64" s="197" t="str">
        <f>IF(C64="","",(IF(ISERROR(VLOOKUP(C64,FSGT2_Inscr!$F$7:$L$110,3,FALSE))=TRUE,VLOOKUP(C64,FSGT3_Inscr!$F$7:$K$110,3,FALSE),(VLOOKUP(C64,FSGT2_Inscr!$F$7:$L$110,3,FALSE)))))</f>
        <v/>
      </c>
      <c r="F64" s="197" t="str">
        <f>IF(C64="","",(IF(ISERROR(VLOOKUP(C64,FSGT2_Inscr!$F$7:$L$110,4,FALSE))=TRUE,VLOOKUP(C64,FSGT3_Inscr!$F$7:$K$110,4,FALSE),(VLOOKUP(C64,FSGT2_Inscr!$F$7:$L$110,4,FALSE)))))</f>
        <v/>
      </c>
      <c r="G64" s="197" t="str">
        <f>IF(C64="","",(IF(ISERROR(VLOOKUP(C64,FSGT2_Inscr!$F$7:$L$110,5,FALSE))=TRUE,VLOOKUP(C64,FSGT3_Inscr!$F$7:$K$110,5,FALSE),(VLOOKUP(C64,FSGT2_Inscr!$F$7:$L$110,5,FALSE)))))</f>
        <v/>
      </c>
      <c r="H64" s="197" t="str">
        <f>IF(C64="","",(IF(ISERROR(VLOOKUP(C64,FSGT2_Inscr!$F$7:$L$110,6,FALSE))=TRUE,VLOOKUP(C64,FSGT3_Inscr!$F$7:$K$110,6,FALSE),(VLOOKUP(C64,FSGT2_Inscr!$F$7:$L$110,6,FALSE)))))</f>
        <v/>
      </c>
      <c r="I64" s="196"/>
      <c r="J64" s="198">
        <f t="shared" si="1"/>
        <v>0</v>
      </c>
      <c r="K64" s="203">
        <f>IF(J64=1,(SUM($J$8:J64)*J64),0)</f>
        <v>0</v>
      </c>
      <c r="L64" s="203" t="str">
        <f t="shared" si="2"/>
        <v xml:space="preserve"> </v>
      </c>
      <c r="M64" s="203" t="str">
        <f t="shared" si="3"/>
        <v xml:space="preserve"> </v>
      </c>
      <c r="N64" s="248" t="str">
        <f t="shared" si="4"/>
        <v xml:space="preserve"> </v>
      </c>
      <c r="O64" s="144" t="str">
        <f t="shared" si="5"/>
        <v xml:space="preserve"> </v>
      </c>
      <c r="P64" s="234" t="str">
        <f t="shared" si="6"/>
        <v/>
      </c>
      <c r="Q64" s="279"/>
      <c r="R64" s="198">
        <f t="shared" si="7"/>
        <v>0</v>
      </c>
      <c r="S64" s="203">
        <f>IF(R64=1,(SUM($R$8:R64)*R64),0)</f>
        <v>0</v>
      </c>
      <c r="T64" s="203" t="str">
        <f t="shared" si="8"/>
        <v xml:space="preserve"> </v>
      </c>
      <c r="U64" s="203" t="str">
        <f t="shared" si="9"/>
        <v xml:space="preserve"> </v>
      </c>
      <c r="V64" s="248" t="str">
        <f t="shared" si="10"/>
        <v xml:space="preserve"> </v>
      </c>
      <c r="W64" s="144" t="str">
        <f t="shared" si="11"/>
        <v xml:space="preserve"> </v>
      </c>
      <c r="X64" s="234" t="str">
        <f t="shared" si="12"/>
        <v/>
      </c>
      <c r="Y64" s="279"/>
      <c r="Z64" s="198">
        <f t="shared" si="13"/>
        <v>0</v>
      </c>
      <c r="AA64" s="203">
        <f>IF(Z64=1,(SUM($Z$8:Z64)*Z64),0)</f>
        <v>0</v>
      </c>
      <c r="AB64" s="203" t="str">
        <f t="shared" si="14"/>
        <v xml:space="preserve"> </v>
      </c>
      <c r="AC64" s="203" t="str">
        <f t="shared" si="15"/>
        <v xml:space="preserve"> </v>
      </c>
      <c r="AD64" s="248" t="str">
        <f t="shared" si="16"/>
        <v xml:space="preserve"> </v>
      </c>
      <c r="AE64" s="144" t="str">
        <f t="shared" si="17"/>
        <v xml:space="preserve"> </v>
      </c>
      <c r="AF64" s="234" t="str">
        <f t="shared" si="18"/>
        <v/>
      </c>
      <c r="AL64" s="268" t="str">
        <f t="shared" si="19"/>
        <v/>
      </c>
      <c r="AM64" s="270">
        <f t="shared" si="20"/>
        <v>0</v>
      </c>
    </row>
    <row r="65" spans="1:39" x14ac:dyDescent="0.3">
      <c r="A65" s="131">
        <v>58</v>
      </c>
      <c r="B65" s="131">
        <f t="shared" si="0"/>
        <v>1</v>
      </c>
      <c r="C65" s="129"/>
      <c r="D65" s="131" t="str">
        <f>IF(C65="","",(IF(ISERROR(VLOOKUP(C65,FSGT2_Inscr!$F$7:$L$110,2,FALSE))=TRUE,VLOOKUP(C65,FSGT3_Inscr!$F$7:$K$110,2,FALSE),(VLOOKUP(C65,FSGT2_Inscr!$F$7:$L$110,2,FALSE)))))</f>
        <v/>
      </c>
      <c r="E65" s="131" t="str">
        <f>IF(C65="","",(IF(ISERROR(VLOOKUP(C65,FSGT2_Inscr!$F$7:$L$110,3,FALSE))=TRUE,VLOOKUP(C65,FSGT3_Inscr!$F$7:$K$110,3,FALSE),(VLOOKUP(C65,FSGT2_Inscr!$F$7:$L$110,3,FALSE)))))</f>
        <v/>
      </c>
      <c r="F65" s="131" t="str">
        <f>IF(C65="","",(IF(ISERROR(VLOOKUP(C65,FSGT2_Inscr!$F$7:$L$110,4,FALSE))=TRUE,VLOOKUP(C65,FSGT3_Inscr!$F$7:$K$110,4,FALSE),(VLOOKUP(C65,FSGT2_Inscr!$F$7:$L$110,4,FALSE)))))</f>
        <v/>
      </c>
      <c r="G65" s="131" t="str">
        <f>IF(C65="","",(IF(ISERROR(VLOOKUP(C65,FSGT2_Inscr!$F$7:$L$110,5,FALSE))=TRUE,VLOOKUP(C65,FSGT3_Inscr!$F$7:$K$110,5,FALSE),(VLOOKUP(C65,FSGT2_Inscr!$F$7:$L$110,5,FALSE)))))</f>
        <v/>
      </c>
      <c r="H65" s="131" t="str">
        <f>IF(C65="","",(IF(ISERROR(VLOOKUP(C65,FSGT2_Inscr!$F$7:$L$110,6,FALSE))=TRUE,VLOOKUP(C65,FSGT3_Inscr!$F$7:$K$110,6,FALSE),(VLOOKUP(C65,FSGT2_Inscr!$F$7:$L$110,6,FALSE)))))</f>
        <v/>
      </c>
      <c r="I65" s="78"/>
      <c r="J65" s="241">
        <f t="shared" si="1"/>
        <v>0</v>
      </c>
      <c r="K65" s="204">
        <f>IF(J65=1,(SUM($J$8:J65)*J65),0)</f>
        <v>0</v>
      </c>
      <c r="L65" s="204" t="str">
        <f t="shared" si="2"/>
        <v xml:space="preserve"> </v>
      </c>
      <c r="M65" s="204" t="str">
        <f t="shared" si="3"/>
        <v xml:space="preserve"> </v>
      </c>
      <c r="N65" s="249" t="str">
        <f t="shared" si="4"/>
        <v xml:space="preserve"> </v>
      </c>
      <c r="O65" s="143" t="str">
        <f t="shared" si="5"/>
        <v xml:space="preserve"> </v>
      </c>
      <c r="P65" s="233" t="str">
        <f t="shared" si="6"/>
        <v/>
      </c>
      <c r="Q65" s="280"/>
      <c r="R65" s="241">
        <f t="shared" si="7"/>
        <v>0</v>
      </c>
      <c r="S65" s="204">
        <f>IF(R65=1,(SUM($R$8:R65)*R65),0)</f>
        <v>0</v>
      </c>
      <c r="T65" s="204" t="str">
        <f t="shared" si="8"/>
        <v xml:space="preserve"> </v>
      </c>
      <c r="U65" s="204" t="str">
        <f t="shared" si="9"/>
        <v xml:space="preserve"> </v>
      </c>
      <c r="V65" s="249" t="str">
        <f t="shared" si="10"/>
        <v xml:space="preserve"> </v>
      </c>
      <c r="W65" s="143" t="str">
        <f t="shared" si="11"/>
        <v xml:space="preserve"> </v>
      </c>
      <c r="X65" s="233" t="str">
        <f t="shared" si="12"/>
        <v/>
      </c>
      <c r="Y65" s="280"/>
      <c r="Z65" s="241">
        <f t="shared" si="13"/>
        <v>0</v>
      </c>
      <c r="AA65" s="204">
        <f>IF(Z65=1,(SUM($Z$8:Z65)*Z65),0)</f>
        <v>0</v>
      </c>
      <c r="AB65" s="204" t="str">
        <f t="shared" si="14"/>
        <v xml:space="preserve"> </v>
      </c>
      <c r="AC65" s="204" t="str">
        <f t="shared" si="15"/>
        <v xml:space="preserve"> </v>
      </c>
      <c r="AD65" s="249" t="str">
        <f t="shared" si="16"/>
        <v xml:space="preserve"> </v>
      </c>
      <c r="AE65" s="143" t="str">
        <f t="shared" si="17"/>
        <v xml:space="preserve"> </v>
      </c>
      <c r="AF65" s="233" t="str">
        <f t="shared" si="18"/>
        <v/>
      </c>
      <c r="AL65" s="268" t="str">
        <f t="shared" si="19"/>
        <v/>
      </c>
      <c r="AM65" s="270">
        <f t="shared" si="20"/>
        <v>0</v>
      </c>
    </row>
    <row r="66" spans="1:39" x14ac:dyDescent="0.3">
      <c r="A66" s="197">
        <v>59</v>
      </c>
      <c r="B66" s="197">
        <f t="shared" si="0"/>
        <v>1</v>
      </c>
      <c r="C66" s="130"/>
      <c r="D66" s="197" t="str">
        <f>IF(C66="","",(IF(ISERROR(VLOOKUP(C66,FSGT2_Inscr!$F$7:$L$110,2,FALSE))=TRUE,VLOOKUP(C66,FSGT3_Inscr!$F$7:$K$110,2,FALSE),(VLOOKUP(C66,FSGT2_Inscr!$F$7:$L$110,2,FALSE)))))</f>
        <v/>
      </c>
      <c r="E66" s="197" t="str">
        <f>IF(C66="","",(IF(ISERROR(VLOOKUP(C66,FSGT2_Inscr!$F$7:$L$110,3,FALSE))=TRUE,VLOOKUP(C66,FSGT3_Inscr!$F$7:$K$110,3,FALSE),(VLOOKUP(C66,FSGT2_Inscr!$F$7:$L$110,3,FALSE)))))</f>
        <v/>
      </c>
      <c r="F66" s="197" t="str">
        <f>IF(C66="","",(IF(ISERROR(VLOOKUP(C66,FSGT2_Inscr!$F$7:$L$110,4,FALSE))=TRUE,VLOOKUP(C66,FSGT3_Inscr!$F$7:$K$110,4,FALSE),(VLOOKUP(C66,FSGT2_Inscr!$F$7:$L$110,4,FALSE)))))</f>
        <v/>
      </c>
      <c r="G66" s="197" t="str">
        <f>IF(C66="","",(IF(ISERROR(VLOOKUP(C66,FSGT2_Inscr!$F$7:$L$110,5,FALSE))=TRUE,VLOOKUP(C66,FSGT3_Inscr!$F$7:$K$110,5,FALSE),(VLOOKUP(C66,FSGT2_Inscr!$F$7:$L$110,5,FALSE)))))</f>
        <v/>
      </c>
      <c r="H66" s="197" t="str">
        <f>IF(C66="","",(IF(ISERROR(VLOOKUP(C66,FSGT2_Inscr!$F$7:$L$110,6,FALSE))=TRUE,VLOOKUP(C66,FSGT3_Inscr!$F$7:$K$110,6,FALSE),(VLOOKUP(C66,FSGT2_Inscr!$F$7:$L$110,6,FALSE)))))</f>
        <v/>
      </c>
      <c r="I66" s="196"/>
      <c r="J66" s="198">
        <f t="shared" si="1"/>
        <v>0</v>
      </c>
      <c r="K66" s="203">
        <f>IF(J66=1,(SUM($J$8:J66)*J66),0)</f>
        <v>0</v>
      </c>
      <c r="L66" s="203" t="str">
        <f t="shared" si="2"/>
        <v xml:space="preserve"> </v>
      </c>
      <c r="M66" s="203" t="str">
        <f t="shared" si="3"/>
        <v xml:space="preserve"> </v>
      </c>
      <c r="N66" s="248" t="str">
        <f t="shared" si="4"/>
        <v xml:space="preserve"> </v>
      </c>
      <c r="O66" s="144" t="str">
        <f t="shared" si="5"/>
        <v xml:space="preserve"> </v>
      </c>
      <c r="P66" s="234" t="str">
        <f t="shared" si="6"/>
        <v/>
      </c>
      <c r="Q66" s="279"/>
      <c r="R66" s="198">
        <f t="shared" si="7"/>
        <v>0</v>
      </c>
      <c r="S66" s="203">
        <f>IF(R66=1,(SUM($R$8:R66)*R66),0)</f>
        <v>0</v>
      </c>
      <c r="T66" s="203" t="str">
        <f t="shared" si="8"/>
        <v xml:space="preserve"> </v>
      </c>
      <c r="U66" s="203" t="str">
        <f t="shared" si="9"/>
        <v xml:space="preserve"> </v>
      </c>
      <c r="V66" s="248" t="str">
        <f t="shared" si="10"/>
        <v xml:space="preserve"> </v>
      </c>
      <c r="W66" s="144" t="str">
        <f t="shared" si="11"/>
        <v xml:space="preserve"> </v>
      </c>
      <c r="X66" s="234" t="str">
        <f t="shared" si="12"/>
        <v/>
      </c>
      <c r="Y66" s="279"/>
      <c r="Z66" s="198">
        <f t="shared" si="13"/>
        <v>0</v>
      </c>
      <c r="AA66" s="203">
        <f>IF(Z66=1,(SUM($Z$8:Z66)*Z66),0)</f>
        <v>0</v>
      </c>
      <c r="AB66" s="203" t="str">
        <f t="shared" si="14"/>
        <v xml:space="preserve"> </v>
      </c>
      <c r="AC66" s="203" t="str">
        <f t="shared" si="15"/>
        <v xml:space="preserve"> </v>
      </c>
      <c r="AD66" s="248" t="str">
        <f t="shared" si="16"/>
        <v xml:space="preserve"> </v>
      </c>
      <c r="AE66" s="144" t="str">
        <f t="shared" si="17"/>
        <v xml:space="preserve"> </v>
      </c>
      <c r="AF66" s="234" t="str">
        <f t="shared" si="18"/>
        <v/>
      </c>
      <c r="AL66" s="268" t="str">
        <f t="shared" si="19"/>
        <v/>
      </c>
      <c r="AM66" s="270">
        <f t="shared" si="20"/>
        <v>0</v>
      </c>
    </row>
    <row r="67" spans="1:39" x14ac:dyDescent="0.3">
      <c r="A67" s="131">
        <v>60</v>
      </c>
      <c r="B67" s="131">
        <f t="shared" si="0"/>
        <v>1</v>
      </c>
      <c r="C67" s="129"/>
      <c r="D67" s="131" t="str">
        <f>IF(C67="","",(IF(ISERROR(VLOOKUP(C67,FSGT2_Inscr!$F$7:$L$110,2,FALSE))=TRUE,VLOOKUP(C67,FSGT3_Inscr!$F$7:$K$110,2,FALSE),(VLOOKUP(C67,FSGT2_Inscr!$F$7:$L$110,2,FALSE)))))</f>
        <v/>
      </c>
      <c r="E67" s="131" t="str">
        <f>IF(C67="","",(IF(ISERROR(VLOOKUP(C67,FSGT2_Inscr!$F$7:$L$110,3,FALSE))=TRUE,VLOOKUP(C67,FSGT3_Inscr!$F$7:$K$110,3,FALSE),(VLOOKUP(C67,FSGT2_Inscr!$F$7:$L$110,3,FALSE)))))</f>
        <v/>
      </c>
      <c r="F67" s="131" t="str">
        <f>IF(C67="","",(IF(ISERROR(VLOOKUP(C67,FSGT2_Inscr!$F$7:$L$110,4,FALSE))=TRUE,VLOOKUP(C67,FSGT3_Inscr!$F$7:$K$110,4,FALSE),(VLOOKUP(C67,FSGT2_Inscr!$F$7:$L$110,4,FALSE)))))</f>
        <v/>
      </c>
      <c r="G67" s="131" t="str">
        <f>IF(C67="","",(IF(ISERROR(VLOOKUP(C67,FSGT2_Inscr!$F$7:$L$110,5,FALSE))=TRUE,VLOOKUP(C67,FSGT3_Inscr!$F$7:$K$110,5,FALSE),(VLOOKUP(C67,FSGT2_Inscr!$F$7:$L$110,5,FALSE)))))</f>
        <v/>
      </c>
      <c r="H67" s="131" t="str">
        <f>IF(C67="","",(IF(ISERROR(VLOOKUP(C67,FSGT2_Inscr!$F$7:$L$110,6,FALSE))=TRUE,VLOOKUP(C67,FSGT3_Inscr!$F$7:$K$110,6,FALSE),(VLOOKUP(C67,FSGT2_Inscr!$F$7:$L$110,6,FALSE)))))</f>
        <v/>
      </c>
      <c r="I67" s="78"/>
      <c r="J67" s="241">
        <f t="shared" si="1"/>
        <v>0</v>
      </c>
      <c r="K67" s="204">
        <f>IF(J67=1,(SUM($J$8:J67)*J67),0)</f>
        <v>0</v>
      </c>
      <c r="L67" s="204" t="str">
        <f t="shared" si="2"/>
        <v xml:space="preserve"> </v>
      </c>
      <c r="M67" s="204" t="str">
        <f t="shared" si="3"/>
        <v xml:space="preserve"> </v>
      </c>
      <c r="N67" s="249" t="str">
        <f t="shared" si="4"/>
        <v xml:space="preserve"> </v>
      </c>
      <c r="O67" s="143" t="str">
        <f t="shared" si="5"/>
        <v xml:space="preserve"> </v>
      </c>
      <c r="P67" s="233" t="str">
        <f t="shared" si="6"/>
        <v/>
      </c>
      <c r="Q67" s="280"/>
      <c r="R67" s="241">
        <f t="shared" si="7"/>
        <v>0</v>
      </c>
      <c r="S67" s="204">
        <f>IF(R67=1,(SUM($R$8:R67)*R67),0)</f>
        <v>0</v>
      </c>
      <c r="T67" s="204" t="str">
        <f t="shared" si="8"/>
        <v xml:space="preserve"> </v>
      </c>
      <c r="U67" s="204" t="str">
        <f t="shared" si="9"/>
        <v xml:space="preserve"> </v>
      </c>
      <c r="V67" s="249" t="str">
        <f t="shared" si="10"/>
        <v xml:space="preserve"> </v>
      </c>
      <c r="W67" s="143" t="str">
        <f t="shared" si="11"/>
        <v xml:space="preserve"> </v>
      </c>
      <c r="X67" s="233" t="str">
        <f t="shared" si="12"/>
        <v/>
      </c>
      <c r="Y67" s="280"/>
      <c r="Z67" s="241">
        <f t="shared" si="13"/>
        <v>0</v>
      </c>
      <c r="AA67" s="204">
        <f>IF(Z67=1,(SUM($Z$8:Z67)*Z67),0)</f>
        <v>0</v>
      </c>
      <c r="AB67" s="204" t="str">
        <f t="shared" si="14"/>
        <v xml:space="preserve"> </v>
      </c>
      <c r="AC67" s="204" t="str">
        <f t="shared" si="15"/>
        <v xml:space="preserve"> </v>
      </c>
      <c r="AD67" s="249" t="str">
        <f t="shared" si="16"/>
        <v xml:space="preserve"> </v>
      </c>
      <c r="AE67" s="143" t="str">
        <f t="shared" si="17"/>
        <v xml:space="preserve"> </v>
      </c>
      <c r="AF67" s="233" t="str">
        <f t="shared" si="18"/>
        <v/>
      </c>
      <c r="AL67" s="268" t="str">
        <f t="shared" si="19"/>
        <v/>
      </c>
      <c r="AM67" s="270">
        <f t="shared" si="20"/>
        <v>0</v>
      </c>
    </row>
    <row r="68" spans="1:39" x14ac:dyDescent="0.3">
      <c r="A68" s="197">
        <v>61</v>
      </c>
      <c r="B68" s="197">
        <f t="shared" si="0"/>
        <v>1</v>
      </c>
      <c r="C68" s="130"/>
      <c r="D68" s="197" t="str">
        <f>IF(C68="","",(IF(ISERROR(VLOOKUP(C68,FSGT2_Inscr!$F$7:$L$110,2,FALSE))=TRUE,VLOOKUP(C68,FSGT3_Inscr!$F$7:$K$110,2,FALSE),(VLOOKUP(C68,FSGT2_Inscr!$F$7:$L$110,2,FALSE)))))</f>
        <v/>
      </c>
      <c r="E68" s="197" t="str">
        <f>IF(C68="","",(IF(ISERROR(VLOOKUP(C68,FSGT2_Inscr!$F$7:$L$110,3,FALSE))=TRUE,VLOOKUP(C68,FSGT3_Inscr!$F$7:$K$110,3,FALSE),(VLOOKUP(C68,FSGT2_Inscr!$F$7:$L$110,3,FALSE)))))</f>
        <v/>
      </c>
      <c r="F68" s="197" t="str">
        <f>IF(C68="","",(IF(ISERROR(VLOOKUP(C68,FSGT2_Inscr!$F$7:$L$110,4,FALSE))=TRUE,VLOOKUP(C68,FSGT3_Inscr!$F$7:$K$110,4,FALSE),(VLOOKUP(C68,FSGT2_Inscr!$F$7:$L$110,4,FALSE)))))</f>
        <v/>
      </c>
      <c r="G68" s="197" t="str">
        <f>IF(C68="","",(IF(ISERROR(VLOOKUP(C68,FSGT2_Inscr!$F$7:$L$110,5,FALSE))=TRUE,VLOOKUP(C68,FSGT3_Inscr!$F$7:$K$110,5,FALSE),(VLOOKUP(C68,FSGT2_Inscr!$F$7:$L$110,5,FALSE)))))</f>
        <v/>
      </c>
      <c r="H68" s="197" t="str">
        <f>IF(C68="","",(IF(ISERROR(VLOOKUP(C68,FSGT2_Inscr!$F$7:$L$110,6,FALSE))=TRUE,VLOOKUP(C68,FSGT3_Inscr!$F$7:$K$110,6,FALSE),(VLOOKUP(C68,FSGT2_Inscr!$F$7:$L$110,6,FALSE)))))</f>
        <v/>
      </c>
      <c r="I68" s="196"/>
      <c r="J68" s="198">
        <f t="shared" si="1"/>
        <v>0</v>
      </c>
      <c r="K68" s="203">
        <f>IF(J68=1,(SUM($J$8:J68)*J68),0)</f>
        <v>0</v>
      </c>
      <c r="L68" s="203" t="str">
        <f t="shared" si="2"/>
        <v xml:space="preserve"> </v>
      </c>
      <c r="M68" s="203" t="str">
        <f t="shared" si="3"/>
        <v xml:space="preserve"> </v>
      </c>
      <c r="N68" s="248" t="str">
        <f t="shared" si="4"/>
        <v xml:space="preserve"> </v>
      </c>
      <c r="O68" s="144" t="str">
        <f t="shared" si="5"/>
        <v xml:space="preserve"> </v>
      </c>
      <c r="P68" s="234" t="str">
        <f t="shared" si="6"/>
        <v/>
      </c>
      <c r="Q68" s="279"/>
      <c r="R68" s="198">
        <f t="shared" si="7"/>
        <v>0</v>
      </c>
      <c r="S68" s="203">
        <f>IF(R68=1,(SUM($R$8:R68)*R68),0)</f>
        <v>0</v>
      </c>
      <c r="T68" s="203" t="str">
        <f t="shared" si="8"/>
        <v xml:space="preserve"> </v>
      </c>
      <c r="U68" s="203" t="str">
        <f t="shared" si="9"/>
        <v xml:space="preserve"> </v>
      </c>
      <c r="V68" s="248" t="str">
        <f t="shared" si="10"/>
        <v xml:space="preserve"> </v>
      </c>
      <c r="W68" s="144" t="str">
        <f t="shared" si="11"/>
        <v xml:space="preserve"> </v>
      </c>
      <c r="X68" s="234" t="str">
        <f t="shared" si="12"/>
        <v/>
      </c>
      <c r="Y68" s="279"/>
      <c r="Z68" s="198">
        <f t="shared" si="13"/>
        <v>0</v>
      </c>
      <c r="AA68" s="203">
        <f>IF(Z68=1,(SUM($Z$8:Z68)*Z68),0)</f>
        <v>0</v>
      </c>
      <c r="AB68" s="203" t="str">
        <f t="shared" si="14"/>
        <v xml:space="preserve"> </v>
      </c>
      <c r="AC68" s="203" t="str">
        <f t="shared" si="15"/>
        <v xml:space="preserve"> </v>
      </c>
      <c r="AD68" s="248" t="str">
        <f t="shared" si="16"/>
        <v xml:space="preserve"> </v>
      </c>
      <c r="AE68" s="144" t="str">
        <f t="shared" si="17"/>
        <v xml:space="preserve"> </v>
      </c>
      <c r="AF68" s="234" t="str">
        <f t="shared" si="18"/>
        <v/>
      </c>
      <c r="AL68" s="268" t="str">
        <f t="shared" si="19"/>
        <v/>
      </c>
      <c r="AM68" s="270">
        <f t="shared" si="20"/>
        <v>0</v>
      </c>
    </row>
    <row r="69" spans="1:39" x14ac:dyDescent="0.3">
      <c r="A69" s="131">
        <v>62</v>
      </c>
      <c r="B69" s="131">
        <f t="shared" si="0"/>
        <v>1</v>
      </c>
      <c r="C69" s="129"/>
      <c r="D69" s="131" t="str">
        <f>IF(C69="","",(IF(ISERROR(VLOOKUP(C69,FSGT2_Inscr!$F$7:$L$110,2,FALSE))=TRUE,VLOOKUP(C69,FSGT3_Inscr!$F$7:$K$110,2,FALSE),(VLOOKUP(C69,FSGT2_Inscr!$F$7:$L$110,2,FALSE)))))</f>
        <v/>
      </c>
      <c r="E69" s="131" t="str">
        <f>IF(C69="","",(IF(ISERROR(VLOOKUP(C69,FSGT2_Inscr!$F$7:$L$110,3,FALSE))=TRUE,VLOOKUP(C69,FSGT3_Inscr!$F$7:$K$110,3,FALSE),(VLOOKUP(C69,FSGT2_Inscr!$F$7:$L$110,3,FALSE)))))</f>
        <v/>
      </c>
      <c r="F69" s="131" t="str">
        <f>IF(C69="","",(IF(ISERROR(VLOOKUP(C69,FSGT2_Inscr!$F$7:$L$110,4,FALSE))=TRUE,VLOOKUP(C69,FSGT3_Inscr!$F$7:$K$110,4,FALSE),(VLOOKUP(C69,FSGT2_Inscr!$F$7:$L$110,4,FALSE)))))</f>
        <v/>
      </c>
      <c r="G69" s="131" t="str">
        <f>IF(C69="","",(IF(ISERROR(VLOOKUP(C69,FSGT2_Inscr!$F$7:$L$110,5,FALSE))=TRUE,VLOOKUP(C69,FSGT3_Inscr!$F$7:$K$110,5,FALSE),(VLOOKUP(C69,FSGT2_Inscr!$F$7:$L$110,5,FALSE)))))</f>
        <v/>
      </c>
      <c r="H69" s="131" t="str">
        <f>IF(C69="","",(IF(ISERROR(VLOOKUP(C69,FSGT2_Inscr!$F$7:$L$110,6,FALSE))=TRUE,VLOOKUP(C69,FSGT3_Inscr!$F$7:$K$110,6,FALSE),(VLOOKUP(C69,FSGT2_Inscr!$F$7:$L$110,6,FALSE)))))</f>
        <v/>
      </c>
      <c r="I69" s="78"/>
      <c r="J69" s="241">
        <f t="shared" si="1"/>
        <v>0</v>
      </c>
      <c r="K69" s="204">
        <f>IF(J69=1,(SUM($J$8:J69)*J69),0)</f>
        <v>0</v>
      </c>
      <c r="L69" s="204" t="str">
        <f t="shared" si="2"/>
        <v xml:space="preserve"> </v>
      </c>
      <c r="M69" s="204" t="str">
        <f t="shared" si="3"/>
        <v xml:space="preserve"> </v>
      </c>
      <c r="N69" s="249" t="str">
        <f t="shared" si="4"/>
        <v xml:space="preserve"> </v>
      </c>
      <c r="O69" s="143" t="str">
        <f t="shared" si="5"/>
        <v xml:space="preserve"> </v>
      </c>
      <c r="P69" s="233" t="str">
        <f t="shared" si="6"/>
        <v/>
      </c>
      <c r="Q69" s="280"/>
      <c r="R69" s="241">
        <f t="shared" si="7"/>
        <v>0</v>
      </c>
      <c r="S69" s="204">
        <f>IF(R69=1,(SUM($R$8:R69)*R69),0)</f>
        <v>0</v>
      </c>
      <c r="T69" s="204" t="str">
        <f t="shared" si="8"/>
        <v xml:space="preserve"> </v>
      </c>
      <c r="U69" s="204" t="str">
        <f t="shared" si="9"/>
        <v xml:space="preserve"> </v>
      </c>
      <c r="V69" s="249" t="str">
        <f t="shared" si="10"/>
        <v xml:space="preserve"> </v>
      </c>
      <c r="W69" s="143" t="str">
        <f t="shared" si="11"/>
        <v xml:space="preserve"> </v>
      </c>
      <c r="X69" s="233" t="str">
        <f t="shared" si="12"/>
        <v/>
      </c>
      <c r="Y69" s="280"/>
      <c r="Z69" s="241">
        <f t="shared" si="13"/>
        <v>0</v>
      </c>
      <c r="AA69" s="204">
        <f>IF(Z69=1,(SUM($Z$8:Z69)*Z69),0)</f>
        <v>0</v>
      </c>
      <c r="AB69" s="204" t="str">
        <f t="shared" si="14"/>
        <v xml:space="preserve"> </v>
      </c>
      <c r="AC69" s="204" t="str">
        <f t="shared" si="15"/>
        <v xml:space="preserve"> </v>
      </c>
      <c r="AD69" s="249" t="str">
        <f t="shared" si="16"/>
        <v xml:space="preserve"> </v>
      </c>
      <c r="AE69" s="143" t="str">
        <f t="shared" si="17"/>
        <v xml:space="preserve"> </v>
      </c>
      <c r="AF69" s="233" t="str">
        <f t="shared" si="18"/>
        <v/>
      </c>
      <c r="AL69" s="268" t="str">
        <f t="shared" si="19"/>
        <v/>
      </c>
      <c r="AM69" s="270">
        <f t="shared" si="20"/>
        <v>0</v>
      </c>
    </row>
    <row r="70" spans="1:39" x14ac:dyDescent="0.3">
      <c r="A70" s="197">
        <v>63</v>
      </c>
      <c r="B70" s="197">
        <f t="shared" si="0"/>
        <v>1</v>
      </c>
      <c r="C70" s="130"/>
      <c r="D70" s="197" t="str">
        <f>IF(C70="","",(IF(ISERROR(VLOOKUP(C70,FSGT2_Inscr!$F$7:$L$110,2,FALSE))=TRUE,VLOOKUP(C70,FSGT3_Inscr!$F$7:$K$110,2,FALSE),(VLOOKUP(C70,FSGT2_Inscr!$F$7:$L$110,2,FALSE)))))</f>
        <v/>
      </c>
      <c r="E70" s="197" t="str">
        <f>IF(C70="","",(IF(ISERROR(VLOOKUP(C70,FSGT2_Inscr!$F$7:$L$110,3,FALSE))=TRUE,VLOOKUP(C70,FSGT3_Inscr!$F$7:$K$110,3,FALSE),(VLOOKUP(C70,FSGT2_Inscr!$F$7:$L$110,3,FALSE)))))</f>
        <v/>
      </c>
      <c r="F70" s="197" t="str">
        <f>IF(C70="","",(IF(ISERROR(VLOOKUP(C70,FSGT2_Inscr!$F$7:$L$110,4,FALSE))=TRUE,VLOOKUP(C70,FSGT3_Inscr!$F$7:$K$110,4,FALSE),(VLOOKUP(C70,FSGT2_Inscr!$F$7:$L$110,4,FALSE)))))</f>
        <v/>
      </c>
      <c r="G70" s="197" t="str">
        <f>IF(C70="","",(IF(ISERROR(VLOOKUP(C70,FSGT2_Inscr!$F$7:$L$110,5,FALSE))=TRUE,VLOOKUP(C70,FSGT3_Inscr!$F$7:$K$110,5,FALSE),(VLOOKUP(C70,FSGT2_Inscr!$F$7:$L$110,5,FALSE)))))</f>
        <v/>
      </c>
      <c r="H70" s="197" t="str">
        <f>IF(C70="","",(IF(ISERROR(VLOOKUP(C70,FSGT2_Inscr!$F$7:$L$110,6,FALSE))=TRUE,VLOOKUP(C70,FSGT3_Inscr!$F$7:$K$110,6,FALSE),(VLOOKUP(C70,FSGT2_Inscr!$F$7:$L$110,6,FALSE)))))</f>
        <v/>
      </c>
      <c r="I70" s="196"/>
      <c r="J70" s="198">
        <f t="shared" si="1"/>
        <v>0</v>
      </c>
      <c r="K70" s="203">
        <f>IF(J70=1,(SUM($J$8:J70)*J70),0)</f>
        <v>0</v>
      </c>
      <c r="L70" s="203" t="str">
        <f t="shared" si="2"/>
        <v xml:space="preserve"> </v>
      </c>
      <c r="M70" s="203" t="str">
        <f t="shared" si="3"/>
        <v xml:space="preserve"> </v>
      </c>
      <c r="N70" s="248" t="str">
        <f t="shared" si="4"/>
        <v xml:space="preserve"> </v>
      </c>
      <c r="O70" s="144" t="str">
        <f t="shared" si="5"/>
        <v xml:space="preserve"> </v>
      </c>
      <c r="P70" s="234" t="str">
        <f t="shared" si="6"/>
        <v/>
      </c>
      <c r="Q70" s="279"/>
      <c r="R70" s="198">
        <f t="shared" si="7"/>
        <v>0</v>
      </c>
      <c r="S70" s="203">
        <f>IF(R70=1,(SUM($R$8:R70)*R70),0)</f>
        <v>0</v>
      </c>
      <c r="T70" s="203" t="str">
        <f t="shared" si="8"/>
        <v xml:space="preserve"> </v>
      </c>
      <c r="U70" s="203" t="str">
        <f t="shared" si="9"/>
        <v xml:space="preserve"> </v>
      </c>
      <c r="V70" s="248" t="str">
        <f t="shared" si="10"/>
        <v xml:space="preserve"> </v>
      </c>
      <c r="W70" s="144" t="str">
        <f t="shared" si="11"/>
        <v xml:space="preserve"> </v>
      </c>
      <c r="X70" s="234" t="str">
        <f t="shared" si="12"/>
        <v/>
      </c>
      <c r="Y70" s="279"/>
      <c r="Z70" s="198">
        <f t="shared" si="13"/>
        <v>0</v>
      </c>
      <c r="AA70" s="203">
        <f>IF(Z70=1,(SUM($Z$8:Z70)*Z70),0)</f>
        <v>0</v>
      </c>
      <c r="AB70" s="203" t="str">
        <f t="shared" si="14"/>
        <v xml:space="preserve"> </v>
      </c>
      <c r="AC70" s="203" t="str">
        <f t="shared" si="15"/>
        <v xml:space="preserve"> </v>
      </c>
      <c r="AD70" s="248" t="str">
        <f t="shared" si="16"/>
        <v xml:space="preserve"> </v>
      </c>
      <c r="AE70" s="144" t="str">
        <f t="shared" si="17"/>
        <v xml:space="preserve"> </v>
      </c>
      <c r="AF70" s="234" t="str">
        <f t="shared" si="18"/>
        <v/>
      </c>
      <c r="AL70" s="268" t="str">
        <f t="shared" si="19"/>
        <v/>
      </c>
      <c r="AM70" s="270">
        <f t="shared" si="20"/>
        <v>0</v>
      </c>
    </row>
    <row r="71" spans="1:39" x14ac:dyDescent="0.3">
      <c r="A71" s="131">
        <v>64</v>
      </c>
      <c r="B71" s="131">
        <f t="shared" si="0"/>
        <v>1</v>
      </c>
      <c r="C71" s="129"/>
      <c r="D71" s="131" t="str">
        <f>IF(C71="","",(IF(ISERROR(VLOOKUP(C71,FSGT2_Inscr!$F$7:$L$110,2,FALSE))=TRUE,VLOOKUP(C71,FSGT3_Inscr!$F$7:$K$110,2,FALSE),(VLOOKUP(C71,FSGT2_Inscr!$F$7:$L$110,2,FALSE)))))</f>
        <v/>
      </c>
      <c r="E71" s="131" t="str">
        <f>IF(C71="","",(IF(ISERROR(VLOOKUP(C71,FSGT2_Inscr!$F$7:$L$110,3,FALSE))=TRUE,VLOOKUP(C71,FSGT3_Inscr!$F$7:$K$110,3,FALSE),(VLOOKUP(C71,FSGT2_Inscr!$F$7:$L$110,3,FALSE)))))</f>
        <v/>
      </c>
      <c r="F71" s="131" t="str">
        <f>IF(C71="","",(IF(ISERROR(VLOOKUP(C71,FSGT2_Inscr!$F$7:$L$110,4,FALSE))=TRUE,VLOOKUP(C71,FSGT3_Inscr!$F$7:$K$110,4,FALSE),(VLOOKUP(C71,FSGT2_Inscr!$F$7:$L$110,4,FALSE)))))</f>
        <v/>
      </c>
      <c r="G71" s="131" t="str">
        <f>IF(C71="","",(IF(ISERROR(VLOOKUP(C71,FSGT2_Inscr!$F$7:$L$110,5,FALSE))=TRUE,VLOOKUP(C71,FSGT3_Inscr!$F$7:$K$110,5,FALSE),(VLOOKUP(C71,FSGT2_Inscr!$F$7:$L$110,5,FALSE)))))</f>
        <v/>
      </c>
      <c r="H71" s="131" t="str">
        <f>IF(C71="","",(IF(ISERROR(VLOOKUP(C71,FSGT2_Inscr!$F$7:$L$110,6,FALSE))=TRUE,VLOOKUP(C71,FSGT3_Inscr!$F$7:$K$110,6,FALSE),(VLOOKUP(C71,FSGT2_Inscr!$F$7:$L$110,6,FALSE)))))</f>
        <v/>
      </c>
      <c r="I71" s="78"/>
      <c r="J71" s="241">
        <f t="shared" si="1"/>
        <v>0</v>
      </c>
      <c r="K71" s="204">
        <f>IF(J71=1,(SUM($J$8:J71)*J71),0)</f>
        <v>0</v>
      </c>
      <c r="L71" s="204" t="str">
        <f t="shared" si="2"/>
        <v xml:space="preserve"> </v>
      </c>
      <c r="M71" s="204" t="str">
        <f t="shared" si="3"/>
        <v xml:space="preserve"> </v>
      </c>
      <c r="N71" s="249" t="str">
        <f t="shared" si="4"/>
        <v xml:space="preserve"> </v>
      </c>
      <c r="O71" s="143" t="str">
        <f t="shared" si="5"/>
        <v xml:space="preserve"> </v>
      </c>
      <c r="P71" s="233" t="str">
        <f t="shared" si="6"/>
        <v/>
      </c>
      <c r="Q71" s="280"/>
      <c r="R71" s="241">
        <f t="shared" si="7"/>
        <v>0</v>
      </c>
      <c r="S71" s="204">
        <f>IF(R71=1,(SUM($R$8:R71)*R71),0)</f>
        <v>0</v>
      </c>
      <c r="T71" s="204" t="str">
        <f t="shared" si="8"/>
        <v xml:space="preserve"> </v>
      </c>
      <c r="U71" s="204" t="str">
        <f t="shared" si="9"/>
        <v xml:space="preserve"> </v>
      </c>
      <c r="V71" s="249" t="str">
        <f t="shared" si="10"/>
        <v xml:space="preserve"> </v>
      </c>
      <c r="W71" s="143" t="str">
        <f t="shared" si="11"/>
        <v xml:space="preserve"> </v>
      </c>
      <c r="X71" s="233" t="str">
        <f t="shared" si="12"/>
        <v/>
      </c>
      <c r="Y71" s="280"/>
      <c r="Z71" s="241">
        <f t="shared" si="13"/>
        <v>0</v>
      </c>
      <c r="AA71" s="204">
        <f>IF(Z71=1,(SUM($Z$8:Z71)*Z71),0)</f>
        <v>0</v>
      </c>
      <c r="AB71" s="204" t="str">
        <f t="shared" si="14"/>
        <v xml:space="preserve"> </v>
      </c>
      <c r="AC71" s="204" t="str">
        <f t="shared" si="15"/>
        <v xml:space="preserve"> </v>
      </c>
      <c r="AD71" s="249" t="str">
        <f t="shared" si="16"/>
        <v xml:space="preserve"> </v>
      </c>
      <c r="AE71" s="143" t="str">
        <f t="shared" si="17"/>
        <v xml:space="preserve"> </v>
      </c>
      <c r="AF71" s="233" t="str">
        <f t="shared" si="18"/>
        <v/>
      </c>
      <c r="AL71" s="268" t="str">
        <f t="shared" si="19"/>
        <v/>
      </c>
      <c r="AM71" s="270">
        <f t="shared" si="20"/>
        <v>0</v>
      </c>
    </row>
    <row r="72" spans="1:39" x14ac:dyDescent="0.3">
      <c r="A72" s="197">
        <v>65</v>
      </c>
      <c r="B72" s="197">
        <f t="shared" si="0"/>
        <v>1</v>
      </c>
      <c r="C72" s="130"/>
      <c r="D72" s="197" t="str">
        <f>IF(C72="","",(IF(ISERROR(VLOOKUP(C72,FSGT2_Inscr!$F$7:$L$110,2,FALSE))=TRUE,VLOOKUP(C72,FSGT3_Inscr!$F$7:$K$110,2,FALSE),(VLOOKUP(C72,FSGT2_Inscr!$F$7:$L$110,2,FALSE)))))</f>
        <v/>
      </c>
      <c r="E72" s="197" t="str">
        <f>IF(C72="","",(IF(ISERROR(VLOOKUP(C72,FSGT2_Inscr!$F$7:$L$110,3,FALSE))=TRUE,VLOOKUP(C72,FSGT3_Inscr!$F$7:$K$110,3,FALSE),(VLOOKUP(C72,FSGT2_Inscr!$F$7:$L$110,3,FALSE)))))</f>
        <v/>
      </c>
      <c r="F72" s="197" t="str">
        <f>IF(C72="","",(IF(ISERROR(VLOOKUP(C72,FSGT2_Inscr!$F$7:$L$110,4,FALSE))=TRUE,VLOOKUP(C72,FSGT3_Inscr!$F$7:$K$110,4,FALSE),(VLOOKUP(C72,FSGT2_Inscr!$F$7:$L$110,4,FALSE)))))</f>
        <v/>
      </c>
      <c r="G72" s="197" t="str">
        <f>IF(C72="","",(IF(ISERROR(VLOOKUP(C72,FSGT2_Inscr!$F$7:$L$110,5,FALSE))=TRUE,VLOOKUP(C72,FSGT3_Inscr!$F$7:$K$110,5,FALSE),(VLOOKUP(C72,FSGT2_Inscr!$F$7:$L$110,5,FALSE)))))</f>
        <v/>
      </c>
      <c r="H72" s="197" t="str">
        <f>IF(C72="","",(IF(ISERROR(VLOOKUP(C72,FSGT2_Inscr!$F$7:$L$110,6,FALSE))=TRUE,VLOOKUP(C72,FSGT3_Inscr!$F$7:$K$110,6,FALSE),(VLOOKUP(C72,FSGT2_Inscr!$F$7:$L$110,6,FALSE)))))</f>
        <v/>
      </c>
      <c r="I72" s="196"/>
      <c r="J72" s="198">
        <f t="shared" si="1"/>
        <v>0</v>
      </c>
      <c r="K72" s="203">
        <f>IF(J72=1,(SUM($J$8:J72)*J72),0)</f>
        <v>0</v>
      </c>
      <c r="L72" s="203" t="str">
        <f t="shared" si="2"/>
        <v xml:space="preserve"> </v>
      </c>
      <c r="M72" s="203" t="str">
        <f t="shared" si="3"/>
        <v xml:space="preserve"> </v>
      </c>
      <c r="N72" s="248" t="str">
        <f t="shared" si="4"/>
        <v xml:space="preserve"> </v>
      </c>
      <c r="O72" s="144" t="str">
        <f t="shared" si="5"/>
        <v xml:space="preserve"> </v>
      </c>
      <c r="P72" s="234" t="str">
        <f t="shared" si="6"/>
        <v/>
      </c>
      <c r="Q72" s="279"/>
      <c r="R72" s="198">
        <f t="shared" si="7"/>
        <v>0</v>
      </c>
      <c r="S72" s="203">
        <f>IF(R72=1,(SUM($R$8:R72)*R72),0)</f>
        <v>0</v>
      </c>
      <c r="T72" s="203" t="str">
        <f t="shared" si="8"/>
        <v xml:space="preserve"> </v>
      </c>
      <c r="U72" s="203" t="str">
        <f t="shared" si="9"/>
        <v xml:space="preserve"> </v>
      </c>
      <c r="V72" s="248" t="str">
        <f t="shared" si="10"/>
        <v xml:space="preserve"> </v>
      </c>
      <c r="W72" s="144" t="str">
        <f t="shared" si="11"/>
        <v xml:space="preserve"> </v>
      </c>
      <c r="X72" s="234" t="str">
        <f t="shared" si="12"/>
        <v/>
      </c>
      <c r="Y72" s="279"/>
      <c r="Z72" s="198">
        <f t="shared" si="13"/>
        <v>0</v>
      </c>
      <c r="AA72" s="203">
        <f>IF(Z72=1,(SUM($Z$8:Z72)*Z72),0)</f>
        <v>0</v>
      </c>
      <c r="AB72" s="203" t="str">
        <f t="shared" si="14"/>
        <v xml:space="preserve"> </v>
      </c>
      <c r="AC72" s="203" t="str">
        <f t="shared" si="15"/>
        <v xml:space="preserve"> </v>
      </c>
      <c r="AD72" s="248" t="str">
        <f t="shared" si="16"/>
        <v xml:space="preserve"> </v>
      </c>
      <c r="AE72" s="144" t="str">
        <f t="shared" si="17"/>
        <v xml:space="preserve"> </v>
      </c>
      <c r="AF72" s="234" t="str">
        <f t="shared" si="18"/>
        <v/>
      </c>
      <c r="AL72" s="268" t="str">
        <f t="shared" si="19"/>
        <v/>
      </c>
      <c r="AM72" s="270">
        <f t="shared" si="20"/>
        <v>0</v>
      </c>
    </row>
    <row r="73" spans="1:39" x14ac:dyDescent="0.3">
      <c r="A73" s="131">
        <v>66</v>
      </c>
      <c r="B73" s="131">
        <f t="shared" ref="B73:B107" si="21">IF(A73="A",0,IF(A73="NC",0,1))</f>
        <v>1</v>
      </c>
      <c r="C73" s="129"/>
      <c r="D73" s="131" t="str">
        <f>IF(C73="","",(IF(ISERROR(VLOOKUP(C73,FSGT2_Inscr!$F$7:$L$110,2,FALSE))=TRUE,VLOOKUP(C73,FSGT3_Inscr!$F$7:$K$110,2,FALSE),(VLOOKUP(C73,FSGT2_Inscr!$F$7:$L$110,2,FALSE)))))</f>
        <v/>
      </c>
      <c r="E73" s="131" t="str">
        <f>IF(C73="","",(IF(ISERROR(VLOOKUP(C73,FSGT2_Inscr!$F$7:$L$110,3,FALSE))=TRUE,VLOOKUP(C73,FSGT3_Inscr!$F$7:$K$110,3,FALSE),(VLOOKUP(C73,FSGT2_Inscr!$F$7:$L$110,3,FALSE)))))</f>
        <v/>
      </c>
      <c r="F73" s="131" t="str">
        <f>IF(C73="","",(IF(ISERROR(VLOOKUP(C73,FSGT2_Inscr!$F$7:$L$110,4,FALSE))=TRUE,VLOOKUP(C73,FSGT3_Inscr!$F$7:$K$110,4,FALSE),(VLOOKUP(C73,FSGT2_Inscr!$F$7:$L$110,4,FALSE)))))</f>
        <v/>
      </c>
      <c r="G73" s="131" t="str">
        <f>IF(C73="","",(IF(ISERROR(VLOOKUP(C73,FSGT2_Inscr!$F$7:$L$110,5,FALSE))=TRUE,VLOOKUP(C73,FSGT3_Inscr!$F$7:$K$110,5,FALSE),(VLOOKUP(C73,FSGT2_Inscr!$F$7:$L$110,5,FALSE)))))</f>
        <v/>
      </c>
      <c r="H73" s="131" t="str">
        <f>IF(C73="","",(IF(ISERROR(VLOOKUP(C73,FSGT2_Inscr!$F$7:$L$110,6,FALSE))=TRUE,VLOOKUP(C73,FSGT3_Inscr!$F$7:$K$110,6,FALSE),(VLOOKUP(C73,FSGT2_Inscr!$F$7:$L$110,6,FALSE)))))</f>
        <v/>
      </c>
      <c r="I73" s="78"/>
      <c r="J73" s="241">
        <f t="shared" ref="J73:J107" si="22">IF(H73=1,1,0)*B73</f>
        <v>0</v>
      </c>
      <c r="K73" s="204">
        <f>IF(J73=1,(SUM($J$8:J73)*J73),0)</f>
        <v>0</v>
      </c>
      <c r="L73" s="204" t="str">
        <f t="shared" ref="L73:L107" si="23">IF(J73&gt;0,(J73*($L$2-(K73*4)+4))," ")</f>
        <v xml:space="preserve"> </v>
      </c>
      <c r="M73" s="204" t="str">
        <f t="shared" ref="M73:M107" si="24">IF(AND(K73&gt;0,K73&lt;6),(L73*2),L73)</f>
        <v xml:space="preserve"> </v>
      </c>
      <c r="N73" s="249" t="str">
        <f t="shared" ref="N73:N107" si="25">IF(K73=1,(M73+100),M73)</f>
        <v xml:space="preserve"> </v>
      </c>
      <c r="O73" s="143" t="str">
        <f t="shared" ref="O73:O107" si="26">IF(K73&lt;&gt;0,K73," ")</f>
        <v xml:space="preserve"> </v>
      </c>
      <c r="P73" s="233" t="str">
        <f t="shared" ref="P73:P107" si="27">IF(H73&lt;&gt;1,"",(IF(A73="NC",1,(IF(A73="A",($M$2-4),N73)))))</f>
        <v/>
      </c>
      <c r="Q73" s="280"/>
      <c r="R73" s="241">
        <f t="shared" ref="R73:R107" si="28">IF(H73=2,1,0)*B73</f>
        <v>0</v>
      </c>
      <c r="S73" s="204">
        <f>IF(R73=1,(SUM($R$8:R73)*R73),0)</f>
        <v>0</v>
      </c>
      <c r="T73" s="204" t="str">
        <f t="shared" ref="T73:T107" si="29">IF(R73&gt;0,(R73*($T$2-(S73*4)+4))," ")</f>
        <v xml:space="preserve"> </v>
      </c>
      <c r="U73" s="204" t="str">
        <f t="shared" ref="U73:U107" si="30">IF(AND(S73&gt;0,S73&lt;6),(T73*2),T73)</f>
        <v xml:space="preserve"> </v>
      </c>
      <c r="V73" s="249" t="str">
        <f t="shared" ref="V73:V107" si="31">IF(S73=1,(U73+100),U73)</f>
        <v xml:space="preserve"> </v>
      </c>
      <c r="W73" s="143" t="str">
        <f t="shared" ref="W73:W107" si="32">IF(S73&lt;&gt;0,S73," ")</f>
        <v xml:space="preserve"> </v>
      </c>
      <c r="X73" s="233" t="str">
        <f t="shared" ref="X73:X107" si="33">IF(H73&lt;&gt;2,"",(IF(A73="NC",1,(IF(A73="A",($U$2-4),V73)))))</f>
        <v/>
      </c>
      <c r="Y73" s="280"/>
      <c r="Z73" s="241">
        <f t="shared" ref="Z73:Z107" si="34">IF(H73=3,1,0)*B73</f>
        <v>0</v>
      </c>
      <c r="AA73" s="204">
        <f>IF(Z73=1,(SUM($Z$8:Z73)*Z73),0)</f>
        <v>0</v>
      </c>
      <c r="AB73" s="204" t="str">
        <f t="shared" ref="AB73:AB107" si="35">IF(Z73&gt;0,(Z73*($AB$2-(AA73*4)+4))," ")</f>
        <v xml:space="preserve"> </v>
      </c>
      <c r="AC73" s="204" t="str">
        <f t="shared" ref="AC73:AC107" si="36">IF(AND(AA73&gt;0,AA73&lt;6),(AB73*2),AB73)</f>
        <v xml:space="preserve"> </v>
      </c>
      <c r="AD73" s="249" t="str">
        <f t="shared" ref="AD73:AD107" si="37">IF(AA73=1,(AC73+100),AC73)</f>
        <v xml:space="preserve"> </v>
      </c>
      <c r="AE73" s="143" t="str">
        <f t="shared" ref="AE73:AE107" si="38">IF(AA73&lt;&gt;0,AA73," ")</f>
        <v xml:space="preserve"> </v>
      </c>
      <c r="AF73" s="233" t="str">
        <f t="shared" ref="AF73:AF107" si="39">IF(H73&lt;&gt;3,"",(IF(A73="NC",1,(IF(A73="A",($AC$2-4),AD73)))))</f>
        <v/>
      </c>
      <c r="AL73" s="268" t="str">
        <f t="shared" ref="AL73:AL107" si="40">CONCATENATE(C73,D73)</f>
        <v/>
      </c>
      <c r="AM73" s="270">
        <f t="shared" ref="AM73:AM107" si="41">C73</f>
        <v>0</v>
      </c>
    </row>
    <row r="74" spans="1:39" x14ac:dyDescent="0.3">
      <c r="A74" s="197">
        <v>67</v>
      </c>
      <c r="B74" s="197">
        <f t="shared" si="21"/>
        <v>1</v>
      </c>
      <c r="C74" s="130"/>
      <c r="D74" s="197" t="str">
        <f>IF(C74="","",(IF(ISERROR(VLOOKUP(C74,FSGT2_Inscr!$F$7:$L$110,2,FALSE))=TRUE,VLOOKUP(C74,FSGT3_Inscr!$F$7:$K$110,2,FALSE),(VLOOKUP(C74,FSGT2_Inscr!$F$7:$L$110,2,FALSE)))))</f>
        <v/>
      </c>
      <c r="E74" s="197" t="str">
        <f>IF(C74="","",(IF(ISERROR(VLOOKUP(C74,FSGT2_Inscr!$F$7:$L$110,3,FALSE))=TRUE,VLOOKUP(C74,FSGT3_Inscr!$F$7:$K$110,3,FALSE),(VLOOKUP(C74,FSGT2_Inscr!$F$7:$L$110,3,FALSE)))))</f>
        <v/>
      </c>
      <c r="F74" s="197" t="str">
        <f>IF(C74="","",(IF(ISERROR(VLOOKUP(C74,FSGT2_Inscr!$F$7:$L$110,4,FALSE))=TRUE,VLOOKUP(C74,FSGT3_Inscr!$F$7:$K$110,4,FALSE),(VLOOKUP(C74,FSGT2_Inscr!$F$7:$L$110,4,FALSE)))))</f>
        <v/>
      </c>
      <c r="G74" s="197" t="str">
        <f>IF(C74="","",(IF(ISERROR(VLOOKUP(C74,FSGT2_Inscr!$F$7:$L$110,5,FALSE))=TRUE,VLOOKUP(C74,FSGT3_Inscr!$F$7:$K$110,5,FALSE),(VLOOKUP(C74,FSGT2_Inscr!$F$7:$L$110,5,FALSE)))))</f>
        <v/>
      </c>
      <c r="H74" s="197" t="str">
        <f>IF(C74="","",(IF(ISERROR(VLOOKUP(C74,FSGT2_Inscr!$F$7:$L$110,6,FALSE))=TRUE,VLOOKUP(C74,FSGT3_Inscr!$F$7:$K$110,6,FALSE),(VLOOKUP(C74,FSGT2_Inscr!$F$7:$L$110,6,FALSE)))))</f>
        <v/>
      </c>
      <c r="I74" s="196"/>
      <c r="J74" s="198">
        <f t="shared" si="22"/>
        <v>0</v>
      </c>
      <c r="K74" s="203">
        <f>IF(J74=1,(SUM($J$8:J74)*J74),0)</f>
        <v>0</v>
      </c>
      <c r="L74" s="203" t="str">
        <f t="shared" si="23"/>
        <v xml:space="preserve"> </v>
      </c>
      <c r="M74" s="203" t="str">
        <f t="shared" si="24"/>
        <v xml:space="preserve"> </v>
      </c>
      <c r="N74" s="248" t="str">
        <f t="shared" si="25"/>
        <v xml:space="preserve"> </v>
      </c>
      <c r="O74" s="144" t="str">
        <f t="shared" si="26"/>
        <v xml:space="preserve"> </v>
      </c>
      <c r="P74" s="234" t="str">
        <f t="shared" si="27"/>
        <v/>
      </c>
      <c r="Q74" s="279"/>
      <c r="R74" s="198">
        <f t="shared" si="28"/>
        <v>0</v>
      </c>
      <c r="S74" s="203">
        <f>IF(R74=1,(SUM($R$8:R74)*R74),0)</f>
        <v>0</v>
      </c>
      <c r="T74" s="203" t="str">
        <f t="shared" si="29"/>
        <v xml:space="preserve"> </v>
      </c>
      <c r="U74" s="203" t="str">
        <f t="shared" si="30"/>
        <v xml:space="preserve"> </v>
      </c>
      <c r="V74" s="248" t="str">
        <f t="shared" si="31"/>
        <v xml:space="preserve"> </v>
      </c>
      <c r="W74" s="144" t="str">
        <f t="shared" si="32"/>
        <v xml:space="preserve"> </v>
      </c>
      <c r="X74" s="234" t="str">
        <f t="shared" si="33"/>
        <v/>
      </c>
      <c r="Y74" s="279"/>
      <c r="Z74" s="198">
        <f t="shared" si="34"/>
        <v>0</v>
      </c>
      <c r="AA74" s="203">
        <f>IF(Z74=1,(SUM($Z$8:Z74)*Z74),0)</f>
        <v>0</v>
      </c>
      <c r="AB74" s="203" t="str">
        <f t="shared" si="35"/>
        <v xml:space="preserve"> </v>
      </c>
      <c r="AC74" s="203" t="str">
        <f t="shared" si="36"/>
        <v xml:space="preserve"> </v>
      </c>
      <c r="AD74" s="248" t="str">
        <f t="shared" si="37"/>
        <v xml:space="preserve"> </v>
      </c>
      <c r="AE74" s="144" t="str">
        <f t="shared" si="38"/>
        <v xml:space="preserve"> </v>
      </c>
      <c r="AF74" s="234" t="str">
        <f t="shared" si="39"/>
        <v/>
      </c>
      <c r="AL74" s="268" t="str">
        <f t="shared" si="40"/>
        <v/>
      </c>
      <c r="AM74" s="270">
        <f t="shared" si="41"/>
        <v>0</v>
      </c>
    </row>
    <row r="75" spans="1:39" x14ac:dyDescent="0.3">
      <c r="A75" s="131">
        <v>68</v>
      </c>
      <c r="B75" s="131">
        <f t="shared" si="21"/>
        <v>1</v>
      </c>
      <c r="C75" s="129"/>
      <c r="D75" s="131" t="str">
        <f>IF(C75="","",(IF(ISERROR(VLOOKUP(C75,FSGT2_Inscr!$F$7:$L$110,2,FALSE))=TRUE,VLOOKUP(C75,FSGT3_Inscr!$F$7:$K$110,2,FALSE),(VLOOKUP(C75,FSGT2_Inscr!$F$7:$L$110,2,FALSE)))))</f>
        <v/>
      </c>
      <c r="E75" s="131" t="str">
        <f>IF(C75="","",(IF(ISERROR(VLOOKUP(C75,FSGT2_Inscr!$F$7:$L$110,3,FALSE))=TRUE,VLOOKUP(C75,FSGT3_Inscr!$F$7:$K$110,3,FALSE),(VLOOKUP(C75,FSGT2_Inscr!$F$7:$L$110,3,FALSE)))))</f>
        <v/>
      </c>
      <c r="F75" s="131" t="str">
        <f>IF(C75="","",(IF(ISERROR(VLOOKUP(C75,FSGT2_Inscr!$F$7:$L$110,4,FALSE))=TRUE,VLOOKUP(C75,FSGT3_Inscr!$F$7:$K$110,4,FALSE),(VLOOKUP(C75,FSGT2_Inscr!$F$7:$L$110,4,FALSE)))))</f>
        <v/>
      </c>
      <c r="G75" s="131" t="str">
        <f>IF(C75="","",(IF(ISERROR(VLOOKUP(C75,FSGT2_Inscr!$F$7:$L$110,5,FALSE))=TRUE,VLOOKUP(C75,FSGT3_Inscr!$F$7:$K$110,5,FALSE),(VLOOKUP(C75,FSGT2_Inscr!$F$7:$L$110,5,FALSE)))))</f>
        <v/>
      </c>
      <c r="H75" s="131" t="str">
        <f>IF(C75="","",(IF(ISERROR(VLOOKUP(C75,FSGT2_Inscr!$F$7:$L$110,6,FALSE))=TRUE,VLOOKUP(C75,FSGT3_Inscr!$F$7:$K$110,6,FALSE),(VLOOKUP(C75,FSGT2_Inscr!$F$7:$L$110,6,FALSE)))))</f>
        <v/>
      </c>
      <c r="I75" s="78"/>
      <c r="J75" s="241">
        <f t="shared" si="22"/>
        <v>0</v>
      </c>
      <c r="K75" s="204">
        <f>IF(J75=1,(SUM($J$8:J75)*J75),0)</f>
        <v>0</v>
      </c>
      <c r="L75" s="204" t="str">
        <f t="shared" si="23"/>
        <v xml:space="preserve"> </v>
      </c>
      <c r="M75" s="204" t="str">
        <f t="shared" si="24"/>
        <v xml:space="preserve"> </v>
      </c>
      <c r="N75" s="249" t="str">
        <f t="shared" si="25"/>
        <v xml:space="preserve"> </v>
      </c>
      <c r="O75" s="143" t="str">
        <f t="shared" si="26"/>
        <v xml:space="preserve"> </v>
      </c>
      <c r="P75" s="233" t="str">
        <f t="shared" si="27"/>
        <v/>
      </c>
      <c r="Q75" s="280"/>
      <c r="R75" s="241">
        <f t="shared" si="28"/>
        <v>0</v>
      </c>
      <c r="S75" s="204">
        <f>IF(R75=1,(SUM($R$8:R75)*R75),0)</f>
        <v>0</v>
      </c>
      <c r="T75" s="204" t="str">
        <f t="shared" si="29"/>
        <v xml:space="preserve"> </v>
      </c>
      <c r="U75" s="204" t="str">
        <f t="shared" si="30"/>
        <v xml:space="preserve"> </v>
      </c>
      <c r="V75" s="249" t="str">
        <f t="shared" si="31"/>
        <v xml:space="preserve"> </v>
      </c>
      <c r="W75" s="143" t="str">
        <f t="shared" si="32"/>
        <v xml:space="preserve"> </v>
      </c>
      <c r="X75" s="233" t="str">
        <f t="shared" si="33"/>
        <v/>
      </c>
      <c r="Y75" s="280"/>
      <c r="Z75" s="241">
        <f t="shared" si="34"/>
        <v>0</v>
      </c>
      <c r="AA75" s="204">
        <f>IF(Z75=1,(SUM($Z$8:Z75)*Z75),0)</f>
        <v>0</v>
      </c>
      <c r="AB75" s="204" t="str">
        <f t="shared" si="35"/>
        <v xml:space="preserve"> </v>
      </c>
      <c r="AC75" s="204" t="str">
        <f t="shared" si="36"/>
        <v xml:space="preserve"> </v>
      </c>
      <c r="AD75" s="249" t="str">
        <f t="shared" si="37"/>
        <v xml:space="preserve"> </v>
      </c>
      <c r="AE75" s="143" t="str">
        <f t="shared" si="38"/>
        <v xml:space="preserve"> </v>
      </c>
      <c r="AF75" s="233" t="str">
        <f t="shared" si="39"/>
        <v/>
      </c>
      <c r="AL75" s="268" t="str">
        <f t="shared" si="40"/>
        <v/>
      </c>
      <c r="AM75" s="270">
        <f t="shared" si="41"/>
        <v>0</v>
      </c>
    </row>
    <row r="76" spans="1:39" x14ac:dyDescent="0.3">
      <c r="A76" s="197">
        <v>69</v>
      </c>
      <c r="B76" s="197">
        <f t="shared" si="21"/>
        <v>1</v>
      </c>
      <c r="C76" s="130"/>
      <c r="D76" s="197" t="str">
        <f>IF(C76="","",(IF(ISERROR(VLOOKUP(C76,FSGT2_Inscr!$F$7:$L$110,2,FALSE))=TRUE,VLOOKUP(C76,FSGT3_Inscr!$F$7:$K$110,2,FALSE),(VLOOKUP(C76,FSGT2_Inscr!$F$7:$L$110,2,FALSE)))))</f>
        <v/>
      </c>
      <c r="E76" s="197" t="str">
        <f>IF(C76="","",(IF(ISERROR(VLOOKUP(C76,FSGT2_Inscr!$F$7:$L$110,3,FALSE))=TRUE,VLOOKUP(C76,FSGT3_Inscr!$F$7:$K$110,3,FALSE),(VLOOKUP(C76,FSGT2_Inscr!$F$7:$L$110,3,FALSE)))))</f>
        <v/>
      </c>
      <c r="F76" s="197" t="str">
        <f>IF(C76="","",(IF(ISERROR(VLOOKUP(C76,FSGT2_Inscr!$F$7:$L$110,4,FALSE))=TRUE,VLOOKUP(C76,FSGT3_Inscr!$F$7:$K$110,4,FALSE),(VLOOKUP(C76,FSGT2_Inscr!$F$7:$L$110,4,FALSE)))))</f>
        <v/>
      </c>
      <c r="G76" s="197" t="str">
        <f>IF(C76="","",(IF(ISERROR(VLOOKUP(C76,FSGT2_Inscr!$F$7:$L$110,5,FALSE))=TRUE,VLOOKUP(C76,FSGT3_Inscr!$F$7:$K$110,5,FALSE),(VLOOKUP(C76,FSGT2_Inscr!$F$7:$L$110,5,FALSE)))))</f>
        <v/>
      </c>
      <c r="H76" s="197" t="str">
        <f>IF(C76="","",(IF(ISERROR(VLOOKUP(C76,FSGT2_Inscr!$F$7:$L$110,6,FALSE))=TRUE,VLOOKUP(C76,FSGT3_Inscr!$F$7:$K$110,6,FALSE),(VLOOKUP(C76,FSGT2_Inscr!$F$7:$L$110,6,FALSE)))))</f>
        <v/>
      </c>
      <c r="I76" s="196"/>
      <c r="J76" s="198">
        <f t="shared" si="22"/>
        <v>0</v>
      </c>
      <c r="K76" s="203">
        <f>IF(J76=1,(SUM($J$8:J76)*J76),0)</f>
        <v>0</v>
      </c>
      <c r="L76" s="203" t="str">
        <f t="shared" si="23"/>
        <v xml:space="preserve"> </v>
      </c>
      <c r="M76" s="203" t="str">
        <f t="shared" si="24"/>
        <v xml:space="preserve"> </v>
      </c>
      <c r="N76" s="248" t="str">
        <f t="shared" si="25"/>
        <v xml:space="preserve"> </v>
      </c>
      <c r="O76" s="144" t="str">
        <f t="shared" si="26"/>
        <v xml:space="preserve"> </v>
      </c>
      <c r="P76" s="234" t="str">
        <f t="shared" si="27"/>
        <v/>
      </c>
      <c r="Q76" s="279"/>
      <c r="R76" s="198">
        <f t="shared" si="28"/>
        <v>0</v>
      </c>
      <c r="S76" s="203">
        <f>IF(R76=1,(SUM($R$8:R76)*R76),0)</f>
        <v>0</v>
      </c>
      <c r="T76" s="203" t="str">
        <f t="shared" si="29"/>
        <v xml:space="preserve"> </v>
      </c>
      <c r="U76" s="203" t="str">
        <f t="shared" si="30"/>
        <v xml:space="preserve"> </v>
      </c>
      <c r="V76" s="248" t="str">
        <f t="shared" si="31"/>
        <v xml:space="preserve"> </v>
      </c>
      <c r="W76" s="144" t="str">
        <f t="shared" si="32"/>
        <v xml:space="preserve"> </v>
      </c>
      <c r="X76" s="234" t="str">
        <f t="shared" si="33"/>
        <v/>
      </c>
      <c r="Y76" s="279"/>
      <c r="Z76" s="198">
        <f t="shared" si="34"/>
        <v>0</v>
      </c>
      <c r="AA76" s="203">
        <f>IF(Z76=1,(SUM($Z$8:Z76)*Z76),0)</f>
        <v>0</v>
      </c>
      <c r="AB76" s="203" t="str">
        <f t="shared" si="35"/>
        <v xml:space="preserve"> </v>
      </c>
      <c r="AC76" s="203" t="str">
        <f t="shared" si="36"/>
        <v xml:space="preserve"> </v>
      </c>
      <c r="AD76" s="248" t="str">
        <f t="shared" si="37"/>
        <v xml:space="preserve"> </v>
      </c>
      <c r="AE76" s="144" t="str">
        <f t="shared" si="38"/>
        <v xml:space="preserve"> </v>
      </c>
      <c r="AF76" s="234" t="str">
        <f t="shared" si="39"/>
        <v/>
      </c>
      <c r="AL76" s="268" t="str">
        <f t="shared" si="40"/>
        <v/>
      </c>
      <c r="AM76" s="270">
        <f t="shared" si="41"/>
        <v>0</v>
      </c>
    </row>
    <row r="77" spans="1:39" x14ac:dyDescent="0.3">
      <c r="A77" s="131">
        <v>70</v>
      </c>
      <c r="B77" s="131">
        <f t="shared" si="21"/>
        <v>1</v>
      </c>
      <c r="C77" s="129"/>
      <c r="D77" s="131" t="str">
        <f>IF(C77="","",(IF(ISERROR(VLOOKUP(C77,FSGT2_Inscr!$F$7:$L$110,2,FALSE))=TRUE,VLOOKUP(C77,FSGT3_Inscr!$F$7:$K$110,2,FALSE),(VLOOKUP(C77,FSGT2_Inscr!$F$7:$L$110,2,FALSE)))))</f>
        <v/>
      </c>
      <c r="E77" s="131" t="str">
        <f>IF(C77="","",(IF(ISERROR(VLOOKUP(C77,FSGT2_Inscr!$F$7:$L$110,3,FALSE))=TRUE,VLOOKUP(C77,FSGT3_Inscr!$F$7:$K$110,3,FALSE),(VLOOKUP(C77,FSGT2_Inscr!$F$7:$L$110,3,FALSE)))))</f>
        <v/>
      </c>
      <c r="F77" s="131" t="str">
        <f>IF(C77="","",(IF(ISERROR(VLOOKUP(C77,FSGT2_Inscr!$F$7:$L$110,4,FALSE))=TRUE,VLOOKUP(C77,FSGT3_Inscr!$F$7:$K$110,4,FALSE),(VLOOKUP(C77,FSGT2_Inscr!$F$7:$L$110,4,FALSE)))))</f>
        <v/>
      </c>
      <c r="G77" s="131" t="str">
        <f>IF(C77="","",(IF(ISERROR(VLOOKUP(C77,FSGT2_Inscr!$F$7:$L$110,5,FALSE))=TRUE,VLOOKUP(C77,FSGT3_Inscr!$F$7:$K$110,5,FALSE),(VLOOKUP(C77,FSGT2_Inscr!$F$7:$L$110,5,FALSE)))))</f>
        <v/>
      </c>
      <c r="H77" s="131" t="str">
        <f>IF(C77="","",(IF(ISERROR(VLOOKUP(C77,FSGT2_Inscr!$F$7:$L$110,6,FALSE))=TRUE,VLOOKUP(C77,FSGT3_Inscr!$F$7:$K$110,6,FALSE),(VLOOKUP(C77,FSGT2_Inscr!$F$7:$L$110,6,FALSE)))))</f>
        <v/>
      </c>
      <c r="I77" s="78"/>
      <c r="J77" s="241">
        <f t="shared" si="22"/>
        <v>0</v>
      </c>
      <c r="K77" s="204">
        <f>IF(J77=1,(SUM($J$8:J77)*J77),0)</f>
        <v>0</v>
      </c>
      <c r="L77" s="204" t="str">
        <f t="shared" si="23"/>
        <v xml:space="preserve"> </v>
      </c>
      <c r="M77" s="204" t="str">
        <f t="shared" si="24"/>
        <v xml:space="preserve"> </v>
      </c>
      <c r="N77" s="249" t="str">
        <f t="shared" si="25"/>
        <v xml:space="preserve"> </v>
      </c>
      <c r="O77" s="143" t="str">
        <f t="shared" si="26"/>
        <v xml:space="preserve"> </v>
      </c>
      <c r="P77" s="233" t="str">
        <f t="shared" si="27"/>
        <v/>
      </c>
      <c r="Q77" s="280"/>
      <c r="R77" s="241">
        <f t="shared" si="28"/>
        <v>0</v>
      </c>
      <c r="S77" s="204">
        <f>IF(R77=1,(SUM($R$8:R77)*R77),0)</f>
        <v>0</v>
      </c>
      <c r="T77" s="204" t="str">
        <f t="shared" si="29"/>
        <v xml:space="preserve"> </v>
      </c>
      <c r="U77" s="204" t="str">
        <f t="shared" si="30"/>
        <v xml:space="preserve"> </v>
      </c>
      <c r="V77" s="249" t="str">
        <f t="shared" si="31"/>
        <v xml:space="preserve"> </v>
      </c>
      <c r="W77" s="143" t="str">
        <f t="shared" si="32"/>
        <v xml:space="preserve"> </v>
      </c>
      <c r="X77" s="233" t="str">
        <f t="shared" si="33"/>
        <v/>
      </c>
      <c r="Y77" s="280"/>
      <c r="Z77" s="241">
        <f t="shared" si="34"/>
        <v>0</v>
      </c>
      <c r="AA77" s="204">
        <f>IF(Z77=1,(SUM($Z$8:Z77)*Z77),0)</f>
        <v>0</v>
      </c>
      <c r="AB77" s="204" t="str">
        <f t="shared" si="35"/>
        <v xml:space="preserve"> </v>
      </c>
      <c r="AC77" s="204" t="str">
        <f t="shared" si="36"/>
        <v xml:space="preserve"> </v>
      </c>
      <c r="AD77" s="249" t="str">
        <f t="shared" si="37"/>
        <v xml:space="preserve"> </v>
      </c>
      <c r="AE77" s="143" t="str">
        <f t="shared" si="38"/>
        <v xml:space="preserve"> </v>
      </c>
      <c r="AF77" s="233" t="str">
        <f t="shared" si="39"/>
        <v/>
      </c>
      <c r="AL77" s="268" t="str">
        <f t="shared" si="40"/>
        <v/>
      </c>
      <c r="AM77" s="270">
        <f t="shared" si="41"/>
        <v>0</v>
      </c>
    </row>
    <row r="78" spans="1:39" x14ac:dyDescent="0.3">
      <c r="A78" s="197">
        <v>71</v>
      </c>
      <c r="B78" s="197">
        <f t="shared" si="21"/>
        <v>1</v>
      </c>
      <c r="C78" s="130"/>
      <c r="D78" s="197" t="str">
        <f>IF(C78="","",(IF(ISERROR(VLOOKUP(C78,FSGT2_Inscr!$F$7:$L$110,2,FALSE))=TRUE,VLOOKUP(C78,FSGT3_Inscr!$F$7:$K$110,2,FALSE),(VLOOKUP(C78,FSGT2_Inscr!$F$7:$L$110,2,FALSE)))))</f>
        <v/>
      </c>
      <c r="E78" s="197" t="str">
        <f>IF(C78="","",(IF(ISERROR(VLOOKUP(C78,FSGT2_Inscr!$F$7:$L$110,3,FALSE))=TRUE,VLOOKUP(C78,FSGT3_Inscr!$F$7:$K$110,3,FALSE),(VLOOKUP(C78,FSGT2_Inscr!$F$7:$L$110,3,FALSE)))))</f>
        <v/>
      </c>
      <c r="F78" s="197" t="str">
        <f>IF(C78="","",(IF(ISERROR(VLOOKUP(C78,FSGT2_Inscr!$F$7:$L$110,4,FALSE))=TRUE,VLOOKUP(C78,FSGT3_Inscr!$F$7:$K$110,4,FALSE),(VLOOKUP(C78,FSGT2_Inscr!$F$7:$L$110,4,FALSE)))))</f>
        <v/>
      </c>
      <c r="G78" s="197" t="str">
        <f>IF(C78="","",(IF(ISERROR(VLOOKUP(C78,FSGT2_Inscr!$F$7:$L$110,5,FALSE))=TRUE,VLOOKUP(C78,FSGT3_Inscr!$F$7:$K$110,5,FALSE),(VLOOKUP(C78,FSGT2_Inscr!$F$7:$L$110,5,FALSE)))))</f>
        <v/>
      </c>
      <c r="H78" s="197" t="str">
        <f>IF(C78="","",(IF(ISERROR(VLOOKUP(C78,FSGT2_Inscr!$F$7:$L$110,6,FALSE))=TRUE,VLOOKUP(C78,FSGT3_Inscr!$F$7:$K$110,6,FALSE),(VLOOKUP(C78,FSGT2_Inscr!$F$7:$L$110,6,FALSE)))))</f>
        <v/>
      </c>
      <c r="I78" s="196"/>
      <c r="J78" s="198">
        <f t="shared" si="22"/>
        <v>0</v>
      </c>
      <c r="K78" s="203">
        <f>IF(J78=1,(SUM($J$8:J78)*J78),0)</f>
        <v>0</v>
      </c>
      <c r="L78" s="203" t="str">
        <f t="shared" si="23"/>
        <v xml:space="preserve"> </v>
      </c>
      <c r="M78" s="203" t="str">
        <f t="shared" si="24"/>
        <v xml:space="preserve"> </v>
      </c>
      <c r="N78" s="248" t="str">
        <f t="shared" si="25"/>
        <v xml:space="preserve"> </v>
      </c>
      <c r="O78" s="144" t="str">
        <f t="shared" si="26"/>
        <v xml:space="preserve"> </v>
      </c>
      <c r="P78" s="234" t="str">
        <f t="shared" si="27"/>
        <v/>
      </c>
      <c r="Q78" s="279"/>
      <c r="R78" s="198">
        <f t="shared" si="28"/>
        <v>0</v>
      </c>
      <c r="S78" s="203">
        <f>IF(R78=1,(SUM($R$8:R78)*R78),0)</f>
        <v>0</v>
      </c>
      <c r="T78" s="203" t="str">
        <f t="shared" si="29"/>
        <v xml:space="preserve"> </v>
      </c>
      <c r="U78" s="203" t="str">
        <f t="shared" si="30"/>
        <v xml:space="preserve"> </v>
      </c>
      <c r="V78" s="248" t="str">
        <f t="shared" si="31"/>
        <v xml:space="preserve"> </v>
      </c>
      <c r="W78" s="144" t="str">
        <f t="shared" si="32"/>
        <v xml:space="preserve"> </v>
      </c>
      <c r="X78" s="234" t="str">
        <f t="shared" si="33"/>
        <v/>
      </c>
      <c r="Y78" s="279"/>
      <c r="Z78" s="198">
        <f t="shared" si="34"/>
        <v>0</v>
      </c>
      <c r="AA78" s="203">
        <f>IF(Z78=1,(SUM($Z$8:Z78)*Z78),0)</f>
        <v>0</v>
      </c>
      <c r="AB78" s="203" t="str">
        <f t="shared" si="35"/>
        <v xml:space="preserve"> </v>
      </c>
      <c r="AC78" s="203" t="str">
        <f t="shared" si="36"/>
        <v xml:space="preserve"> </v>
      </c>
      <c r="AD78" s="248" t="str">
        <f t="shared" si="37"/>
        <v xml:space="preserve"> </v>
      </c>
      <c r="AE78" s="144" t="str">
        <f t="shared" si="38"/>
        <v xml:space="preserve"> </v>
      </c>
      <c r="AF78" s="234" t="str">
        <f t="shared" si="39"/>
        <v/>
      </c>
      <c r="AL78" s="268" t="str">
        <f t="shared" si="40"/>
        <v/>
      </c>
      <c r="AM78" s="270">
        <f t="shared" si="41"/>
        <v>0</v>
      </c>
    </row>
    <row r="79" spans="1:39" x14ac:dyDescent="0.3">
      <c r="A79" s="131">
        <v>72</v>
      </c>
      <c r="B79" s="131">
        <f t="shared" si="21"/>
        <v>1</v>
      </c>
      <c r="C79" s="129"/>
      <c r="D79" s="131" t="str">
        <f>IF(C79="","",(IF(ISERROR(VLOOKUP(C79,FSGT2_Inscr!$F$7:$L$110,2,FALSE))=TRUE,VLOOKUP(C79,FSGT3_Inscr!$F$7:$K$110,2,FALSE),(VLOOKUP(C79,FSGT2_Inscr!$F$7:$L$110,2,FALSE)))))</f>
        <v/>
      </c>
      <c r="E79" s="131" t="str">
        <f>IF(C79="","",(IF(ISERROR(VLOOKUP(C79,FSGT2_Inscr!$F$7:$L$110,3,FALSE))=TRUE,VLOOKUP(C79,FSGT3_Inscr!$F$7:$K$110,3,FALSE),(VLOOKUP(C79,FSGT2_Inscr!$F$7:$L$110,3,FALSE)))))</f>
        <v/>
      </c>
      <c r="F79" s="131" t="str">
        <f>IF(C79="","",(IF(ISERROR(VLOOKUP(C79,FSGT2_Inscr!$F$7:$L$110,4,FALSE))=TRUE,VLOOKUP(C79,FSGT3_Inscr!$F$7:$K$110,4,FALSE),(VLOOKUP(C79,FSGT2_Inscr!$F$7:$L$110,4,FALSE)))))</f>
        <v/>
      </c>
      <c r="G79" s="131" t="str">
        <f>IF(C79="","",(IF(ISERROR(VLOOKUP(C79,FSGT2_Inscr!$F$7:$L$110,5,FALSE))=TRUE,VLOOKUP(C79,FSGT3_Inscr!$F$7:$K$110,5,FALSE),(VLOOKUP(C79,FSGT2_Inscr!$F$7:$L$110,5,FALSE)))))</f>
        <v/>
      </c>
      <c r="H79" s="131" t="str">
        <f>IF(C79="","",(IF(ISERROR(VLOOKUP(C79,FSGT2_Inscr!$F$7:$L$110,6,FALSE))=TRUE,VLOOKUP(C79,FSGT3_Inscr!$F$7:$K$110,6,FALSE),(VLOOKUP(C79,FSGT2_Inscr!$F$7:$L$110,6,FALSE)))))</f>
        <v/>
      </c>
      <c r="I79" s="78"/>
      <c r="J79" s="241">
        <f t="shared" si="22"/>
        <v>0</v>
      </c>
      <c r="K79" s="204">
        <f>IF(J79=1,(SUM($J$8:J79)*J79),0)</f>
        <v>0</v>
      </c>
      <c r="L79" s="204" t="str">
        <f t="shared" si="23"/>
        <v xml:space="preserve"> </v>
      </c>
      <c r="M79" s="204" t="str">
        <f t="shared" si="24"/>
        <v xml:space="preserve"> </v>
      </c>
      <c r="N79" s="249" t="str">
        <f t="shared" si="25"/>
        <v xml:space="preserve"> </v>
      </c>
      <c r="O79" s="143" t="str">
        <f t="shared" si="26"/>
        <v xml:space="preserve"> </v>
      </c>
      <c r="P79" s="233" t="str">
        <f t="shared" si="27"/>
        <v/>
      </c>
      <c r="Q79" s="280"/>
      <c r="R79" s="241">
        <f t="shared" si="28"/>
        <v>0</v>
      </c>
      <c r="S79" s="204">
        <f>IF(R79=1,(SUM($R$8:R79)*R79),0)</f>
        <v>0</v>
      </c>
      <c r="T79" s="204" t="str">
        <f t="shared" si="29"/>
        <v xml:space="preserve"> </v>
      </c>
      <c r="U79" s="204" t="str">
        <f t="shared" si="30"/>
        <v xml:space="preserve"> </v>
      </c>
      <c r="V79" s="249" t="str">
        <f t="shared" si="31"/>
        <v xml:space="preserve"> </v>
      </c>
      <c r="W79" s="143" t="str">
        <f t="shared" si="32"/>
        <v xml:space="preserve"> </v>
      </c>
      <c r="X79" s="233" t="str">
        <f t="shared" si="33"/>
        <v/>
      </c>
      <c r="Y79" s="280"/>
      <c r="Z79" s="241">
        <f t="shared" si="34"/>
        <v>0</v>
      </c>
      <c r="AA79" s="204">
        <f>IF(Z79=1,(SUM($Z$8:Z79)*Z79),0)</f>
        <v>0</v>
      </c>
      <c r="AB79" s="204" t="str">
        <f t="shared" si="35"/>
        <v xml:space="preserve"> </v>
      </c>
      <c r="AC79" s="204" t="str">
        <f t="shared" si="36"/>
        <v xml:space="preserve"> </v>
      </c>
      <c r="AD79" s="249" t="str">
        <f t="shared" si="37"/>
        <v xml:space="preserve"> </v>
      </c>
      <c r="AE79" s="143" t="str">
        <f t="shared" si="38"/>
        <v xml:space="preserve"> </v>
      </c>
      <c r="AF79" s="233" t="str">
        <f t="shared" si="39"/>
        <v/>
      </c>
      <c r="AL79" s="268" t="str">
        <f t="shared" si="40"/>
        <v/>
      </c>
      <c r="AM79" s="270">
        <f t="shared" si="41"/>
        <v>0</v>
      </c>
    </row>
    <row r="80" spans="1:39" x14ac:dyDescent="0.3">
      <c r="A80" s="197">
        <v>73</v>
      </c>
      <c r="B80" s="197">
        <f t="shared" si="21"/>
        <v>1</v>
      </c>
      <c r="C80" s="130"/>
      <c r="D80" s="197" t="str">
        <f>IF(C80="","",(IF(ISERROR(VLOOKUP(C80,FSGT2_Inscr!$F$7:$L$110,2,FALSE))=TRUE,VLOOKUP(C80,FSGT3_Inscr!$F$7:$K$110,2,FALSE),(VLOOKUP(C80,FSGT2_Inscr!$F$7:$L$110,2,FALSE)))))</f>
        <v/>
      </c>
      <c r="E80" s="197" t="str">
        <f>IF(C80="","",(IF(ISERROR(VLOOKUP(C80,FSGT2_Inscr!$F$7:$L$110,3,FALSE))=TRUE,VLOOKUP(C80,FSGT3_Inscr!$F$7:$K$110,3,FALSE),(VLOOKUP(C80,FSGT2_Inscr!$F$7:$L$110,3,FALSE)))))</f>
        <v/>
      </c>
      <c r="F80" s="197" t="str">
        <f>IF(C80="","",(IF(ISERROR(VLOOKUP(C80,FSGT2_Inscr!$F$7:$L$110,4,FALSE))=TRUE,VLOOKUP(C80,FSGT3_Inscr!$F$7:$K$110,4,FALSE),(VLOOKUP(C80,FSGT2_Inscr!$F$7:$L$110,4,FALSE)))))</f>
        <v/>
      </c>
      <c r="G80" s="197" t="str">
        <f>IF(C80="","",(IF(ISERROR(VLOOKUP(C80,FSGT2_Inscr!$F$7:$L$110,5,FALSE))=TRUE,VLOOKUP(C80,FSGT3_Inscr!$F$7:$K$110,5,FALSE),(VLOOKUP(C80,FSGT2_Inscr!$F$7:$L$110,5,FALSE)))))</f>
        <v/>
      </c>
      <c r="H80" s="197" t="str">
        <f>IF(C80="","",(IF(ISERROR(VLOOKUP(C80,FSGT2_Inscr!$F$7:$L$110,6,FALSE))=TRUE,VLOOKUP(C80,FSGT3_Inscr!$F$7:$K$110,6,FALSE),(VLOOKUP(C80,FSGT2_Inscr!$F$7:$L$110,6,FALSE)))))</f>
        <v/>
      </c>
      <c r="I80" s="196"/>
      <c r="J80" s="198">
        <f t="shared" si="22"/>
        <v>0</v>
      </c>
      <c r="K80" s="203">
        <f>IF(J80=1,(SUM($J$8:J80)*J80),0)</f>
        <v>0</v>
      </c>
      <c r="L80" s="203" t="str">
        <f t="shared" si="23"/>
        <v xml:space="preserve"> </v>
      </c>
      <c r="M80" s="203" t="str">
        <f t="shared" si="24"/>
        <v xml:space="preserve"> </v>
      </c>
      <c r="N80" s="248" t="str">
        <f t="shared" si="25"/>
        <v xml:space="preserve"> </v>
      </c>
      <c r="O80" s="144" t="str">
        <f t="shared" si="26"/>
        <v xml:space="preserve"> </v>
      </c>
      <c r="P80" s="234" t="str">
        <f t="shared" si="27"/>
        <v/>
      </c>
      <c r="Q80" s="279"/>
      <c r="R80" s="198">
        <f t="shared" si="28"/>
        <v>0</v>
      </c>
      <c r="S80" s="203">
        <f>IF(R80=1,(SUM($R$8:R80)*R80),0)</f>
        <v>0</v>
      </c>
      <c r="T80" s="203" t="str">
        <f t="shared" si="29"/>
        <v xml:space="preserve"> </v>
      </c>
      <c r="U80" s="203" t="str">
        <f t="shared" si="30"/>
        <v xml:space="preserve"> </v>
      </c>
      <c r="V80" s="248" t="str">
        <f t="shared" si="31"/>
        <v xml:space="preserve"> </v>
      </c>
      <c r="W80" s="144" t="str">
        <f t="shared" si="32"/>
        <v xml:space="preserve"> </v>
      </c>
      <c r="X80" s="234" t="str">
        <f t="shared" si="33"/>
        <v/>
      </c>
      <c r="Y80" s="279"/>
      <c r="Z80" s="198">
        <f t="shared" si="34"/>
        <v>0</v>
      </c>
      <c r="AA80" s="203">
        <f>IF(Z80=1,(SUM($Z$8:Z80)*Z80),0)</f>
        <v>0</v>
      </c>
      <c r="AB80" s="203" t="str">
        <f t="shared" si="35"/>
        <v xml:space="preserve"> </v>
      </c>
      <c r="AC80" s="203" t="str">
        <f t="shared" si="36"/>
        <v xml:space="preserve"> </v>
      </c>
      <c r="AD80" s="248" t="str">
        <f t="shared" si="37"/>
        <v xml:space="preserve"> </v>
      </c>
      <c r="AE80" s="144" t="str">
        <f t="shared" si="38"/>
        <v xml:space="preserve"> </v>
      </c>
      <c r="AF80" s="234" t="str">
        <f t="shared" si="39"/>
        <v/>
      </c>
      <c r="AL80" s="268" t="str">
        <f t="shared" si="40"/>
        <v/>
      </c>
      <c r="AM80" s="270">
        <f t="shared" si="41"/>
        <v>0</v>
      </c>
    </row>
    <row r="81" spans="1:39" x14ac:dyDescent="0.3">
      <c r="A81" s="131">
        <v>74</v>
      </c>
      <c r="B81" s="131">
        <f t="shared" si="21"/>
        <v>1</v>
      </c>
      <c r="C81" s="129"/>
      <c r="D81" s="131" t="str">
        <f>IF(C81="","",(IF(ISERROR(VLOOKUP(C81,FSGT2_Inscr!$F$7:$L$110,2,FALSE))=TRUE,VLOOKUP(C81,FSGT3_Inscr!$F$7:$K$110,2,FALSE),(VLOOKUP(C81,FSGT2_Inscr!$F$7:$L$110,2,FALSE)))))</f>
        <v/>
      </c>
      <c r="E81" s="131" t="str">
        <f>IF(C81="","",(IF(ISERROR(VLOOKUP(C81,FSGT2_Inscr!$F$7:$L$110,3,FALSE))=TRUE,VLOOKUP(C81,FSGT3_Inscr!$F$7:$K$110,3,FALSE),(VLOOKUP(C81,FSGT2_Inscr!$F$7:$L$110,3,FALSE)))))</f>
        <v/>
      </c>
      <c r="F81" s="131" t="str">
        <f>IF(C81="","",(IF(ISERROR(VLOOKUP(C81,FSGT2_Inscr!$F$7:$L$110,4,FALSE))=TRUE,VLOOKUP(C81,FSGT3_Inscr!$F$7:$K$110,4,FALSE),(VLOOKUP(C81,FSGT2_Inscr!$F$7:$L$110,4,FALSE)))))</f>
        <v/>
      </c>
      <c r="G81" s="131" t="str">
        <f>IF(C81="","",(IF(ISERROR(VLOOKUP(C81,FSGT2_Inscr!$F$7:$L$110,5,FALSE))=TRUE,VLOOKUP(C81,FSGT3_Inscr!$F$7:$K$110,5,FALSE),(VLOOKUP(C81,FSGT2_Inscr!$F$7:$L$110,5,FALSE)))))</f>
        <v/>
      </c>
      <c r="H81" s="131" t="str">
        <f>IF(C81="","",(IF(ISERROR(VLOOKUP(C81,FSGT2_Inscr!$F$7:$L$110,6,FALSE))=TRUE,VLOOKUP(C81,FSGT3_Inscr!$F$7:$K$110,6,FALSE),(VLOOKUP(C81,FSGT2_Inscr!$F$7:$L$110,6,FALSE)))))</f>
        <v/>
      </c>
      <c r="I81" s="78"/>
      <c r="J81" s="241">
        <f t="shared" si="22"/>
        <v>0</v>
      </c>
      <c r="K81" s="204">
        <f>IF(J81=1,(SUM($J$8:J81)*J81),0)</f>
        <v>0</v>
      </c>
      <c r="L81" s="204" t="str">
        <f t="shared" si="23"/>
        <v xml:space="preserve"> </v>
      </c>
      <c r="M81" s="204" t="str">
        <f t="shared" si="24"/>
        <v xml:space="preserve"> </v>
      </c>
      <c r="N81" s="249" t="str">
        <f t="shared" si="25"/>
        <v xml:space="preserve"> </v>
      </c>
      <c r="O81" s="143" t="str">
        <f t="shared" si="26"/>
        <v xml:space="preserve"> </v>
      </c>
      <c r="P81" s="233" t="str">
        <f t="shared" si="27"/>
        <v/>
      </c>
      <c r="Q81" s="280"/>
      <c r="R81" s="241">
        <f t="shared" si="28"/>
        <v>0</v>
      </c>
      <c r="S81" s="204">
        <f>IF(R81=1,(SUM($R$8:R81)*R81),0)</f>
        <v>0</v>
      </c>
      <c r="T81" s="204" t="str">
        <f t="shared" si="29"/>
        <v xml:space="preserve"> </v>
      </c>
      <c r="U81" s="204" t="str">
        <f t="shared" si="30"/>
        <v xml:space="preserve"> </v>
      </c>
      <c r="V81" s="249" t="str">
        <f t="shared" si="31"/>
        <v xml:space="preserve"> </v>
      </c>
      <c r="W81" s="143" t="str">
        <f t="shared" si="32"/>
        <v xml:space="preserve"> </v>
      </c>
      <c r="X81" s="233" t="str">
        <f t="shared" si="33"/>
        <v/>
      </c>
      <c r="Y81" s="280"/>
      <c r="Z81" s="241">
        <f t="shared" si="34"/>
        <v>0</v>
      </c>
      <c r="AA81" s="204">
        <f>IF(Z81=1,(SUM($Z$8:Z81)*Z81),0)</f>
        <v>0</v>
      </c>
      <c r="AB81" s="204" t="str">
        <f t="shared" si="35"/>
        <v xml:space="preserve"> </v>
      </c>
      <c r="AC81" s="204" t="str">
        <f t="shared" si="36"/>
        <v xml:space="preserve"> </v>
      </c>
      <c r="AD81" s="249" t="str">
        <f t="shared" si="37"/>
        <v xml:space="preserve"> </v>
      </c>
      <c r="AE81" s="143" t="str">
        <f t="shared" si="38"/>
        <v xml:space="preserve"> </v>
      </c>
      <c r="AF81" s="233" t="str">
        <f t="shared" si="39"/>
        <v/>
      </c>
      <c r="AL81" s="268" t="str">
        <f t="shared" si="40"/>
        <v/>
      </c>
      <c r="AM81" s="270">
        <f t="shared" si="41"/>
        <v>0</v>
      </c>
    </row>
    <row r="82" spans="1:39" x14ac:dyDescent="0.3">
      <c r="A82" s="197">
        <v>75</v>
      </c>
      <c r="B82" s="197">
        <f t="shared" si="21"/>
        <v>1</v>
      </c>
      <c r="C82" s="130"/>
      <c r="D82" s="197" t="str">
        <f>IF(C82="","",(IF(ISERROR(VLOOKUP(C82,FSGT2_Inscr!$F$7:$L$110,2,FALSE))=TRUE,VLOOKUP(C82,FSGT3_Inscr!$F$7:$K$110,2,FALSE),(VLOOKUP(C82,FSGT2_Inscr!$F$7:$L$110,2,FALSE)))))</f>
        <v/>
      </c>
      <c r="E82" s="197" t="str">
        <f>IF(C82="","",(IF(ISERROR(VLOOKUP(C82,FSGT2_Inscr!$F$7:$L$110,3,FALSE))=TRUE,VLOOKUP(C82,FSGT3_Inscr!$F$7:$K$110,3,FALSE),(VLOOKUP(C82,FSGT2_Inscr!$F$7:$L$110,3,FALSE)))))</f>
        <v/>
      </c>
      <c r="F82" s="197" t="str">
        <f>IF(C82="","",(IF(ISERROR(VLOOKUP(C82,FSGT2_Inscr!$F$7:$L$110,4,FALSE))=TRUE,VLOOKUP(C82,FSGT3_Inscr!$F$7:$K$110,4,FALSE),(VLOOKUP(C82,FSGT2_Inscr!$F$7:$L$110,4,FALSE)))))</f>
        <v/>
      </c>
      <c r="G82" s="197" t="str">
        <f>IF(C82="","",(IF(ISERROR(VLOOKUP(C82,FSGT2_Inscr!$F$7:$L$110,5,FALSE))=TRUE,VLOOKUP(C82,FSGT3_Inscr!$F$7:$K$110,5,FALSE),(VLOOKUP(C82,FSGT2_Inscr!$F$7:$L$110,5,FALSE)))))</f>
        <v/>
      </c>
      <c r="H82" s="197" t="str">
        <f>IF(C82="","",(IF(ISERROR(VLOOKUP(C82,FSGT2_Inscr!$F$7:$L$110,6,FALSE))=TRUE,VLOOKUP(C82,FSGT3_Inscr!$F$7:$K$110,6,FALSE),(VLOOKUP(C82,FSGT2_Inscr!$F$7:$L$110,6,FALSE)))))</f>
        <v/>
      </c>
      <c r="I82" s="196"/>
      <c r="J82" s="198">
        <f t="shared" si="22"/>
        <v>0</v>
      </c>
      <c r="K82" s="203">
        <f>IF(J82=1,(SUM($J$8:J82)*J82),0)</f>
        <v>0</v>
      </c>
      <c r="L82" s="203" t="str">
        <f t="shared" si="23"/>
        <v xml:space="preserve"> </v>
      </c>
      <c r="M82" s="203" t="str">
        <f t="shared" si="24"/>
        <v xml:space="preserve"> </v>
      </c>
      <c r="N82" s="248" t="str">
        <f t="shared" si="25"/>
        <v xml:space="preserve"> </v>
      </c>
      <c r="O82" s="144" t="str">
        <f t="shared" si="26"/>
        <v xml:space="preserve"> </v>
      </c>
      <c r="P82" s="234" t="str">
        <f t="shared" si="27"/>
        <v/>
      </c>
      <c r="Q82" s="279"/>
      <c r="R82" s="198">
        <f t="shared" si="28"/>
        <v>0</v>
      </c>
      <c r="S82" s="203">
        <f>IF(R82=1,(SUM($R$8:R82)*R82),0)</f>
        <v>0</v>
      </c>
      <c r="T82" s="203" t="str">
        <f t="shared" si="29"/>
        <v xml:space="preserve"> </v>
      </c>
      <c r="U82" s="203" t="str">
        <f t="shared" si="30"/>
        <v xml:space="preserve"> </v>
      </c>
      <c r="V82" s="248" t="str">
        <f t="shared" si="31"/>
        <v xml:space="preserve"> </v>
      </c>
      <c r="W82" s="144" t="str">
        <f t="shared" si="32"/>
        <v xml:space="preserve"> </v>
      </c>
      <c r="X82" s="234" t="str">
        <f t="shared" si="33"/>
        <v/>
      </c>
      <c r="Y82" s="279"/>
      <c r="Z82" s="198">
        <f t="shared" si="34"/>
        <v>0</v>
      </c>
      <c r="AA82" s="203">
        <f>IF(Z82=1,(SUM($Z$8:Z82)*Z82),0)</f>
        <v>0</v>
      </c>
      <c r="AB82" s="203" t="str">
        <f t="shared" si="35"/>
        <v xml:space="preserve"> </v>
      </c>
      <c r="AC82" s="203" t="str">
        <f t="shared" si="36"/>
        <v xml:space="preserve"> </v>
      </c>
      <c r="AD82" s="248" t="str">
        <f t="shared" si="37"/>
        <v xml:space="preserve"> </v>
      </c>
      <c r="AE82" s="144" t="str">
        <f t="shared" si="38"/>
        <v xml:space="preserve"> </v>
      </c>
      <c r="AF82" s="234" t="str">
        <f t="shared" si="39"/>
        <v/>
      </c>
      <c r="AL82" s="268" t="str">
        <f t="shared" si="40"/>
        <v/>
      </c>
      <c r="AM82" s="270">
        <f t="shared" si="41"/>
        <v>0</v>
      </c>
    </row>
    <row r="83" spans="1:39" x14ac:dyDescent="0.3">
      <c r="A83" s="131">
        <v>76</v>
      </c>
      <c r="B83" s="131">
        <f t="shared" si="21"/>
        <v>1</v>
      </c>
      <c r="C83" s="129"/>
      <c r="D83" s="131" t="str">
        <f>IF(C83="","",(IF(ISERROR(VLOOKUP(C83,FSGT2_Inscr!$F$7:$L$110,2,FALSE))=TRUE,VLOOKUP(C83,FSGT3_Inscr!$F$7:$K$110,2,FALSE),(VLOOKUP(C83,FSGT2_Inscr!$F$7:$L$110,2,FALSE)))))</f>
        <v/>
      </c>
      <c r="E83" s="131" t="str">
        <f>IF(C83="","",(IF(ISERROR(VLOOKUP(C83,FSGT2_Inscr!$F$7:$L$110,3,FALSE))=TRUE,VLOOKUP(C83,FSGT3_Inscr!$F$7:$K$110,3,FALSE),(VLOOKUP(C83,FSGT2_Inscr!$F$7:$L$110,3,FALSE)))))</f>
        <v/>
      </c>
      <c r="F83" s="131" t="str">
        <f>IF(C83="","",(IF(ISERROR(VLOOKUP(C83,FSGT2_Inscr!$F$7:$L$110,4,FALSE))=TRUE,VLOOKUP(C83,FSGT3_Inscr!$F$7:$K$110,4,FALSE),(VLOOKUP(C83,FSGT2_Inscr!$F$7:$L$110,4,FALSE)))))</f>
        <v/>
      </c>
      <c r="G83" s="131" t="str">
        <f>IF(C83="","",(IF(ISERROR(VLOOKUP(C83,FSGT2_Inscr!$F$7:$L$110,5,FALSE))=TRUE,VLOOKUP(C83,FSGT3_Inscr!$F$7:$K$110,5,FALSE),(VLOOKUP(C83,FSGT2_Inscr!$F$7:$L$110,5,FALSE)))))</f>
        <v/>
      </c>
      <c r="H83" s="131" t="str">
        <f>IF(C83="","",(IF(ISERROR(VLOOKUP(C83,FSGT2_Inscr!$F$7:$L$110,6,FALSE))=TRUE,VLOOKUP(C83,FSGT3_Inscr!$F$7:$K$110,6,FALSE),(VLOOKUP(C83,FSGT2_Inscr!$F$7:$L$110,6,FALSE)))))</f>
        <v/>
      </c>
      <c r="I83" s="78"/>
      <c r="J83" s="241">
        <f t="shared" si="22"/>
        <v>0</v>
      </c>
      <c r="K83" s="204">
        <f>IF(J83=1,(SUM($J$8:J83)*J83),0)</f>
        <v>0</v>
      </c>
      <c r="L83" s="204" t="str">
        <f t="shared" si="23"/>
        <v xml:space="preserve"> </v>
      </c>
      <c r="M83" s="204" t="str">
        <f t="shared" si="24"/>
        <v xml:space="preserve"> </v>
      </c>
      <c r="N83" s="249" t="str">
        <f t="shared" si="25"/>
        <v xml:space="preserve"> </v>
      </c>
      <c r="O83" s="143" t="str">
        <f t="shared" si="26"/>
        <v xml:space="preserve"> </v>
      </c>
      <c r="P83" s="233" t="str">
        <f t="shared" si="27"/>
        <v/>
      </c>
      <c r="Q83" s="280"/>
      <c r="R83" s="241">
        <f t="shared" si="28"/>
        <v>0</v>
      </c>
      <c r="S83" s="204">
        <f>IF(R83=1,(SUM($R$8:R83)*R83),0)</f>
        <v>0</v>
      </c>
      <c r="T83" s="204" t="str">
        <f t="shared" si="29"/>
        <v xml:space="preserve"> </v>
      </c>
      <c r="U83" s="204" t="str">
        <f t="shared" si="30"/>
        <v xml:space="preserve"> </v>
      </c>
      <c r="V83" s="249" t="str">
        <f t="shared" si="31"/>
        <v xml:space="preserve"> </v>
      </c>
      <c r="W83" s="143" t="str">
        <f t="shared" si="32"/>
        <v xml:space="preserve"> </v>
      </c>
      <c r="X83" s="233" t="str">
        <f t="shared" si="33"/>
        <v/>
      </c>
      <c r="Y83" s="280"/>
      <c r="Z83" s="241">
        <f t="shared" si="34"/>
        <v>0</v>
      </c>
      <c r="AA83" s="204">
        <f>IF(Z83=1,(SUM($Z$8:Z83)*Z83),0)</f>
        <v>0</v>
      </c>
      <c r="AB83" s="204" t="str">
        <f t="shared" si="35"/>
        <v xml:space="preserve"> </v>
      </c>
      <c r="AC83" s="204" t="str">
        <f t="shared" si="36"/>
        <v xml:space="preserve"> </v>
      </c>
      <c r="AD83" s="249" t="str">
        <f t="shared" si="37"/>
        <v xml:space="preserve"> </v>
      </c>
      <c r="AE83" s="143" t="str">
        <f t="shared" si="38"/>
        <v xml:space="preserve"> </v>
      </c>
      <c r="AF83" s="233" t="str">
        <f t="shared" si="39"/>
        <v/>
      </c>
      <c r="AL83" s="268" t="str">
        <f t="shared" si="40"/>
        <v/>
      </c>
      <c r="AM83" s="270">
        <f t="shared" si="41"/>
        <v>0</v>
      </c>
    </row>
    <row r="84" spans="1:39" x14ac:dyDescent="0.3">
      <c r="A84" s="197">
        <v>77</v>
      </c>
      <c r="B84" s="197">
        <f t="shared" si="21"/>
        <v>1</v>
      </c>
      <c r="C84" s="130"/>
      <c r="D84" s="197" t="str">
        <f>IF(C84="","",(IF(ISERROR(VLOOKUP(C84,FSGT2_Inscr!$F$7:$L$110,2,FALSE))=TRUE,VLOOKUP(C84,FSGT3_Inscr!$F$7:$K$110,2,FALSE),(VLOOKUP(C84,FSGT2_Inscr!$F$7:$L$110,2,FALSE)))))</f>
        <v/>
      </c>
      <c r="E84" s="197" t="str">
        <f>IF(C84="","",(IF(ISERROR(VLOOKUP(C84,FSGT2_Inscr!$F$7:$L$110,3,FALSE))=TRUE,VLOOKUP(C84,FSGT3_Inscr!$F$7:$K$110,3,FALSE),(VLOOKUP(C84,FSGT2_Inscr!$F$7:$L$110,3,FALSE)))))</f>
        <v/>
      </c>
      <c r="F84" s="197" t="str">
        <f>IF(C84="","",(IF(ISERROR(VLOOKUP(C84,FSGT2_Inscr!$F$7:$L$110,4,FALSE))=TRUE,VLOOKUP(C84,FSGT3_Inscr!$F$7:$K$110,4,FALSE),(VLOOKUP(C84,FSGT2_Inscr!$F$7:$L$110,4,FALSE)))))</f>
        <v/>
      </c>
      <c r="G84" s="197" t="str">
        <f>IF(C84="","",(IF(ISERROR(VLOOKUP(C84,FSGT2_Inscr!$F$7:$L$110,5,FALSE))=TRUE,VLOOKUP(C84,FSGT3_Inscr!$F$7:$K$110,5,FALSE),(VLOOKUP(C84,FSGT2_Inscr!$F$7:$L$110,5,FALSE)))))</f>
        <v/>
      </c>
      <c r="H84" s="197" t="str">
        <f>IF(C84="","",(IF(ISERROR(VLOOKUP(C84,FSGT2_Inscr!$F$7:$L$110,6,FALSE))=TRUE,VLOOKUP(C84,FSGT3_Inscr!$F$7:$K$110,6,FALSE),(VLOOKUP(C84,FSGT2_Inscr!$F$7:$L$110,6,FALSE)))))</f>
        <v/>
      </c>
      <c r="I84" s="196"/>
      <c r="J84" s="198">
        <f t="shared" si="22"/>
        <v>0</v>
      </c>
      <c r="K84" s="203">
        <f>IF(J84=1,(SUM($J$8:J84)*J84),0)</f>
        <v>0</v>
      </c>
      <c r="L84" s="203" t="str">
        <f t="shared" si="23"/>
        <v xml:space="preserve"> </v>
      </c>
      <c r="M84" s="203" t="str">
        <f t="shared" si="24"/>
        <v xml:space="preserve"> </v>
      </c>
      <c r="N84" s="248" t="str">
        <f t="shared" si="25"/>
        <v xml:space="preserve"> </v>
      </c>
      <c r="O84" s="144" t="str">
        <f t="shared" si="26"/>
        <v xml:space="preserve"> </v>
      </c>
      <c r="P84" s="234" t="str">
        <f t="shared" si="27"/>
        <v/>
      </c>
      <c r="Q84" s="279"/>
      <c r="R84" s="198">
        <f t="shared" si="28"/>
        <v>0</v>
      </c>
      <c r="S84" s="203">
        <f>IF(R84=1,(SUM($R$8:R84)*R84),0)</f>
        <v>0</v>
      </c>
      <c r="T84" s="203" t="str">
        <f t="shared" si="29"/>
        <v xml:space="preserve"> </v>
      </c>
      <c r="U84" s="203" t="str">
        <f t="shared" si="30"/>
        <v xml:space="preserve"> </v>
      </c>
      <c r="V84" s="248" t="str">
        <f t="shared" si="31"/>
        <v xml:space="preserve"> </v>
      </c>
      <c r="W84" s="144" t="str">
        <f t="shared" si="32"/>
        <v xml:space="preserve"> </v>
      </c>
      <c r="X84" s="234" t="str">
        <f t="shared" si="33"/>
        <v/>
      </c>
      <c r="Y84" s="279"/>
      <c r="Z84" s="198">
        <f t="shared" si="34"/>
        <v>0</v>
      </c>
      <c r="AA84" s="203">
        <f>IF(Z84=1,(SUM($Z$8:Z84)*Z84),0)</f>
        <v>0</v>
      </c>
      <c r="AB84" s="203" t="str">
        <f t="shared" si="35"/>
        <v xml:space="preserve"> </v>
      </c>
      <c r="AC84" s="203" t="str">
        <f t="shared" si="36"/>
        <v xml:space="preserve"> </v>
      </c>
      <c r="AD84" s="248" t="str">
        <f t="shared" si="37"/>
        <v xml:space="preserve"> </v>
      </c>
      <c r="AE84" s="144" t="str">
        <f t="shared" si="38"/>
        <v xml:space="preserve"> </v>
      </c>
      <c r="AF84" s="234" t="str">
        <f t="shared" si="39"/>
        <v/>
      </c>
      <c r="AL84" s="268" t="str">
        <f t="shared" si="40"/>
        <v/>
      </c>
      <c r="AM84" s="270">
        <f t="shared" si="41"/>
        <v>0</v>
      </c>
    </row>
    <row r="85" spans="1:39" x14ac:dyDescent="0.3">
      <c r="A85" s="131">
        <v>78</v>
      </c>
      <c r="B85" s="131">
        <f t="shared" si="21"/>
        <v>1</v>
      </c>
      <c r="C85" s="129"/>
      <c r="D85" s="131" t="str">
        <f>IF(C85="","",(IF(ISERROR(VLOOKUP(C85,FSGT2_Inscr!$F$7:$L$110,2,FALSE))=TRUE,VLOOKUP(C85,FSGT3_Inscr!$F$7:$K$110,2,FALSE),(VLOOKUP(C85,FSGT2_Inscr!$F$7:$L$110,2,FALSE)))))</f>
        <v/>
      </c>
      <c r="E85" s="131" t="str">
        <f>IF(C85="","",(IF(ISERROR(VLOOKUP(C85,FSGT2_Inscr!$F$7:$L$110,3,FALSE))=TRUE,VLOOKUP(C85,FSGT3_Inscr!$F$7:$K$110,3,FALSE),(VLOOKUP(C85,FSGT2_Inscr!$F$7:$L$110,3,FALSE)))))</f>
        <v/>
      </c>
      <c r="F85" s="131" t="str">
        <f>IF(C85="","",(IF(ISERROR(VLOOKUP(C85,FSGT2_Inscr!$F$7:$L$110,4,FALSE))=TRUE,VLOOKUP(C85,FSGT3_Inscr!$F$7:$K$110,4,FALSE),(VLOOKUP(C85,FSGT2_Inscr!$F$7:$L$110,4,FALSE)))))</f>
        <v/>
      </c>
      <c r="G85" s="131" t="str">
        <f>IF(C85="","",(IF(ISERROR(VLOOKUP(C85,FSGT2_Inscr!$F$7:$L$110,5,FALSE))=TRUE,VLOOKUP(C85,FSGT3_Inscr!$F$7:$K$110,5,FALSE),(VLOOKUP(C85,FSGT2_Inscr!$F$7:$L$110,5,FALSE)))))</f>
        <v/>
      </c>
      <c r="H85" s="131" t="str">
        <f>IF(C85="","",(IF(ISERROR(VLOOKUP(C85,FSGT2_Inscr!$F$7:$L$110,6,FALSE))=TRUE,VLOOKUP(C85,FSGT3_Inscr!$F$7:$K$110,6,FALSE),(VLOOKUP(C85,FSGT2_Inscr!$F$7:$L$110,6,FALSE)))))</f>
        <v/>
      </c>
      <c r="I85" s="78"/>
      <c r="J85" s="241">
        <f t="shared" si="22"/>
        <v>0</v>
      </c>
      <c r="K85" s="204">
        <f>IF(J85=1,(SUM($J$8:J85)*J85),0)</f>
        <v>0</v>
      </c>
      <c r="L85" s="204" t="str">
        <f t="shared" si="23"/>
        <v xml:space="preserve"> </v>
      </c>
      <c r="M85" s="204" t="str">
        <f t="shared" si="24"/>
        <v xml:space="preserve"> </v>
      </c>
      <c r="N85" s="249" t="str">
        <f t="shared" si="25"/>
        <v xml:space="preserve"> </v>
      </c>
      <c r="O85" s="143" t="str">
        <f t="shared" si="26"/>
        <v xml:space="preserve"> </v>
      </c>
      <c r="P85" s="233" t="str">
        <f t="shared" si="27"/>
        <v/>
      </c>
      <c r="Q85" s="280"/>
      <c r="R85" s="241">
        <f t="shared" si="28"/>
        <v>0</v>
      </c>
      <c r="S85" s="204">
        <f>IF(R85=1,(SUM($R$8:R85)*R85),0)</f>
        <v>0</v>
      </c>
      <c r="T85" s="204" t="str">
        <f t="shared" si="29"/>
        <v xml:space="preserve"> </v>
      </c>
      <c r="U85" s="204" t="str">
        <f t="shared" si="30"/>
        <v xml:space="preserve"> </v>
      </c>
      <c r="V85" s="249" t="str">
        <f t="shared" si="31"/>
        <v xml:space="preserve"> </v>
      </c>
      <c r="W85" s="143" t="str">
        <f t="shared" si="32"/>
        <v xml:space="preserve"> </v>
      </c>
      <c r="X85" s="233" t="str">
        <f t="shared" si="33"/>
        <v/>
      </c>
      <c r="Y85" s="280"/>
      <c r="Z85" s="241">
        <f t="shared" si="34"/>
        <v>0</v>
      </c>
      <c r="AA85" s="204">
        <f>IF(Z85=1,(SUM($Z$8:Z85)*Z85),0)</f>
        <v>0</v>
      </c>
      <c r="AB85" s="204" t="str">
        <f t="shared" si="35"/>
        <v xml:space="preserve"> </v>
      </c>
      <c r="AC85" s="204" t="str">
        <f t="shared" si="36"/>
        <v xml:space="preserve"> </v>
      </c>
      <c r="AD85" s="249" t="str">
        <f t="shared" si="37"/>
        <v xml:space="preserve"> </v>
      </c>
      <c r="AE85" s="143" t="str">
        <f t="shared" si="38"/>
        <v xml:space="preserve"> </v>
      </c>
      <c r="AF85" s="233" t="str">
        <f t="shared" si="39"/>
        <v/>
      </c>
      <c r="AL85" s="268" t="str">
        <f t="shared" si="40"/>
        <v/>
      </c>
      <c r="AM85" s="270">
        <f t="shared" si="41"/>
        <v>0</v>
      </c>
    </row>
    <row r="86" spans="1:39" x14ac:dyDescent="0.3">
      <c r="A86" s="197">
        <v>79</v>
      </c>
      <c r="B86" s="197">
        <f t="shared" si="21"/>
        <v>1</v>
      </c>
      <c r="C86" s="130"/>
      <c r="D86" s="197" t="str">
        <f>IF(C86="","",(IF(ISERROR(VLOOKUP(C86,FSGT2_Inscr!$F$7:$L$110,2,FALSE))=TRUE,VLOOKUP(C86,FSGT3_Inscr!$F$7:$K$110,2,FALSE),(VLOOKUP(C86,FSGT2_Inscr!$F$7:$L$110,2,FALSE)))))</f>
        <v/>
      </c>
      <c r="E86" s="197" t="str">
        <f>IF(C86="","",(IF(ISERROR(VLOOKUP(C86,FSGT2_Inscr!$F$7:$L$110,3,FALSE))=TRUE,VLOOKUP(C86,FSGT3_Inscr!$F$7:$K$110,3,FALSE),(VLOOKUP(C86,FSGT2_Inscr!$F$7:$L$110,3,FALSE)))))</f>
        <v/>
      </c>
      <c r="F86" s="197" t="str">
        <f>IF(C86="","",(IF(ISERROR(VLOOKUP(C86,FSGT2_Inscr!$F$7:$L$110,4,FALSE))=TRUE,VLOOKUP(C86,FSGT3_Inscr!$F$7:$K$110,4,FALSE),(VLOOKUP(C86,FSGT2_Inscr!$F$7:$L$110,4,FALSE)))))</f>
        <v/>
      </c>
      <c r="G86" s="197" t="str">
        <f>IF(C86="","",(IF(ISERROR(VLOOKUP(C86,FSGT2_Inscr!$F$7:$L$110,5,FALSE))=TRUE,VLOOKUP(C86,FSGT3_Inscr!$F$7:$K$110,5,FALSE),(VLOOKUP(C86,FSGT2_Inscr!$F$7:$L$110,5,FALSE)))))</f>
        <v/>
      </c>
      <c r="H86" s="197" t="str">
        <f>IF(C86="","",(IF(ISERROR(VLOOKUP(C86,FSGT2_Inscr!$F$7:$L$110,6,FALSE))=TRUE,VLOOKUP(C86,FSGT3_Inscr!$F$7:$K$110,6,FALSE),(VLOOKUP(C86,FSGT2_Inscr!$F$7:$L$110,6,FALSE)))))</f>
        <v/>
      </c>
      <c r="I86" s="196"/>
      <c r="J86" s="198">
        <f t="shared" si="22"/>
        <v>0</v>
      </c>
      <c r="K86" s="203">
        <f>IF(J86=1,(SUM($J$8:J86)*J86),0)</f>
        <v>0</v>
      </c>
      <c r="L86" s="203" t="str">
        <f t="shared" si="23"/>
        <v xml:space="preserve"> </v>
      </c>
      <c r="M86" s="203" t="str">
        <f t="shared" si="24"/>
        <v xml:space="preserve"> </v>
      </c>
      <c r="N86" s="248" t="str">
        <f t="shared" si="25"/>
        <v xml:space="preserve"> </v>
      </c>
      <c r="O86" s="144" t="str">
        <f t="shared" si="26"/>
        <v xml:space="preserve"> </v>
      </c>
      <c r="P86" s="234" t="str">
        <f t="shared" si="27"/>
        <v/>
      </c>
      <c r="Q86" s="279"/>
      <c r="R86" s="198">
        <f t="shared" si="28"/>
        <v>0</v>
      </c>
      <c r="S86" s="203">
        <f>IF(R86=1,(SUM($R$8:R86)*R86),0)</f>
        <v>0</v>
      </c>
      <c r="T86" s="203" t="str">
        <f t="shared" si="29"/>
        <v xml:space="preserve"> </v>
      </c>
      <c r="U86" s="203" t="str">
        <f t="shared" si="30"/>
        <v xml:space="preserve"> </v>
      </c>
      <c r="V86" s="248" t="str">
        <f t="shared" si="31"/>
        <v xml:space="preserve"> </v>
      </c>
      <c r="W86" s="144" t="str">
        <f t="shared" si="32"/>
        <v xml:space="preserve"> </v>
      </c>
      <c r="X86" s="234" t="str">
        <f t="shared" si="33"/>
        <v/>
      </c>
      <c r="Y86" s="279"/>
      <c r="Z86" s="198">
        <f t="shared" si="34"/>
        <v>0</v>
      </c>
      <c r="AA86" s="203">
        <f>IF(Z86=1,(SUM($Z$8:Z86)*Z86),0)</f>
        <v>0</v>
      </c>
      <c r="AB86" s="203" t="str">
        <f t="shared" si="35"/>
        <v xml:space="preserve"> </v>
      </c>
      <c r="AC86" s="203" t="str">
        <f t="shared" si="36"/>
        <v xml:space="preserve"> </v>
      </c>
      <c r="AD86" s="248" t="str">
        <f t="shared" si="37"/>
        <v xml:space="preserve"> </v>
      </c>
      <c r="AE86" s="144" t="str">
        <f t="shared" si="38"/>
        <v xml:space="preserve"> </v>
      </c>
      <c r="AF86" s="234" t="str">
        <f t="shared" si="39"/>
        <v/>
      </c>
      <c r="AL86" s="268" t="str">
        <f t="shared" si="40"/>
        <v/>
      </c>
      <c r="AM86" s="270">
        <f t="shared" si="41"/>
        <v>0</v>
      </c>
    </row>
    <row r="87" spans="1:39" x14ac:dyDescent="0.3">
      <c r="A87" s="131">
        <v>80</v>
      </c>
      <c r="B87" s="131">
        <f t="shared" si="21"/>
        <v>1</v>
      </c>
      <c r="C87" s="129"/>
      <c r="D87" s="131" t="str">
        <f>IF(C87="","",(IF(ISERROR(VLOOKUP(C87,FSGT2_Inscr!$F$7:$L$110,2,FALSE))=TRUE,VLOOKUP(C87,FSGT3_Inscr!$F$7:$K$110,2,FALSE),(VLOOKUP(C87,FSGT2_Inscr!$F$7:$L$110,2,FALSE)))))</f>
        <v/>
      </c>
      <c r="E87" s="131" t="str">
        <f>IF(C87="","",(IF(ISERROR(VLOOKUP(C87,FSGT2_Inscr!$F$7:$L$110,3,FALSE))=TRUE,VLOOKUP(C87,FSGT3_Inscr!$F$7:$K$110,3,FALSE),(VLOOKUP(C87,FSGT2_Inscr!$F$7:$L$110,3,FALSE)))))</f>
        <v/>
      </c>
      <c r="F87" s="131" t="str">
        <f>IF(C87="","",(IF(ISERROR(VLOOKUP(C87,FSGT2_Inscr!$F$7:$L$110,4,FALSE))=TRUE,VLOOKUP(C87,FSGT3_Inscr!$F$7:$K$110,4,FALSE),(VLOOKUP(C87,FSGT2_Inscr!$F$7:$L$110,4,FALSE)))))</f>
        <v/>
      </c>
      <c r="G87" s="131" t="str">
        <f>IF(C87="","",(IF(ISERROR(VLOOKUP(C87,FSGT2_Inscr!$F$7:$L$110,5,FALSE))=TRUE,VLOOKUP(C87,FSGT3_Inscr!$F$7:$K$110,5,FALSE),(VLOOKUP(C87,FSGT2_Inscr!$F$7:$L$110,5,FALSE)))))</f>
        <v/>
      </c>
      <c r="H87" s="131" t="str">
        <f>IF(C87="","",(IF(ISERROR(VLOOKUP(C87,FSGT2_Inscr!$F$7:$L$110,6,FALSE))=TRUE,VLOOKUP(C87,FSGT3_Inscr!$F$7:$K$110,6,FALSE),(VLOOKUP(C87,FSGT2_Inscr!$F$7:$L$110,6,FALSE)))))</f>
        <v/>
      </c>
      <c r="I87" s="78"/>
      <c r="J87" s="241">
        <f t="shared" si="22"/>
        <v>0</v>
      </c>
      <c r="K87" s="204">
        <f>IF(J87=1,(SUM($J$8:J87)*J87),0)</f>
        <v>0</v>
      </c>
      <c r="L87" s="204" t="str">
        <f t="shared" si="23"/>
        <v xml:space="preserve"> </v>
      </c>
      <c r="M87" s="204" t="str">
        <f t="shared" si="24"/>
        <v xml:space="preserve"> </v>
      </c>
      <c r="N87" s="249" t="str">
        <f t="shared" si="25"/>
        <v xml:space="preserve"> </v>
      </c>
      <c r="O87" s="143" t="str">
        <f t="shared" si="26"/>
        <v xml:space="preserve"> </v>
      </c>
      <c r="P87" s="233" t="str">
        <f t="shared" si="27"/>
        <v/>
      </c>
      <c r="Q87" s="280"/>
      <c r="R87" s="241">
        <f t="shared" si="28"/>
        <v>0</v>
      </c>
      <c r="S87" s="204">
        <f>IF(R87=1,(SUM($R$8:R87)*R87),0)</f>
        <v>0</v>
      </c>
      <c r="T87" s="204" t="str">
        <f t="shared" si="29"/>
        <v xml:space="preserve"> </v>
      </c>
      <c r="U87" s="204" t="str">
        <f t="shared" si="30"/>
        <v xml:space="preserve"> </v>
      </c>
      <c r="V87" s="249" t="str">
        <f t="shared" si="31"/>
        <v xml:space="preserve"> </v>
      </c>
      <c r="W87" s="143" t="str">
        <f t="shared" si="32"/>
        <v xml:space="preserve"> </v>
      </c>
      <c r="X87" s="233" t="str">
        <f t="shared" si="33"/>
        <v/>
      </c>
      <c r="Y87" s="280"/>
      <c r="Z87" s="241">
        <f t="shared" si="34"/>
        <v>0</v>
      </c>
      <c r="AA87" s="204">
        <f>IF(Z87=1,(SUM($Z$8:Z87)*Z87),0)</f>
        <v>0</v>
      </c>
      <c r="AB87" s="204" t="str">
        <f t="shared" si="35"/>
        <v xml:space="preserve"> </v>
      </c>
      <c r="AC87" s="204" t="str">
        <f t="shared" si="36"/>
        <v xml:space="preserve"> </v>
      </c>
      <c r="AD87" s="249" t="str">
        <f t="shared" si="37"/>
        <v xml:space="preserve"> </v>
      </c>
      <c r="AE87" s="143" t="str">
        <f t="shared" si="38"/>
        <v xml:space="preserve"> </v>
      </c>
      <c r="AF87" s="233" t="str">
        <f t="shared" si="39"/>
        <v/>
      </c>
      <c r="AL87" s="268" t="str">
        <f t="shared" si="40"/>
        <v/>
      </c>
      <c r="AM87" s="270">
        <f t="shared" si="41"/>
        <v>0</v>
      </c>
    </row>
    <row r="88" spans="1:39" x14ac:dyDescent="0.3">
      <c r="A88" s="197">
        <v>81</v>
      </c>
      <c r="B88" s="197">
        <f t="shared" si="21"/>
        <v>1</v>
      </c>
      <c r="C88" s="130"/>
      <c r="D88" s="197" t="str">
        <f>IF(C88="","",(IF(ISERROR(VLOOKUP(C88,FSGT2_Inscr!$F$7:$L$110,2,FALSE))=TRUE,VLOOKUP(C88,FSGT3_Inscr!$F$7:$K$110,2,FALSE),(VLOOKUP(C88,FSGT2_Inscr!$F$7:$L$110,2,FALSE)))))</f>
        <v/>
      </c>
      <c r="E88" s="197" t="str">
        <f>IF(C88="","",(IF(ISERROR(VLOOKUP(C88,FSGT2_Inscr!$F$7:$L$110,3,FALSE))=TRUE,VLOOKUP(C88,FSGT3_Inscr!$F$7:$K$110,3,FALSE),(VLOOKUP(C88,FSGT2_Inscr!$F$7:$L$110,3,FALSE)))))</f>
        <v/>
      </c>
      <c r="F88" s="197" t="str">
        <f>IF(C88="","",(IF(ISERROR(VLOOKUP(C88,FSGT2_Inscr!$F$7:$L$110,4,FALSE))=TRUE,VLOOKUP(C88,FSGT3_Inscr!$F$7:$K$110,4,FALSE),(VLOOKUP(C88,FSGT2_Inscr!$F$7:$L$110,4,FALSE)))))</f>
        <v/>
      </c>
      <c r="G88" s="197" t="str">
        <f>IF(C88="","",(IF(ISERROR(VLOOKUP(C88,FSGT2_Inscr!$F$7:$L$110,5,FALSE))=TRUE,VLOOKUP(C88,FSGT3_Inscr!$F$7:$K$110,5,FALSE),(VLOOKUP(C88,FSGT2_Inscr!$F$7:$L$110,5,FALSE)))))</f>
        <v/>
      </c>
      <c r="H88" s="197" t="str">
        <f>IF(C88="","",(IF(ISERROR(VLOOKUP(C88,FSGT2_Inscr!$F$7:$L$110,6,FALSE))=TRUE,VLOOKUP(C88,FSGT3_Inscr!$F$7:$K$110,6,FALSE),(VLOOKUP(C88,FSGT2_Inscr!$F$7:$L$110,6,FALSE)))))</f>
        <v/>
      </c>
      <c r="I88" s="196"/>
      <c r="J88" s="198">
        <f t="shared" si="22"/>
        <v>0</v>
      </c>
      <c r="K88" s="203">
        <f>IF(J88=1,(SUM($J$8:J88)*J88),0)</f>
        <v>0</v>
      </c>
      <c r="L88" s="203" t="str">
        <f t="shared" si="23"/>
        <v xml:space="preserve"> </v>
      </c>
      <c r="M88" s="203" t="str">
        <f t="shared" si="24"/>
        <v xml:space="preserve"> </v>
      </c>
      <c r="N88" s="248" t="str">
        <f t="shared" si="25"/>
        <v xml:space="preserve"> </v>
      </c>
      <c r="O88" s="144" t="str">
        <f t="shared" si="26"/>
        <v xml:space="preserve"> </v>
      </c>
      <c r="P88" s="234" t="str">
        <f t="shared" si="27"/>
        <v/>
      </c>
      <c r="Q88" s="279"/>
      <c r="R88" s="198">
        <f t="shared" si="28"/>
        <v>0</v>
      </c>
      <c r="S88" s="203">
        <f>IF(R88=1,(SUM($R$8:R88)*R88),0)</f>
        <v>0</v>
      </c>
      <c r="T88" s="203" t="str">
        <f t="shared" si="29"/>
        <v xml:space="preserve"> </v>
      </c>
      <c r="U88" s="203" t="str">
        <f t="shared" si="30"/>
        <v xml:space="preserve"> </v>
      </c>
      <c r="V88" s="248" t="str">
        <f t="shared" si="31"/>
        <v xml:space="preserve"> </v>
      </c>
      <c r="W88" s="144" t="str">
        <f t="shared" si="32"/>
        <v xml:space="preserve"> </v>
      </c>
      <c r="X88" s="234" t="str">
        <f t="shared" si="33"/>
        <v/>
      </c>
      <c r="Y88" s="279"/>
      <c r="Z88" s="198">
        <f t="shared" si="34"/>
        <v>0</v>
      </c>
      <c r="AA88" s="203">
        <f>IF(Z88=1,(SUM($Z$8:Z88)*Z88),0)</f>
        <v>0</v>
      </c>
      <c r="AB88" s="203" t="str">
        <f t="shared" si="35"/>
        <v xml:space="preserve"> </v>
      </c>
      <c r="AC88" s="203" t="str">
        <f t="shared" si="36"/>
        <v xml:space="preserve"> </v>
      </c>
      <c r="AD88" s="248" t="str">
        <f t="shared" si="37"/>
        <v xml:space="preserve"> </v>
      </c>
      <c r="AE88" s="144" t="str">
        <f t="shared" si="38"/>
        <v xml:space="preserve"> </v>
      </c>
      <c r="AF88" s="234" t="str">
        <f t="shared" si="39"/>
        <v/>
      </c>
      <c r="AL88" s="268" t="str">
        <f t="shared" si="40"/>
        <v/>
      </c>
      <c r="AM88" s="270">
        <f t="shared" si="41"/>
        <v>0</v>
      </c>
    </row>
    <row r="89" spans="1:39" x14ac:dyDescent="0.3">
      <c r="A89" s="131">
        <v>82</v>
      </c>
      <c r="B89" s="131">
        <f t="shared" si="21"/>
        <v>1</v>
      </c>
      <c r="C89" s="129"/>
      <c r="D89" s="131" t="str">
        <f>IF(C89="","",(IF(ISERROR(VLOOKUP(C89,FSGT2_Inscr!$F$7:$L$110,2,FALSE))=TRUE,VLOOKUP(C89,FSGT3_Inscr!$F$7:$K$110,2,FALSE),(VLOOKUP(C89,FSGT2_Inscr!$F$7:$L$110,2,FALSE)))))</f>
        <v/>
      </c>
      <c r="E89" s="131" t="str">
        <f>IF(C89="","",(IF(ISERROR(VLOOKUP(C89,FSGT2_Inscr!$F$7:$L$110,3,FALSE))=TRUE,VLOOKUP(C89,FSGT3_Inscr!$F$7:$K$110,3,FALSE),(VLOOKUP(C89,FSGT2_Inscr!$F$7:$L$110,3,FALSE)))))</f>
        <v/>
      </c>
      <c r="F89" s="131" t="str">
        <f>IF(C89="","",(IF(ISERROR(VLOOKUP(C89,FSGT2_Inscr!$F$7:$L$110,4,FALSE))=TRUE,VLOOKUP(C89,FSGT3_Inscr!$F$7:$K$110,4,FALSE),(VLOOKUP(C89,FSGT2_Inscr!$F$7:$L$110,4,FALSE)))))</f>
        <v/>
      </c>
      <c r="G89" s="131" t="str">
        <f>IF(C89="","",(IF(ISERROR(VLOOKUP(C89,FSGT2_Inscr!$F$7:$L$110,5,FALSE))=TRUE,VLOOKUP(C89,FSGT3_Inscr!$F$7:$K$110,5,FALSE),(VLOOKUP(C89,FSGT2_Inscr!$F$7:$L$110,5,FALSE)))))</f>
        <v/>
      </c>
      <c r="H89" s="131" t="str">
        <f>IF(C89="","",(IF(ISERROR(VLOOKUP(C89,FSGT2_Inscr!$F$7:$L$110,6,FALSE))=TRUE,VLOOKUP(C89,FSGT3_Inscr!$F$7:$K$110,6,FALSE),(VLOOKUP(C89,FSGT2_Inscr!$F$7:$L$110,6,FALSE)))))</f>
        <v/>
      </c>
      <c r="I89" s="78"/>
      <c r="J89" s="241">
        <f t="shared" si="22"/>
        <v>0</v>
      </c>
      <c r="K89" s="204">
        <f>IF(J89=1,(SUM($J$8:J89)*J89),0)</f>
        <v>0</v>
      </c>
      <c r="L89" s="204" t="str">
        <f t="shared" si="23"/>
        <v xml:space="preserve"> </v>
      </c>
      <c r="M89" s="204" t="str">
        <f t="shared" si="24"/>
        <v xml:space="preserve"> </v>
      </c>
      <c r="N89" s="249" t="str">
        <f t="shared" si="25"/>
        <v xml:space="preserve"> </v>
      </c>
      <c r="O89" s="143" t="str">
        <f t="shared" si="26"/>
        <v xml:space="preserve"> </v>
      </c>
      <c r="P89" s="233" t="str">
        <f t="shared" si="27"/>
        <v/>
      </c>
      <c r="Q89" s="280"/>
      <c r="R89" s="241">
        <f t="shared" si="28"/>
        <v>0</v>
      </c>
      <c r="S89" s="204">
        <f>IF(R89=1,(SUM($R$8:R89)*R89),0)</f>
        <v>0</v>
      </c>
      <c r="T89" s="204" t="str">
        <f t="shared" si="29"/>
        <v xml:space="preserve"> </v>
      </c>
      <c r="U89" s="204" t="str">
        <f t="shared" si="30"/>
        <v xml:space="preserve"> </v>
      </c>
      <c r="V89" s="249" t="str">
        <f t="shared" si="31"/>
        <v xml:space="preserve"> </v>
      </c>
      <c r="W89" s="143" t="str">
        <f t="shared" si="32"/>
        <v xml:space="preserve"> </v>
      </c>
      <c r="X89" s="233" t="str">
        <f t="shared" si="33"/>
        <v/>
      </c>
      <c r="Y89" s="280"/>
      <c r="Z89" s="241">
        <f t="shared" si="34"/>
        <v>0</v>
      </c>
      <c r="AA89" s="204">
        <f>IF(Z89=1,(SUM($Z$8:Z89)*Z89),0)</f>
        <v>0</v>
      </c>
      <c r="AB89" s="204" t="str">
        <f t="shared" si="35"/>
        <v xml:space="preserve"> </v>
      </c>
      <c r="AC89" s="204" t="str">
        <f t="shared" si="36"/>
        <v xml:space="preserve"> </v>
      </c>
      <c r="AD89" s="249" t="str">
        <f t="shared" si="37"/>
        <v xml:space="preserve"> </v>
      </c>
      <c r="AE89" s="143" t="str">
        <f t="shared" si="38"/>
        <v xml:space="preserve"> </v>
      </c>
      <c r="AF89" s="233" t="str">
        <f t="shared" si="39"/>
        <v/>
      </c>
      <c r="AL89" s="268" t="str">
        <f t="shared" si="40"/>
        <v/>
      </c>
      <c r="AM89" s="270">
        <f t="shared" si="41"/>
        <v>0</v>
      </c>
    </row>
    <row r="90" spans="1:39" x14ac:dyDescent="0.3">
      <c r="A90" s="197">
        <v>83</v>
      </c>
      <c r="B90" s="197">
        <f t="shared" si="21"/>
        <v>1</v>
      </c>
      <c r="C90" s="130"/>
      <c r="D90" s="197" t="str">
        <f>IF(C90="","",(IF(ISERROR(VLOOKUP(C90,FSGT2_Inscr!$F$7:$L$110,2,FALSE))=TRUE,VLOOKUP(C90,FSGT3_Inscr!$F$7:$K$110,2,FALSE),(VLOOKUP(C90,FSGT2_Inscr!$F$7:$L$110,2,FALSE)))))</f>
        <v/>
      </c>
      <c r="E90" s="197" t="str">
        <f>IF(C90="","",(IF(ISERROR(VLOOKUP(C90,FSGT2_Inscr!$F$7:$L$110,3,FALSE))=TRUE,VLOOKUP(C90,FSGT3_Inscr!$F$7:$K$110,3,FALSE),(VLOOKUP(C90,FSGT2_Inscr!$F$7:$L$110,3,FALSE)))))</f>
        <v/>
      </c>
      <c r="F90" s="197" t="str">
        <f>IF(C90="","",(IF(ISERROR(VLOOKUP(C90,FSGT2_Inscr!$F$7:$L$110,4,FALSE))=TRUE,VLOOKUP(C90,FSGT3_Inscr!$F$7:$K$110,4,FALSE),(VLOOKUP(C90,FSGT2_Inscr!$F$7:$L$110,4,FALSE)))))</f>
        <v/>
      </c>
      <c r="G90" s="197" t="str">
        <f>IF(C90="","",(IF(ISERROR(VLOOKUP(C90,FSGT2_Inscr!$F$7:$L$110,5,FALSE))=TRUE,VLOOKUP(C90,FSGT3_Inscr!$F$7:$K$110,5,FALSE),(VLOOKUP(C90,FSGT2_Inscr!$F$7:$L$110,5,FALSE)))))</f>
        <v/>
      </c>
      <c r="H90" s="197" t="str">
        <f>IF(C90="","",(IF(ISERROR(VLOOKUP(C90,FSGT2_Inscr!$F$7:$L$110,6,FALSE))=TRUE,VLOOKUP(C90,FSGT3_Inscr!$F$7:$K$110,6,FALSE),(VLOOKUP(C90,FSGT2_Inscr!$F$7:$L$110,6,FALSE)))))</f>
        <v/>
      </c>
      <c r="I90" s="196"/>
      <c r="J90" s="198">
        <f t="shared" si="22"/>
        <v>0</v>
      </c>
      <c r="K90" s="203">
        <f>IF(J90=1,(SUM($J$8:J90)*J90),0)</f>
        <v>0</v>
      </c>
      <c r="L90" s="203" t="str">
        <f t="shared" si="23"/>
        <v xml:space="preserve"> </v>
      </c>
      <c r="M90" s="203" t="str">
        <f t="shared" si="24"/>
        <v xml:space="preserve"> </v>
      </c>
      <c r="N90" s="248" t="str">
        <f t="shared" si="25"/>
        <v xml:space="preserve"> </v>
      </c>
      <c r="O90" s="144" t="str">
        <f t="shared" si="26"/>
        <v xml:space="preserve"> </v>
      </c>
      <c r="P90" s="234" t="str">
        <f t="shared" si="27"/>
        <v/>
      </c>
      <c r="Q90" s="279"/>
      <c r="R90" s="198">
        <f t="shared" si="28"/>
        <v>0</v>
      </c>
      <c r="S90" s="203">
        <f>IF(R90=1,(SUM($R$8:R90)*R90),0)</f>
        <v>0</v>
      </c>
      <c r="T90" s="203" t="str">
        <f t="shared" si="29"/>
        <v xml:space="preserve"> </v>
      </c>
      <c r="U90" s="203" t="str">
        <f t="shared" si="30"/>
        <v xml:space="preserve"> </v>
      </c>
      <c r="V90" s="248" t="str">
        <f t="shared" si="31"/>
        <v xml:space="preserve"> </v>
      </c>
      <c r="W90" s="144" t="str">
        <f t="shared" si="32"/>
        <v xml:space="preserve"> </v>
      </c>
      <c r="X90" s="234" t="str">
        <f t="shared" si="33"/>
        <v/>
      </c>
      <c r="Y90" s="279"/>
      <c r="Z90" s="198">
        <f t="shared" si="34"/>
        <v>0</v>
      </c>
      <c r="AA90" s="203">
        <f>IF(Z90=1,(SUM($Z$8:Z90)*Z90),0)</f>
        <v>0</v>
      </c>
      <c r="AB90" s="203" t="str">
        <f t="shared" si="35"/>
        <v xml:space="preserve"> </v>
      </c>
      <c r="AC90" s="203" t="str">
        <f t="shared" si="36"/>
        <v xml:space="preserve"> </v>
      </c>
      <c r="AD90" s="248" t="str">
        <f t="shared" si="37"/>
        <v xml:space="preserve"> </v>
      </c>
      <c r="AE90" s="144" t="str">
        <f t="shared" si="38"/>
        <v xml:space="preserve"> </v>
      </c>
      <c r="AF90" s="234" t="str">
        <f t="shared" si="39"/>
        <v/>
      </c>
      <c r="AL90" s="268" t="str">
        <f t="shared" si="40"/>
        <v/>
      </c>
      <c r="AM90" s="270">
        <f t="shared" si="41"/>
        <v>0</v>
      </c>
    </row>
    <row r="91" spans="1:39" x14ac:dyDescent="0.3">
      <c r="A91" s="131">
        <v>84</v>
      </c>
      <c r="B91" s="131">
        <f t="shared" si="21"/>
        <v>1</v>
      </c>
      <c r="C91" s="129"/>
      <c r="D91" s="131" t="str">
        <f>IF(C91="","",(IF(ISERROR(VLOOKUP(C91,FSGT2_Inscr!$F$7:$L$110,2,FALSE))=TRUE,VLOOKUP(C91,FSGT3_Inscr!$F$7:$K$110,2,FALSE),(VLOOKUP(C91,FSGT2_Inscr!$F$7:$L$110,2,FALSE)))))</f>
        <v/>
      </c>
      <c r="E91" s="131" t="str">
        <f>IF(C91="","",(IF(ISERROR(VLOOKUP(C91,FSGT2_Inscr!$F$7:$L$110,3,FALSE))=TRUE,VLOOKUP(C91,FSGT3_Inscr!$F$7:$K$110,3,FALSE),(VLOOKUP(C91,FSGT2_Inscr!$F$7:$L$110,3,FALSE)))))</f>
        <v/>
      </c>
      <c r="F91" s="131" t="str">
        <f>IF(C91="","",(IF(ISERROR(VLOOKUP(C91,FSGT2_Inscr!$F$7:$L$110,4,FALSE))=TRUE,VLOOKUP(C91,FSGT3_Inscr!$F$7:$K$110,4,FALSE),(VLOOKUP(C91,FSGT2_Inscr!$F$7:$L$110,4,FALSE)))))</f>
        <v/>
      </c>
      <c r="G91" s="131" t="str">
        <f>IF(C91="","",(IF(ISERROR(VLOOKUP(C91,FSGT2_Inscr!$F$7:$L$110,5,FALSE))=TRUE,VLOOKUP(C91,FSGT3_Inscr!$F$7:$K$110,5,FALSE),(VLOOKUP(C91,FSGT2_Inscr!$F$7:$L$110,5,FALSE)))))</f>
        <v/>
      </c>
      <c r="H91" s="131" t="str">
        <f>IF(C91="","",(IF(ISERROR(VLOOKUP(C91,FSGT2_Inscr!$F$7:$L$110,6,FALSE))=TRUE,VLOOKUP(C91,FSGT3_Inscr!$F$7:$K$110,6,FALSE),(VLOOKUP(C91,FSGT2_Inscr!$F$7:$L$110,6,FALSE)))))</f>
        <v/>
      </c>
      <c r="I91" s="78"/>
      <c r="J91" s="241">
        <f t="shared" si="22"/>
        <v>0</v>
      </c>
      <c r="K91" s="204">
        <f>IF(J91=1,(SUM($J$8:J91)*J91),0)</f>
        <v>0</v>
      </c>
      <c r="L91" s="204" t="str">
        <f t="shared" si="23"/>
        <v xml:space="preserve"> </v>
      </c>
      <c r="M91" s="204" t="str">
        <f t="shared" si="24"/>
        <v xml:space="preserve"> </v>
      </c>
      <c r="N91" s="249" t="str">
        <f t="shared" si="25"/>
        <v xml:space="preserve"> </v>
      </c>
      <c r="O91" s="143" t="str">
        <f t="shared" si="26"/>
        <v xml:space="preserve"> </v>
      </c>
      <c r="P91" s="233" t="str">
        <f t="shared" si="27"/>
        <v/>
      </c>
      <c r="Q91" s="280"/>
      <c r="R91" s="241">
        <f t="shared" si="28"/>
        <v>0</v>
      </c>
      <c r="S91" s="204">
        <f>IF(R91=1,(SUM($R$8:R91)*R91),0)</f>
        <v>0</v>
      </c>
      <c r="T91" s="204" t="str">
        <f t="shared" si="29"/>
        <v xml:space="preserve"> </v>
      </c>
      <c r="U91" s="204" t="str">
        <f t="shared" si="30"/>
        <v xml:space="preserve"> </v>
      </c>
      <c r="V91" s="249" t="str">
        <f t="shared" si="31"/>
        <v xml:space="preserve"> </v>
      </c>
      <c r="W91" s="143" t="str">
        <f t="shared" si="32"/>
        <v xml:space="preserve"> </v>
      </c>
      <c r="X91" s="233" t="str">
        <f t="shared" si="33"/>
        <v/>
      </c>
      <c r="Y91" s="280"/>
      <c r="Z91" s="241">
        <f t="shared" si="34"/>
        <v>0</v>
      </c>
      <c r="AA91" s="204">
        <f>IF(Z91=1,(SUM($Z$8:Z91)*Z91),0)</f>
        <v>0</v>
      </c>
      <c r="AB91" s="204" t="str">
        <f t="shared" si="35"/>
        <v xml:space="preserve"> </v>
      </c>
      <c r="AC91" s="204" t="str">
        <f t="shared" si="36"/>
        <v xml:space="preserve"> </v>
      </c>
      <c r="AD91" s="249" t="str">
        <f t="shared" si="37"/>
        <v xml:space="preserve"> </v>
      </c>
      <c r="AE91" s="143" t="str">
        <f t="shared" si="38"/>
        <v xml:space="preserve"> </v>
      </c>
      <c r="AF91" s="233" t="str">
        <f t="shared" si="39"/>
        <v/>
      </c>
      <c r="AL91" s="268" t="str">
        <f t="shared" si="40"/>
        <v/>
      </c>
      <c r="AM91" s="270">
        <f t="shared" si="41"/>
        <v>0</v>
      </c>
    </row>
    <row r="92" spans="1:39" x14ac:dyDescent="0.3">
      <c r="A92" s="197">
        <v>85</v>
      </c>
      <c r="B92" s="197">
        <f t="shared" si="21"/>
        <v>1</v>
      </c>
      <c r="C92" s="130"/>
      <c r="D92" s="197" t="str">
        <f>IF(C92="","",(IF(ISERROR(VLOOKUP(C92,FSGT2_Inscr!$F$7:$L$110,2,FALSE))=TRUE,VLOOKUP(C92,FSGT3_Inscr!$F$7:$K$110,2,FALSE),(VLOOKUP(C92,FSGT2_Inscr!$F$7:$L$110,2,FALSE)))))</f>
        <v/>
      </c>
      <c r="E92" s="197" t="str">
        <f>IF(C92="","",(IF(ISERROR(VLOOKUP(C92,FSGT2_Inscr!$F$7:$L$110,3,FALSE))=TRUE,VLOOKUP(C92,FSGT3_Inscr!$F$7:$K$110,3,FALSE),(VLOOKUP(C92,FSGT2_Inscr!$F$7:$L$110,3,FALSE)))))</f>
        <v/>
      </c>
      <c r="F92" s="197" t="str">
        <f>IF(C92="","",(IF(ISERROR(VLOOKUP(C92,FSGT2_Inscr!$F$7:$L$110,4,FALSE))=TRUE,VLOOKUP(C92,FSGT3_Inscr!$F$7:$K$110,4,FALSE),(VLOOKUP(C92,FSGT2_Inscr!$F$7:$L$110,4,FALSE)))))</f>
        <v/>
      </c>
      <c r="G92" s="197" t="str">
        <f>IF(C92="","",(IF(ISERROR(VLOOKUP(C92,FSGT2_Inscr!$F$7:$L$110,5,FALSE))=TRUE,VLOOKUP(C92,FSGT3_Inscr!$F$7:$K$110,5,FALSE),(VLOOKUP(C92,FSGT2_Inscr!$F$7:$L$110,5,FALSE)))))</f>
        <v/>
      </c>
      <c r="H92" s="197" t="str">
        <f>IF(C92="","",(IF(ISERROR(VLOOKUP(C92,FSGT2_Inscr!$F$7:$L$110,6,FALSE))=TRUE,VLOOKUP(C92,FSGT3_Inscr!$F$7:$K$110,6,FALSE),(VLOOKUP(C92,FSGT2_Inscr!$F$7:$L$110,6,FALSE)))))</f>
        <v/>
      </c>
      <c r="I92" s="196"/>
      <c r="J92" s="198">
        <f t="shared" si="22"/>
        <v>0</v>
      </c>
      <c r="K92" s="203">
        <f>IF(J92=1,(SUM($J$8:J92)*J92),0)</f>
        <v>0</v>
      </c>
      <c r="L92" s="203" t="str">
        <f t="shared" si="23"/>
        <v xml:space="preserve"> </v>
      </c>
      <c r="M92" s="203" t="str">
        <f t="shared" si="24"/>
        <v xml:space="preserve"> </v>
      </c>
      <c r="N92" s="248" t="str">
        <f t="shared" si="25"/>
        <v xml:space="preserve"> </v>
      </c>
      <c r="O92" s="144" t="str">
        <f t="shared" si="26"/>
        <v xml:space="preserve"> </v>
      </c>
      <c r="P92" s="234" t="str">
        <f t="shared" si="27"/>
        <v/>
      </c>
      <c r="Q92" s="279"/>
      <c r="R92" s="198">
        <f t="shared" si="28"/>
        <v>0</v>
      </c>
      <c r="S92" s="203">
        <f>IF(R92=1,(SUM($R$8:R92)*R92),0)</f>
        <v>0</v>
      </c>
      <c r="T92" s="203" t="str">
        <f t="shared" si="29"/>
        <v xml:space="preserve"> </v>
      </c>
      <c r="U92" s="203" t="str">
        <f t="shared" si="30"/>
        <v xml:space="preserve"> </v>
      </c>
      <c r="V92" s="248" t="str">
        <f t="shared" si="31"/>
        <v xml:space="preserve"> </v>
      </c>
      <c r="W92" s="144" t="str">
        <f t="shared" si="32"/>
        <v xml:space="preserve"> </v>
      </c>
      <c r="X92" s="234" t="str">
        <f t="shared" si="33"/>
        <v/>
      </c>
      <c r="Y92" s="279"/>
      <c r="Z92" s="198">
        <f t="shared" si="34"/>
        <v>0</v>
      </c>
      <c r="AA92" s="203">
        <f>IF(Z92=1,(SUM($Z$8:Z92)*Z92),0)</f>
        <v>0</v>
      </c>
      <c r="AB92" s="203" t="str">
        <f t="shared" si="35"/>
        <v xml:space="preserve"> </v>
      </c>
      <c r="AC92" s="203" t="str">
        <f t="shared" si="36"/>
        <v xml:space="preserve"> </v>
      </c>
      <c r="AD92" s="248" t="str">
        <f t="shared" si="37"/>
        <v xml:space="preserve"> </v>
      </c>
      <c r="AE92" s="144" t="str">
        <f t="shared" si="38"/>
        <v xml:space="preserve"> </v>
      </c>
      <c r="AF92" s="234" t="str">
        <f t="shared" si="39"/>
        <v/>
      </c>
      <c r="AL92" s="268" t="str">
        <f t="shared" si="40"/>
        <v/>
      </c>
      <c r="AM92" s="270">
        <f t="shared" si="41"/>
        <v>0</v>
      </c>
    </row>
    <row r="93" spans="1:39" x14ac:dyDescent="0.3">
      <c r="A93" s="131">
        <v>86</v>
      </c>
      <c r="B93" s="131">
        <f t="shared" si="21"/>
        <v>1</v>
      </c>
      <c r="C93" s="129"/>
      <c r="D93" s="131" t="str">
        <f>IF(C93="","",(IF(ISERROR(VLOOKUP(C93,FSGT2_Inscr!$F$7:$L$110,2,FALSE))=TRUE,VLOOKUP(C93,FSGT3_Inscr!$F$7:$K$110,2,FALSE),(VLOOKUP(C93,FSGT2_Inscr!$F$7:$L$110,2,FALSE)))))</f>
        <v/>
      </c>
      <c r="E93" s="131" t="str">
        <f>IF(C93="","",(IF(ISERROR(VLOOKUP(C93,FSGT2_Inscr!$F$7:$L$110,3,FALSE))=TRUE,VLOOKUP(C93,FSGT3_Inscr!$F$7:$K$110,3,FALSE),(VLOOKUP(C93,FSGT2_Inscr!$F$7:$L$110,3,FALSE)))))</f>
        <v/>
      </c>
      <c r="F93" s="131" t="str">
        <f>IF(C93="","",(IF(ISERROR(VLOOKUP(C93,FSGT2_Inscr!$F$7:$L$110,4,FALSE))=TRUE,VLOOKUP(C93,FSGT3_Inscr!$F$7:$K$110,4,FALSE),(VLOOKUP(C93,FSGT2_Inscr!$F$7:$L$110,4,FALSE)))))</f>
        <v/>
      </c>
      <c r="G93" s="131" t="str">
        <f>IF(C93="","",(IF(ISERROR(VLOOKUP(C93,FSGT2_Inscr!$F$7:$L$110,5,FALSE))=TRUE,VLOOKUP(C93,FSGT3_Inscr!$F$7:$K$110,5,FALSE),(VLOOKUP(C93,FSGT2_Inscr!$F$7:$L$110,5,FALSE)))))</f>
        <v/>
      </c>
      <c r="H93" s="131" t="str">
        <f>IF(C93="","",(IF(ISERROR(VLOOKUP(C93,FSGT2_Inscr!$F$7:$L$110,6,FALSE))=TRUE,VLOOKUP(C93,FSGT3_Inscr!$F$7:$K$110,6,FALSE),(VLOOKUP(C93,FSGT2_Inscr!$F$7:$L$110,6,FALSE)))))</f>
        <v/>
      </c>
      <c r="I93" s="78"/>
      <c r="J93" s="241">
        <f t="shared" si="22"/>
        <v>0</v>
      </c>
      <c r="K93" s="204">
        <f>IF(J93=1,(SUM($J$8:J93)*J93),0)</f>
        <v>0</v>
      </c>
      <c r="L93" s="204" t="str">
        <f t="shared" si="23"/>
        <v xml:space="preserve"> </v>
      </c>
      <c r="M93" s="204" t="str">
        <f t="shared" si="24"/>
        <v xml:space="preserve"> </v>
      </c>
      <c r="N93" s="249" t="str">
        <f t="shared" si="25"/>
        <v xml:space="preserve"> </v>
      </c>
      <c r="O93" s="143" t="str">
        <f t="shared" si="26"/>
        <v xml:space="preserve"> </v>
      </c>
      <c r="P93" s="233" t="str">
        <f t="shared" si="27"/>
        <v/>
      </c>
      <c r="Q93" s="280"/>
      <c r="R93" s="241">
        <f t="shared" si="28"/>
        <v>0</v>
      </c>
      <c r="S93" s="204">
        <f>IF(R93=1,(SUM($R$8:R93)*R93),0)</f>
        <v>0</v>
      </c>
      <c r="T93" s="204" t="str">
        <f t="shared" si="29"/>
        <v xml:space="preserve"> </v>
      </c>
      <c r="U93" s="204" t="str">
        <f t="shared" si="30"/>
        <v xml:space="preserve"> </v>
      </c>
      <c r="V93" s="249" t="str">
        <f t="shared" si="31"/>
        <v xml:space="preserve"> </v>
      </c>
      <c r="W93" s="143" t="str">
        <f t="shared" si="32"/>
        <v xml:space="preserve"> </v>
      </c>
      <c r="X93" s="233" t="str">
        <f t="shared" si="33"/>
        <v/>
      </c>
      <c r="Y93" s="280"/>
      <c r="Z93" s="241">
        <f t="shared" si="34"/>
        <v>0</v>
      </c>
      <c r="AA93" s="204">
        <f>IF(Z93=1,(SUM($Z$8:Z93)*Z93),0)</f>
        <v>0</v>
      </c>
      <c r="AB93" s="204" t="str">
        <f t="shared" si="35"/>
        <v xml:space="preserve"> </v>
      </c>
      <c r="AC93" s="204" t="str">
        <f t="shared" si="36"/>
        <v xml:space="preserve"> </v>
      </c>
      <c r="AD93" s="249" t="str">
        <f t="shared" si="37"/>
        <v xml:space="preserve"> </v>
      </c>
      <c r="AE93" s="143" t="str">
        <f t="shared" si="38"/>
        <v xml:space="preserve"> </v>
      </c>
      <c r="AF93" s="233" t="str">
        <f t="shared" si="39"/>
        <v/>
      </c>
      <c r="AL93" s="268" t="str">
        <f t="shared" si="40"/>
        <v/>
      </c>
      <c r="AM93" s="270">
        <f t="shared" si="41"/>
        <v>0</v>
      </c>
    </row>
    <row r="94" spans="1:39" x14ac:dyDescent="0.3">
      <c r="A94" s="197">
        <v>87</v>
      </c>
      <c r="B94" s="197">
        <f t="shared" si="21"/>
        <v>1</v>
      </c>
      <c r="C94" s="130"/>
      <c r="D94" s="197" t="str">
        <f>IF(C94="","",(IF(ISERROR(VLOOKUP(C94,FSGT2_Inscr!$F$7:$L$110,2,FALSE))=TRUE,VLOOKUP(C94,FSGT3_Inscr!$F$7:$K$110,2,FALSE),(VLOOKUP(C94,FSGT2_Inscr!$F$7:$L$110,2,FALSE)))))</f>
        <v/>
      </c>
      <c r="E94" s="197" t="str">
        <f>IF(C94="","",(IF(ISERROR(VLOOKUP(C94,FSGT2_Inscr!$F$7:$L$110,3,FALSE))=TRUE,VLOOKUP(C94,FSGT3_Inscr!$F$7:$K$110,3,FALSE),(VLOOKUP(C94,FSGT2_Inscr!$F$7:$L$110,3,FALSE)))))</f>
        <v/>
      </c>
      <c r="F94" s="197" t="str">
        <f>IF(C94="","",(IF(ISERROR(VLOOKUP(C94,FSGT2_Inscr!$F$7:$L$110,4,FALSE))=TRUE,VLOOKUP(C94,FSGT3_Inscr!$F$7:$K$110,4,FALSE),(VLOOKUP(C94,FSGT2_Inscr!$F$7:$L$110,4,FALSE)))))</f>
        <v/>
      </c>
      <c r="G94" s="197" t="str">
        <f>IF(C94="","",(IF(ISERROR(VLOOKUP(C94,FSGT2_Inscr!$F$7:$L$110,5,FALSE))=TRUE,VLOOKUP(C94,FSGT3_Inscr!$F$7:$K$110,5,FALSE),(VLOOKUP(C94,FSGT2_Inscr!$F$7:$L$110,5,FALSE)))))</f>
        <v/>
      </c>
      <c r="H94" s="197" t="str">
        <f>IF(C94="","",(IF(ISERROR(VLOOKUP(C94,FSGT2_Inscr!$F$7:$L$110,6,FALSE))=TRUE,VLOOKUP(C94,FSGT3_Inscr!$F$7:$K$110,6,FALSE),(VLOOKUP(C94,FSGT2_Inscr!$F$7:$L$110,6,FALSE)))))</f>
        <v/>
      </c>
      <c r="I94" s="196"/>
      <c r="J94" s="198">
        <f t="shared" si="22"/>
        <v>0</v>
      </c>
      <c r="K94" s="203">
        <f>IF(J94=1,(SUM($J$8:J94)*J94),0)</f>
        <v>0</v>
      </c>
      <c r="L94" s="203" t="str">
        <f t="shared" si="23"/>
        <v xml:space="preserve"> </v>
      </c>
      <c r="M94" s="203" t="str">
        <f t="shared" si="24"/>
        <v xml:space="preserve"> </v>
      </c>
      <c r="N94" s="248" t="str">
        <f t="shared" si="25"/>
        <v xml:space="preserve"> </v>
      </c>
      <c r="O94" s="144" t="str">
        <f t="shared" si="26"/>
        <v xml:space="preserve"> </v>
      </c>
      <c r="P94" s="234" t="str">
        <f t="shared" si="27"/>
        <v/>
      </c>
      <c r="Q94" s="279"/>
      <c r="R94" s="198">
        <f t="shared" si="28"/>
        <v>0</v>
      </c>
      <c r="S94" s="203">
        <f>IF(R94=1,(SUM($R$8:R94)*R94),0)</f>
        <v>0</v>
      </c>
      <c r="T94" s="203" t="str">
        <f t="shared" si="29"/>
        <v xml:space="preserve"> </v>
      </c>
      <c r="U94" s="203" t="str">
        <f t="shared" si="30"/>
        <v xml:space="preserve"> </v>
      </c>
      <c r="V94" s="248" t="str">
        <f t="shared" si="31"/>
        <v xml:space="preserve"> </v>
      </c>
      <c r="W94" s="144" t="str">
        <f t="shared" si="32"/>
        <v xml:space="preserve"> </v>
      </c>
      <c r="X94" s="234" t="str">
        <f t="shared" si="33"/>
        <v/>
      </c>
      <c r="Y94" s="279"/>
      <c r="Z94" s="198">
        <f t="shared" si="34"/>
        <v>0</v>
      </c>
      <c r="AA94" s="203">
        <f>IF(Z94=1,(SUM($Z$8:Z94)*Z94),0)</f>
        <v>0</v>
      </c>
      <c r="AB94" s="203" t="str">
        <f t="shared" si="35"/>
        <v xml:space="preserve"> </v>
      </c>
      <c r="AC94" s="203" t="str">
        <f t="shared" si="36"/>
        <v xml:space="preserve"> </v>
      </c>
      <c r="AD94" s="248" t="str">
        <f t="shared" si="37"/>
        <v xml:space="preserve"> </v>
      </c>
      <c r="AE94" s="144" t="str">
        <f t="shared" si="38"/>
        <v xml:space="preserve"> </v>
      </c>
      <c r="AF94" s="234" t="str">
        <f t="shared" si="39"/>
        <v/>
      </c>
      <c r="AL94" s="268" t="str">
        <f t="shared" si="40"/>
        <v/>
      </c>
      <c r="AM94" s="270">
        <f t="shared" si="41"/>
        <v>0</v>
      </c>
    </row>
    <row r="95" spans="1:39" x14ac:dyDescent="0.3">
      <c r="A95" s="131">
        <v>88</v>
      </c>
      <c r="B95" s="131">
        <f t="shared" si="21"/>
        <v>1</v>
      </c>
      <c r="C95" s="129"/>
      <c r="D95" s="131" t="str">
        <f>IF(C95="","",(IF(ISERROR(VLOOKUP(C95,FSGT2_Inscr!$F$7:$L$110,2,FALSE))=TRUE,VLOOKUP(C95,FSGT3_Inscr!$F$7:$K$110,2,FALSE),(VLOOKUP(C95,FSGT2_Inscr!$F$7:$L$110,2,FALSE)))))</f>
        <v/>
      </c>
      <c r="E95" s="131" t="str">
        <f>IF(C95="","",(IF(ISERROR(VLOOKUP(C95,FSGT2_Inscr!$F$7:$L$110,3,FALSE))=TRUE,VLOOKUP(C95,FSGT3_Inscr!$F$7:$K$110,3,FALSE),(VLOOKUP(C95,FSGT2_Inscr!$F$7:$L$110,3,FALSE)))))</f>
        <v/>
      </c>
      <c r="F95" s="131" t="str">
        <f>IF(C95="","",(IF(ISERROR(VLOOKUP(C95,FSGT2_Inscr!$F$7:$L$110,4,FALSE))=TRUE,VLOOKUP(C95,FSGT3_Inscr!$F$7:$K$110,4,FALSE),(VLOOKUP(C95,FSGT2_Inscr!$F$7:$L$110,4,FALSE)))))</f>
        <v/>
      </c>
      <c r="G95" s="131" t="str">
        <f>IF(C95="","",(IF(ISERROR(VLOOKUP(C95,FSGT2_Inscr!$F$7:$L$110,5,FALSE))=TRUE,VLOOKUP(C95,FSGT3_Inscr!$F$7:$K$110,5,FALSE),(VLOOKUP(C95,FSGT2_Inscr!$F$7:$L$110,5,FALSE)))))</f>
        <v/>
      </c>
      <c r="H95" s="131" t="str">
        <f>IF(C95="","",(IF(ISERROR(VLOOKUP(C95,FSGT2_Inscr!$F$7:$L$110,6,FALSE))=TRUE,VLOOKUP(C95,FSGT3_Inscr!$F$7:$K$110,6,FALSE),(VLOOKUP(C95,FSGT2_Inscr!$F$7:$L$110,6,FALSE)))))</f>
        <v/>
      </c>
      <c r="I95" s="78"/>
      <c r="J95" s="241">
        <f t="shared" si="22"/>
        <v>0</v>
      </c>
      <c r="K95" s="204">
        <f>IF(J95=1,(SUM($J$8:J95)*J95),0)</f>
        <v>0</v>
      </c>
      <c r="L95" s="204" t="str">
        <f t="shared" si="23"/>
        <v xml:space="preserve"> </v>
      </c>
      <c r="M95" s="204" t="str">
        <f t="shared" si="24"/>
        <v xml:space="preserve"> </v>
      </c>
      <c r="N95" s="249" t="str">
        <f t="shared" si="25"/>
        <v xml:space="preserve"> </v>
      </c>
      <c r="O95" s="143" t="str">
        <f t="shared" si="26"/>
        <v xml:space="preserve"> </v>
      </c>
      <c r="P95" s="233" t="str">
        <f t="shared" si="27"/>
        <v/>
      </c>
      <c r="Q95" s="280"/>
      <c r="R95" s="241">
        <f t="shared" si="28"/>
        <v>0</v>
      </c>
      <c r="S95" s="204">
        <f>IF(R95=1,(SUM($R$8:R95)*R95),0)</f>
        <v>0</v>
      </c>
      <c r="T95" s="204" t="str">
        <f t="shared" si="29"/>
        <v xml:space="preserve"> </v>
      </c>
      <c r="U95" s="204" t="str">
        <f t="shared" si="30"/>
        <v xml:space="preserve"> </v>
      </c>
      <c r="V95" s="249" t="str">
        <f t="shared" si="31"/>
        <v xml:space="preserve"> </v>
      </c>
      <c r="W95" s="143" t="str">
        <f t="shared" si="32"/>
        <v xml:space="preserve"> </v>
      </c>
      <c r="X95" s="233" t="str">
        <f t="shared" si="33"/>
        <v/>
      </c>
      <c r="Y95" s="280"/>
      <c r="Z95" s="241">
        <f t="shared" si="34"/>
        <v>0</v>
      </c>
      <c r="AA95" s="204">
        <f>IF(Z95=1,(SUM($Z$8:Z95)*Z95),0)</f>
        <v>0</v>
      </c>
      <c r="AB95" s="204" t="str">
        <f t="shared" si="35"/>
        <v xml:space="preserve"> </v>
      </c>
      <c r="AC95" s="204" t="str">
        <f t="shared" si="36"/>
        <v xml:space="preserve"> </v>
      </c>
      <c r="AD95" s="249" t="str">
        <f t="shared" si="37"/>
        <v xml:space="preserve"> </v>
      </c>
      <c r="AE95" s="143" t="str">
        <f t="shared" si="38"/>
        <v xml:space="preserve"> </v>
      </c>
      <c r="AF95" s="233" t="str">
        <f t="shared" si="39"/>
        <v/>
      </c>
      <c r="AL95" s="268" t="str">
        <f t="shared" si="40"/>
        <v/>
      </c>
      <c r="AM95" s="270">
        <f t="shared" si="41"/>
        <v>0</v>
      </c>
    </row>
    <row r="96" spans="1:39" x14ac:dyDescent="0.3">
      <c r="A96" s="197">
        <v>89</v>
      </c>
      <c r="B96" s="197">
        <f t="shared" si="21"/>
        <v>1</v>
      </c>
      <c r="C96" s="130"/>
      <c r="D96" s="197" t="str">
        <f>IF(C96="","",(IF(ISERROR(VLOOKUP(C96,FSGT2_Inscr!$F$7:$L$110,2,FALSE))=TRUE,VLOOKUP(C96,FSGT3_Inscr!$F$7:$K$110,2,FALSE),(VLOOKUP(C96,FSGT2_Inscr!$F$7:$L$110,2,FALSE)))))</f>
        <v/>
      </c>
      <c r="E96" s="197" t="str">
        <f>IF(C96="","",(IF(ISERROR(VLOOKUP(C96,FSGT2_Inscr!$F$7:$L$110,3,FALSE))=TRUE,VLOOKUP(C96,FSGT3_Inscr!$F$7:$K$110,3,FALSE),(VLOOKUP(C96,FSGT2_Inscr!$F$7:$L$110,3,FALSE)))))</f>
        <v/>
      </c>
      <c r="F96" s="197" t="str">
        <f>IF(C96="","",(IF(ISERROR(VLOOKUP(C96,FSGT2_Inscr!$F$7:$L$110,4,FALSE))=TRUE,VLOOKUP(C96,FSGT3_Inscr!$F$7:$K$110,4,FALSE),(VLOOKUP(C96,FSGT2_Inscr!$F$7:$L$110,4,FALSE)))))</f>
        <v/>
      </c>
      <c r="G96" s="197" t="str">
        <f>IF(C96="","",(IF(ISERROR(VLOOKUP(C96,FSGT2_Inscr!$F$7:$L$110,5,FALSE))=TRUE,VLOOKUP(C96,FSGT3_Inscr!$F$7:$K$110,5,FALSE),(VLOOKUP(C96,FSGT2_Inscr!$F$7:$L$110,5,FALSE)))))</f>
        <v/>
      </c>
      <c r="H96" s="197" t="str">
        <f>IF(C96="","",(IF(ISERROR(VLOOKUP(C96,FSGT2_Inscr!$F$7:$L$110,6,FALSE))=TRUE,VLOOKUP(C96,FSGT3_Inscr!$F$7:$K$110,6,FALSE),(VLOOKUP(C96,FSGT2_Inscr!$F$7:$L$110,6,FALSE)))))</f>
        <v/>
      </c>
      <c r="I96" s="196"/>
      <c r="J96" s="198">
        <f t="shared" si="22"/>
        <v>0</v>
      </c>
      <c r="K96" s="203">
        <f>IF(J96=1,(SUM($J$8:J96)*J96),0)</f>
        <v>0</v>
      </c>
      <c r="L96" s="203" t="str">
        <f t="shared" si="23"/>
        <v xml:space="preserve"> </v>
      </c>
      <c r="M96" s="203" t="str">
        <f t="shared" si="24"/>
        <v xml:space="preserve"> </v>
      </c>
      <c r="N96" s="248" t="str">
        <f t="shared" si="25"/>
        <v xml:space="preserve"> </v>
      </c>
      <c r="O96" s="144" t="str">
        <f t="shared" si="26"/>
        <v xml:space="preserve"> </v>
      </c>
      <c r="P96" s="234" t="str">
        <f t="shared" si="27"/>
        <v/>
      </c>
      <c r="Q96" s="279"/>
      <c r="R96" s="198">
        <f t="shared" si="28"/>
        <v>0</v>
      </c>
      <c r="S96" s="203">
        <f>IF(R96=1,(SUM($R$8:R96)*R96),0)</f>
        <v>0</v>
      </c>
      <c r="T96" s="203" t="str">
        <f t="shared" si="29"/>
        <v xml:space="preserve"> </v>
      </c>
      <c r="U96" s="203" t="str">
        <f t="shared" si="30"/>
        <v xml:space="preserve"> </v>
      </c>
      <c r="V96" s="248" t="str">
        <f t="shared" si="31"/>
        <v xml:space="preserve"> </v>
      </c>
      <c r="W96" s="144" t="str">
        <f t="shared" si="32"/>
        <v xml:space="preserve"> </v>
      </c>
      <c r="X96" s="234" t="str">
        <f t="shared" si="33"/>
        <v/>
      </c>
      <c r="Y96" s="279"/>
      <c r="Z96" s="198">
        <f t="shared" si="34"/>
        <v>0</v>
      </c>
      <c r="AA96" s="203">
        <f>IF(Z96=1,(SUM($Z$8:Z96)*Z96),0)</f>
        <v>0</v>
      </c>
      <c r="AB96" s="203" t="str">
        <f t="shared" si="35"/>
        <v xml:space="preserve"> </v>
      </c>
      <c r="AC96" s="203" t="str">
        <f t="shared" si="36"/>
        <v xml:space="preserve"> </v>
      </c>
      <c r="AD96" s="248" t="str">
        <f t="shared" si="37"/>
        <v xml:space="preserve"> </v>
      </c>
      <c r="AE96" s="144" t="str">
        <f t="shared" si="38"/>
        <v xml:space="preserve"> </v>
      </c>
      <c r="AF96" s="234" t="str">
        <f t="shared" si="39"/>
        <v/>
      </c>
      <c r="AL96" s="268" t="str">
        <f t="shared" si="40"/>
        <v/>
      </c>
      <c r="AM96" s="270">
        <f t="shared" si="41"/>
        <v>0</v>
      </c>
    </row>
    <row r="97" spans="1:39" x14ac:dyDescent="0.3">
      <c r="A97" s="131">
        <v>90</v>
      </c>
      <c r="B97" s="131">
        <f t="shared" si="21"/>
        <v>1</v>
      </c>
      <c r="C97" s="129"/>
      <c r="D97" s="131" t="str">
        <f>IF(C97="","",(IF(ISERROR(VLOOKUP(C97,FSGT2_Inscr!$F$7:$L$110,2,FALSE))=TRUE,VLOOKUP(C97,FSGT3_Inscr!$F$7:$K$110,2,FALSE),(VLOOKUP(C97,FSGT2_Inscr!$F$7:$L$110,2,FALSE)))))</f>
        <v/>
      </c>
      <c r="E97" s="131" t="str">
        <f>IF(C97="","",(IF(ISERROR(VLOOKUP(C97,FSGT2_Inscr!$F$7:$L$110,3,FALSE))=TRUE,VLOOKUP(C97,FSGT3_Inscr!$F$7:$K$110,3,FALSE),(VLOOKUP(C97,FSGT2_Inscr!$F$7:$L$110,3,FALSE)))))</f>
        <v/>
      </c>
      <c r="F97" s="131" t="str">
        <f>IF(C97="","",(IF(ISERROR(VLOOKUP(C97,FSGT2_Inscr!$F$7:$L$110,4,FALSE))=TRUE,VLOOKUP(C97,FSGT3_Inscr!$F$7:$K$110,4,FALSE),(VLOOKUP(C97,FSGT2_Inscr!$F$7:$L$110,4,FALSE)))))</f>
        <v/>
      </c>
      <c r="G97" s="131" t="str">
        <f>IF(C97="","",(IF(ISERROR(VLOOKUP(C97,FSGT2_Inscr!$F$7:$L$110,5,FALSE))=TRUE,VLOOKUP(C97,FSGT3_Inscr!$F$7:$K$110,5,FALSE),(VLOOKUP(C97,FSGT2_Inscr!$F$7:$L$110,5,FALSE)))))</f>
        <v/>
      </c>
      <c r="H97" s="131" t="str">
        <f>IF(C97="","",(IF(ISERROR(VLOOKUP(C97,FSGT2_Inscr!$F$7:$L$110,6,FALSE))=TRUE,VLOOKUP(C97,FSGT3_Inscr!$F$7:$K$110,6,FALSE),(VLOOKUP(C97,FSGT2_Inscr!$F$7:$L$110,6,FALSE)))))</f>
        <v/>
      </c>
      <c r="I97" s="78"/>
      <c r="J97" s="241">
        <f t="shared" si="22"/>
        <v>0</v>
      </c>
      <c r="K97" s="204">
        <f>IF(J97=1,(SUM($J$8:J97)*J97),0)</f>
        <v>0</v>
      </c>
      <c r="L97" s="204" t="str">
        <f t="shared" si="23"/>
        <v xml:space="preserve"> </v>
      </c>
      <c r="M97" s="204" t="str">
        <f t="shared" si="24"/>
        <v xml:space="preserve"> </v>
      </c>
      <c r="N97" s="249" t="str">
        <f t="shared" si="25"/>
        <v xml:space="preserve"> </v>
      </c>
      <c r="O97" s="143" t="str">
        <f t="shared" si="26"/>
        <v xml:space="preserve"> </v>
      </c>
      <c r="P97" s="233" t="str">
        <f t="shared" si="27"/>
        <v/>
      </c>
      <c r="Q97" s="280"/>
      <c r="R97" s="241">
        <f t="shared" si="28"/>
        <v>0</v>
      </c>
      <c r="S97" s="204">
        <f>IF(R97=1,(SUM($R$8:R97)*R97),0)</f>
        <v>0</v>
      </c>
      <c r="T97" s="204" t="str">
        <f t="shared" si="29"/>
        <v xml:space="preserve"> </v>
      </c>
      <c r="U97" s="204" t="str">
        <f t="shared" si="30"/>
        <v xml:space="preserve"> </v>
      </c>
      <c r="V97" s="249" t="str">
        <f t="shared" si="31"/>
        <v xml:space="preserve"> </v>
      </c>
      <c r="W97" s="143" t="str">
        <f t="shared" si="32"/>
        <v xml:space="preserve"> </v>
      </c>
      <c r="X97" s="233" t="str">
        <f t="shared" si="33"/>
        <v/>
      </c>
      <c r="Y97" s="280"/>
      <c r="Z97" s="241">
        <f t="shared" si="34"/>
        <v>0</v>
      </c>
      <c r="AA97" s="204">
        <f>IF(Z97=1,(SUM($Z$8:Z97)*Z97),0)</f>
        <v>0</v>
      </c>
      <c r="AB97" s="204" t="str">
        <f t="shared" si="35"/>
        <v xml:space="preserve"> </v>
      </c>
      <c r="AC97" s="204" t="str">
        <f t="shared" si="36"/>
        <v xml:space="preserve"> </v>
      </c>
      <c r="AD97" s="249" t="str">
        <f t="shared" si="37"/>
        <v xml:space="preserve"> </v>
      </c>
      <c r="AE97" s="143" t="str">
        <f t="shared" si="38"/>
        <v xml:space="preserve"> </v>
      </c>
      <c r="AF97" s="233" t="str">
        <f t="shared" si="39"/>
        <v/>
      </c>
      <c r="AJ97" s="66" t="s">
        <v>47</v>
      </c>
      <c r="AL97" s="268" t="str">
        <f t="shared" si="40"/>
        <v/>
      </c>
      <c r="AM97" s="270">
        <f t="shared" si="41"/>
        <v>0</v>
      </c>
    </row>
    <row r="98" spans="1:39" x14ac:dyDescent="0.3">
      <c r="A98" s="197">
        <v>91</v>
      </c>
      <c r="B98" s="197">
        <f t="shared" si="21"/>
        <v>1</v>
      </c>
      <c r="C98" s="130"/>
      <c r="D98" s="197" t="str">
        <f>IF(C98="","",(IF(ISERROR(VLOOKUP(C98,FSGT2_Inscr!$F$7:$L$110,2,FALSE))=TRUE,VLOOKUP(C98,FSGT3_Inscr!$F$7:$K$110,2,FALSE),(VLOOKUP(C98,FSGT2_Inscr!$F$7:$L$110,2,FALSE)))))</f>
        <v/>
      </c>
      <c r="E98" s="197" t="str">
        <f>IF(C98="","",(IF(ISERROR(VLOOKUP(C98,FSGT2_Inscr!$F$7:$L$110,3,FALSE))=TRUE,VLOOKUP(C98,FSGT3_Inscr!$F$7:$K$110,3,FALSE),(VLOOKUP(C98,FSGT2_Inscr!$F$7:$L$110,3,FALSE)))))</f>
        <v/>
      </c>
      <c r="F98" s="197" t="str">
        <f>IF(C98="","",(IF(ISERROR(VLOOKUP(C98,FSGT2_Inscr!$F$7:$L$110,4,FALSE))=TRUE,VLOOKUP(C98,FSGT3_Inscr!$F$7:$K$110,4,FALSE),(VLOOKUP(C98,FSGT2_Inscr!$F$7:$L$110,4,FALSE)))))</f>
        <v/>
      </c>
      <c r="G98" s="197" t="str">
        <f>IF(C98="","",(IF(ISERROR(VLOOKUP(C98,FSGT2_Inscr!$F$7:$L$110,5,FALSE))=TRUE,VLOOKUP(C98,FSGT3_Inscr!$F$7:$K$110,5,FALSE),(VLOOKUP(C98,FSGT2_Inscr!$F$7:$L$110,5,FALSE)))))</f>
        <v/>
      </c>
      <c r="H98" s="197" t="str">
        <f>IF(C98="","",(IF(ISERROR(VLOOKUP(C98,FSGT2_Inscr!$F$7:$L$110,6,FALSE))=TRUE,VLOOKUP(C98,FSGT3_Inscr!$F$7:$K$110,6,FALSE),(VLOOKUP(C98,FSGT2_Inscr!$F$7:$L$110,6,FALSE)))))</f>
        <v/>
      </c>
      <c r="I98" s="196"/>
      <c r="J98" s="198">
        <f t="shared" si="22"/>
        <v>0</v>
      </c>
      <c r="K98" s="203">
        <f>IF(J98=1,(SUM($J$8:J98)*J98),0)</f>
        <v>0</v>
      </c>
      <c r="L98" s="203" t="str">
        <f t="shared" si="23"/>
        <v xml:space="preserve"> </v>
      </c>
      <c r="M98" s="203" t="str">
        <f t="shared" si="24"/>
        <v xml:space="preserve"> </v>
      </c>
      <c r="N98" s="248" t="str">
        <f t="shared" si="25"/>
        <v xml:space="preserve"> </v>
      </c>
      <c r="O98" s="144" t="str">
        <f t="shared" si="26"/>
        <v xml:space="preserve"> </v>
      </c>
      <c r="P98" s="234" t="str">
        <f t="shared" si="27"/>
        <v/>
      </c>
      <c r="Q98" s="279"/>
      <c r="R98" s="198">
        <f t="shared" si="28"/>
        <v>0</v>
      </c>
      <c r="S98" s="203">
        <f>IF(R98=1,(SUM($R$8:R98)*R98),0)</f>
        <v>0</v>
      </c>
      <c r="T98" s="203" t="str">
        <f t="shared" si="29"/>
        <v xml:space="preserve"> </v>
      </c>
      <c r="U98" s="203" t="str">
        <f t="shared" si="30"/>
        <v xml:space="preserve"> </v>
      </c>
      <c r="V98" s="248" t="str">
        <f t="shared" si="31"/>
        <v xml:space="preserve"> </v>
      </c>
      <c r="W98" s="144" t="str">
        <f t="shared" si="32"/>
        <v xml:space="preserve"> </v>
      </c>
      <c r="X98" s="234" t="str">
        <f t="shared" si="33"/>
        <v/>
      </c>
      <c r="Y98" s="279"/>
      <c r="Z98" s="198">
        <f t="shared" si="34"/>
        <v>0</v>
      </c>
      <c r="AA98" s="203">
        <f>IF(Z98=1,(SUM($Z$8:Z98)*Z98),0)</f>
        <v>0</v>
      </c>
      <c r="AB98" s="203" t="str">
        <f t="shared" si="35"/>
        <v xml:space="preserve"> </v>
      </c>
      <c r="AC98" s="203" t="str">
        <f t="shared" si="36"/>
        <v xml:space="preserve"> </v>
      </c>
      <c r="AD98" s="248" t="str">
        <f t="shared" si="37"/>
        <v xml:space="preserve"> </v>
      </c>
      <c r="AE98" s="144" t="str">
        <f t="shared" si="38"/>
        <v xml:space="preserve"> </v>
      </c>
      <c r="AF98" s="234" t="str">
        <f t="shared" si="39"/>
        <v/>
      </c>
      <c r="AL98" s="268" t="str">
        <f t="shared" si="40"/>
        <v/>
      </c>
      <c r="AM98" s="270">
        <f t="shared" si="41"/>
        <v>0</v>
      </c>
    </row>
    <row r="99" spans="1:39" x14ac:dyDescent="0.3">
      <c r="A99" s="131">
        <v>92</v>
      </c>
      <c r="B99" s="131">
        <f t="shared" si="21"/>
        <v>1</v>
      </c>
      <c r="C99" s="129"/>
      <c r="D99" s="131" t="str">
        <f>IF(C99="","",(IF(ISERROR(VLOOKUP(C99,FSGT2_Inscr!$F$7:$L$110,2,FALSE))=TRUE,VLOOKUP(C99,FSGT3_Inscr!$F$7:$K$110,2,FALSE),(VLOOKUP(C99,FSGT2_Inscr!$F$7:$L$110,2,FALSE)))))</f>
        <v/>
      </c>
      <c r="E99" s="131" t="str">
        <f>IF(C99="","",(IF(ISERROR(VLOOKUP(C99,FSGT2_Inscr!$F$7:$L$110,3,FALSE))=TRUE,VLOOKUP(C99,FSGT3_Inscr!$F$7:$K$110,3,FALSE),(VLOOKUP(C99,FSGT2_Inscr!$F$7:$L$110,3,FALSE)))))</f>
        <v/>
      </c>
      <c r="F99" s="131" t="str">
        <f>IF(C99="","",(IF(ISERROR(VLOOKUP(C99,FSGT2_Inscr!$F$7:$L$110,4,FALSE))=TRUE,VLOOKUP(C99,FSGT3_Inscr!$F$7:$K$110,4,FALSE),(VLOOKUP(C99,FSGT2_Inscr!$F$7:$L$110,4,FALSE)))))</f>
        <v/>
      </c>
      <c r="G99" s="131" t="str">
        <f>IF(C99="","",(IF(ISERROR(VLOOKUP(C99,FSGT2_Inscr!$F$7:$L$110,5,FALSE))=TRUE,VLOOKUP(C99,FSGT3_Inscr!$F$7:$K$110,5,FALSE),(VLOOKUP(C99,FSGT2_Inscr!$F$7:$L$110,5,FALSE)))))</f>
        <v/>
      </c>
      <c r="H99" s="131" t="str">
        <f>IF(C99="","",(IF(ISERROR(VLOOKUP(C99,FSGT2_Inscr!$F$7:$L$110,6,FALSE))=TRUE,VLOOKUP(C99,FSGT3_Inscr!$F$7:$K$110,6,FALSE),(VLOOKUP(C99,FSGT2_Inscr!$F$7:$L$110,6,FALSE)))))</f>
        <v/>
      </c>
      <c r="I99" s="78"/>
      <c r="J99" s="241">
        <f t="shared" si="22"/>
        <v>0</v>
      </c>
      <c r="K99" s="204">
        <f>IF(J99=1,(SUM($J$8:J99)*J99),0)</f>
        <v>0</v>
      </c>
      <c r="L99" s="204" t="str">
        <f t="shared" si="23"/>
        <v xml:space="preserve"> </v>
      </c>
      <c r="M99" s="204" t="str">
        <f t="shared" si="24"/>
        <v xml:space="preserve"> </v>
      </c>
      <c r="N99" s="249" t="str">
        <f t="shared" si="25"/>
        <v xml:space="preserve"> </v>
      </c>
      <c r="O99" s="143" t="str">
        <f t="shared" si="26"/>
        <v xml:space="preserve"> </v>
      </c>
      <c r="P99" s="233" t="str">
        <f t="shared" si="27"/>
        <v/>
      </c>
      <c r="Q99" s="280"/>
      <c r="R99" s="241">
        <f t="shared" si="28"/>
        <v>0</v>
      </c>
      <c r="S99" s="204">
        <f>IF(R99=1,(SUM($R$8:R99)*R99),0)</f>
        <v>0</v>
      </c>
      <c r="T99" s="204" t="str">
        <f t="shared" si="29"/>
        <v xml:space="preserve"> </v>
      </c>
      <c r="U99" s="204" t="str">
        <f t="shared" si="30"/>
        <v xml:space="preserve"> </v>
      </c>
      <c r="V99" s="249" t="str">
        <f t="shared" si="31"/>
        <v xml:space="preserve"> </v>
      </c>
      <c r="W99" s="143" t="str">
        <f t="shared" si="32"/>
        <v xml:space="preserve"> </v>
      </c>
      <c r="X99" s="233" t="str">
        <f t="shared" si="33"/>
        <v/>
      </c>
      <c r="Y99" s="280"/>
      <c r="Z99" s="241">
        <f t="shared" si="34"/>
        <v>0</v>
      </c>
      <c r="AA99" s="204">
        <f>IF(Z99=1,(SUM($Z$8:Z99)*Z99),0)</f>
        <v>0</v>
      </c>
      <c r="AB99" s="204" t="str">
        <f t="shared" si="35"/>
        <v xml:space="preserve"> </v>
      </c>
      <c r="AC99" s="204" t="str">
        <f t="shared" si="36"/>
        <v xml:space="preserve"> </v>
      </c>
      <c r="AD99" s="249" t="str">
        <f t="shared" si="37"/>
        <v xml:space="preserve"> </v>
      </c>
      <c r="AE99" s="143" t="str">
        <f t="shared" si="38"/>
        <v xml:space="preserve"> </v>
      </c>
      <c r="AF99" s="233" t="str">
        <f t="shared" si="39"/>
        <v/>
      </c>
      <c r="AL99" s="268" t="str">
        <f t="shared" si="40"/>
        <v/>
      </c>
      <c r="AM99" s="270">
        <f t="shared" si="41"/>
        <v>0</v>
      </c>
    </row>
    <row r="100" spans="1:39" x14ac:dyDescent="0.3">
      <c r="A100" s="197">
        <v>93</v>
      </c>
      <c r="B100" s="197">
        <f t="shared" si="21"/>
        <v>1</v>
      </c>
      <c r="C100" s="130"/>
      <c r="D100" s="197" t="str">
        <f>IF(C100="","",(IF(ISERROR(VLOOKUP(C100,FSGT2_Inscr!$F$7:$L$110,2,FALSE))=TRUE,VLOOKUP(C100,FSGT3_Inscr!$F$7:$K$110,2,FALSE),(VLOOKUP(C100,FSGT2_Inscr!$F$7:$L$110,2,FALSE)))))</f>
        <v/>
      </c>
      <c r="E100" s="197" t="str">
        <f>IF(C100="","",(IF(ISERROR(VLOOKUP(C100,FSGT2_Inscr!$F$7:$L$110,3,FALSE))=TRUE,VLOOKUP(C100,FSGT3_Inscr!$F$7:$K$110,3,FALSE),(VLOOKUP(C100,FSGT2_Inscr!$F$7:$L$110,3,FALSE)))))</f>
        <v/>
      </c>
      <c r="F100" s="197" t="str">
        <f>IF(C100="","",(IF(ISERROR(VLOOKUP(C100,FSGT2_Inscr!$F$7:$L$110,4,FALSE))=TRUE,VLOOKUP(C100,FSGT3_Inscr!$F$7:$K$110,4,FALSE),(VLOOKUP(C100,FSGT2_Inscr!$F$7:$L$110,4,FALSE)))))</f>
        <v/>
      </c>
      <c r="G100" s="197" t="str">
        <f>IF(C100="","",(IF(ISERROR(VLOOKUP(C100,FSGT2_Inscr!$F$7:$L$110,5,FALSE))=TRUE,VLOOKUP(C100,FSGT3_Inscr!$F$7:$K$110,5,FALSE),(VLOOKUP(C100,FSGT2_Inscr!$F$7:$L$110,5,FALSE)))))</f>
        <v/>
      </c>
      <c r="H100" s="197" t="str">
        <f>IF(C100="","",(IF(ISERROR(VLOOKUP(C100,FSGT2_Inscr!$F$7:$L$110,6,FALSE))=TRUE,VLOOKUP(C100,FSGT3_Inscr!$F$7:$K$110,6,FALSE),(VLOOKUP(C100,FSGT2_Inscr!$F$7:$L$110,6,FALSE)))))</f>
        <v/>
      </c>
      <c r="I100" s="196"/>
      <c r="J100" s="198">
        <f t="shared" si="22"/>
        <v>0</v>
      </c>
      <c r="K100" s="203">
        <f>IF(J100=1,(SUM($J$8:J100)*J100),0)</f>
        <v>0</v>
      </c>
      <c r="L100" s="203" t="str">
        <f t="shared" si="23"/>
        <v xml:space="preserve"> </v>
      </c>
      <c r="M100" s="203" t="str">
        <f t="shared" si="24"/>
        <v xml:space="preserve"> </v>
      </c>
      <c r="N100" s="248" t="str">
        <f t="shared" si="25"/>
        <v xml:space="preserve"> </v>
      </c>
      <c r="O100" s="144" t="str">
        <f t="shared" si="26"/>
        <v xml:space="preserve"> </v>
      </c>
      <c r="P100" s="234" t="str">
        <f t="shared" si="27"/>
        <v/>
      </c>
      <c r="Q100" s="279"/>
      <c r="R100" s="198">
        <f t="shared" si="28"/>
        <v>0</v>
      </c>
      <c r="S100" s="203">
        <f>IF(R100=1,(SUM($R$8:R100)*R100),0)</f>
        <v>0</v>
      </c>
      <c r="T100" s="203" t="str">
        <f t="shared" si="29"/>
        <v xml:space="preserve"> </v>
      </c>
      <c r="U100" s="203" t="str">
        <f t="shared" si="30"/>
        <v xml:space="preserve"> </v>
      </c>
      <c r="V100" s="248" t="str">
        <f t="shared" si="31"/>
        <v xml:space="preserve"> </v>
      </c>
      <c r="W100" s="144" t="str">
        <f t="shared" si="32"/>
        <v xml:space="preserve"> </v>
      </c>
      <c r="X100" s="234" t="str">
        <f t="shared" si="33"/>
        <v/>
      </c>
      <c r="Y100" s="279"/>
      <c r="Z100" s="198">
        <f t="shared" si="34"/>
        <v>0</v>
      </c>
      <c r="AA100" s="203">
        <f>IF(Z100=1,(SUM($Z$8:Z100)*Z100),0)</f>
        <v>0</v>
      </c>
      <c r="AB100" s="203" t="str">
        <f t="shared" si="35"/>
        <v xml:space="preserve"> </v>
      </c>
      <c r="AC100" s="203" t="str">
        <f t="shared" si="36"/>
        <v xml:space="preserve"> </v>
      </c>
      <c r="AD100" s="248" t="str">
        <f t="shared" si="37"/>
        <v xml:space="preserve"> </v>
      </c>
      <c r="AE100" s="144" t="str">
        <f t="shared" si="38"/>
        <v xml:space="preserve"> </v>
      </c>
      <c r="AF100" s="234" t="str">
        <f t="shared" si="39"/>
        <v/>
      </c>
      <c r="AL100" s="268" t="str">
        <f t="shared" si="40"/>
        <v/>
      </c>
      <c r="AM100" s="270">
        <f t="shared" si="41"/>
        <v>0</v>
      </c>
    </row>
    <row r="101" spans="1:39" x14ac:dyDescent="0.3">
      <c r="A101" s="131">
        <v>94</v>
      </c>
      <c r="B101" s="131">
        <f t="shared" si="21"/>
        <v>1</v>
      </c>
      <c r="C101" s="129"/>
      <c r="D101" s="131" t="str">
        <f>IF(C101="","",(IF(ISERROR(VLOOKUP(C101,FSGT2_Inscr!$F$7:$L$110,2,FALSE))=TRUE,VLOOKUP(C101,FSGT3_Inscr!$F$7:$K$110,2,FALSE),(VLOOKUP(C101,FSGT2_Inscr!$F$7:$L$110,2,FALSE)))))</f>
        <v/>
      </c>
      <c r="E101" s="131" t="str">
        <f>IF(C101="","",(IF(ISERROR(VLOOKUP(C101,FSGT2_Inscr!$F$7:$L$110,3,FALSE))=TRUE,VLOOKUP(C101,FSGT3_Inscr!$F$7:$K$110,3,FALSE),(VLOOKUP(C101,FSGT2_Inscr!$F$7:$L$110,3,FALSE)))))</f>
        <v/>
      </c>
      <c r="F101" s="131" t="str">
        <f>IF(C101="","",(IF(ISERROR(VLOOKUP(C101,FSGT2_Inscr!$F$7:$L$110,4,FALSE))=TRUE,VLOOKUP(C101,FSGT3_Inscr!$F$7:$K$110,4,FALSE),(VLOOKUP(C101,FSGT2_Inscr!$F$7:$L$110,4,FALSE)))))</f>
        <v/>
      </c>
      <c r="G101" s="131" t="str">
        <f>IF(C101="","",(IF(ISERROR(VLOOKUP(C101,FSGT2_Inscr!$F$7:$L$110,5,FALSE))=TRUE,VLOOKUP(C101,FSGT3_Inscr!$F$7:$K$110,5,FALSE),(VLOOKUP(C101,FSGT2_Inscr!$F$7:$L$110,5,FALSE)))))</f>
        <v/>
      </c>
      <c r="H101" s="131" t="str">
        <f>IF(C101="","",(IF(ISERROR(VLOOKUP(C101,FSGT2_Inscr!$F$7:$L$110,6,FALSE))=TRUE,VLOOKUP(C101,FSGT3_Inscr!$F$7:$K$110,6,FALSE),(VLOOKUP(C101,FSGT2_Inscr!$F$7:$L$110,6,FALSE)))))</f>
        <v/>
      </c>
      <c r="I101" s="78"/>
      <c r="J101" s="241">
        <f t="shared" si="22"/>
        <v>0</v>
      </c>
      <c r="K101" s="204">
        <f>IF(J101=1,(SUM($J$8:J101)*J101),0)</f>
        <v>0</v>
      </c>
      <c r="L101" s="204" t="str">
        <f t="shared" si="23"/>
        <v xml:space="preserve"> </v>
      </c>
      <c r="M101" s="204" t="str">
        <f t="shared" si="24"/>
        <v xml:space="preserve"> </v>
      </c>
      <c r="N101" s="249" t="str">
        <f t="shared" si="25"/>
        <v xml:space="preserve"> </v>
      </c>
      <c r="O101" s="143" t="str">
        <f t="shared" si="26"/>
        <v xml:space="preserve"> </v>
      </c>
      <c r="P101" s="233" t="str">
        <f t="shared" si="27"/>
        <v/>
      </c>
      <c r="Q101" s="280"/>
      <c r="R101" s="241">
        <f t="shared" si="28"/>
        <v>0</v>
      </c>
      <c r="S101" s="204">
        <f>IF(R101=1,(SUM($R$8:R101)*R101),0)</f>
        <v>0</v>
      </c>
      <c r="T101" s="204" t="str">
        <f t="shared" si="29"/>
        <v xml:space="preserve"> </v>
      </c>
      <c r="U101" s="204" t="str">
        <f t="shared" si="30"/>
        <v xml:space="preserve"> </v>
      </c>
      <c r="V101" s="249" t="str">
        <f t="shared" si="31"/>
        <v xml:space="preserve"> </v>
      </c>
      <c r="W101" s="143" t="str">
        <f t="shared" si="32"/>
        <v xml:space="preserve"> </v>
      </c>
      <c r="X101" s="233" t="str">
        <f t="shared" si="33"/>
        <v/>
      </c>
      <c r="Y101" s="280"/>
      <c r="Z101" s="241">
        <f t="shared" si="34"/>
        <v>0</v>
      </c>
      <c r="AA101" s="204">
        <f>IF(Z101=1,(SUM($Z$8:Z101)*Z101),0)</f>
        <v>0</v>
      </c>
      <c r="AB101" s="204" t="str">
        <f t="shared" si="35"/>
        <v xml:space="preserve"> </v>
      </c>
      <c r="AC101" s="204" t="str">
        <f t="shared" si="36"/>
        <v xml:space="preserve"> </v>
      </c>
      <c r="AD101" s="249" t="str">
        <f t="shared" si="37"/>
        <v xml:space="preserve"> </v>
      </c>
      <c r="AE101" s="143" t="str">
        <f t="shared" si="38"/>
        <v xml:space="preserve"> </v>
      </c>
      <c r="AF101" s="233" t="str">
        <f t="shared" si="39"/>
        <v/>
      </c>
      <c r="AL101" s="268" t="str">
        <f t="shared" si="40"/>
        <v/>
      </c>
      <c r="AM101" s="270">
        <f t="shared" si="41"/>
        <v>0</v>
      </c>
    </row>
    <row r="102" spans="1:39" x14ac:dyDescent="0.3">
      <c r="A102" s="197">
        <v>95</v>
      </c>
      <c r="B102" s="197">
        <f t="shared" si="21"/>
        <v>1</v>
      </c>
      <c r="C102" s="130"/>
      <c r="D102" s="197" t="str">
        <f>IF(C102="","",(IF(ISERROR(VLOOKUP(C102,FSGT2_Inscr!$F$7:$L$110,2,FALSE))=TRUE,VLOOKUP(C102,FSGT3_Inscr!$F$7:$K$110,2,FALSE),(VLOOKUP(C102,FSGT2_Inscr!$F$7:$L$110,2,FALSE)))))</f>
        <v/>
      </c>
      <c r="E102" s="197" t="str">
        <f>IF(C102="","",(IF(ISERROR(VLOOKUP(C102,FSGT2_Inscr!$F$7:$L$110,3,FALSE))=TRUE,VLOOKUP(C102,FSGT3_Inscr!$F$7:$K$110,3,FALSE),(VLOOKUP(C102,FSGT2_Inscr!$F$7:$L$110,3,FALSE)))))</f>
        <v/>
      </c>
      <c r="F102" s="197" t="str">
        <f>IF(C102="","",(IF(ISERROR(VLOOKUP(C102,FSGT2_Inscr!$F$7:$L$110,4,FALSE))=TRUE,VLOOKUP(C102,FSGT3_Inscr!$F$7:$K$110,4,FALSE),(VLOOKUP(C102,FSGT2_Inscr!$F$7:$L$110,4,FALSE)))))</f>
        <v/>
      </c>
      <c r="G102" s="197" t="str">
        <f>IF(C102="","",(IF(ISERROR(VLOOKUP(C102,FSGT2_Inscr!$F$7:$L$110,5,FALSE))=TRUE,VLOOKUP(C102,FSGT3_Inscr!$F$7:$K$110,5,FALSE),(VLOOKUP(C102,FSGT2_Inscr!$F$7:$L$110,5,FALSE)))))</f>
        <v/>
      </c>
      <c r="H102" s="197" t="str">
        <f>IF(C102="","",(IF(ISERROR(VLOOKUP(C102,FSGT2_Inscr!$F$7:$L$110,6,FALSE))=TRUE,VLOOKUP(C102,FSGT3_Inscr!$F$7:$K$110,6,FALSE),(VLOOKUP(C102,FSGT2_Inscr!$F$7:$L$110,6,FALSE)))))</f>
        <v/>
      </c>
      <c r="I102" s="196"/>
      <c r="J102" s="198">
        <f t="shared" si="22"/>
        <v>0</v>
      </c>
      <c r="K102" s="203">
        <f>IF(J102=1,(SUM($J$8:J102)*J102),0)</f>
        <v>0</v>
      </c>
      <c r="L102" s="203" t="str">
        <f t="shared" si="23"/>
        <v xml:space="preserve"> </v>
      </c>
      <c r="M102" s="203" t="str">
        <f t="shared" si="24"/>
        <v xml:space="preserve"> </v>
      </c>
      <c r="N102" s="248" t="str">
        <f t="shared" si="25"/>
        <v xml:space="preserve"> </v>
      </c>
      <c r="O102" s="144" t="str">
        <f t="shared" si="26"/>
        <v xml:space="preserve"> </v>
      </c>
      <c r="P102" s="234" t="str">
        <f t="shared" si="27"/>
        <v/>
      </c>
      <c r="Q102" s="279"/>
      <c r="R102" s="198">
        <f t="shared" si="28"/>
        <v>0</v>
      </c>
      <c r="S102" s="203">
        <f>IF(R102=1,(SUM($R$8:R102)*R102),0)</f>
        <v>0</v>
      </c>
      <c r="T102" s="203" t="str">
        <f t="shared" si="29"/>
        <v xml:space="preserve"> </v>
      </c>
      <c r="U102" s="203" t="str">
        <f t="shared" si="30"/>
        <v xml:space="preserve"> </v>
      </c>
      <c r="V102" s="248" t="str">
        <f t="shared" si="31"/>
        <v xml:space="preserve"> </v>
      </c>
      <c r="W102" s="144" t="str">
        <f t="shared" si="32"/>
        <v xml:space="preserve"> </v>
      </c>
      <c r="X102" s="234" t="str">
        <f t="shared" si="33"/>
        <v/>
      </c>
      <c r="Y102" s="279"/>
      <c r="Z102" s="198">
        <f t="shared" si="34"/>
        <v>0</v>
      </c>
      <c r="AA102" s="203">
        <f>IF(Z102=1,(SUM($Z$8:Z102)*Z102),0)</f>
        <v>0</v>
      </c>
      <c r="AB102" s="203" t="str">
        <f t="shared" si="35"/>
        <v xml:space="preserve"> </v>
      </c>
      <c r="AC102" s="203" t="str">
        <f t="shared" si="36"/>
        <v xml:space="preserve"> </v>
      </c>
      <c r="AD102" s="248" t="str">
        <f t="shared" si="37"/>
        <v xml:space="preserve"> </v>
      </c>
      <c r="AE102" s="144" t="str">
        <f t="shared" si="38"/>
        <v xml:space="preserve"> </v>
      </c>
      <c r="AF102" s="234" t="str">
        <f t="shared" si="39"/>
        <v/>
      </c>
      <c r="AL102" s="268" t="str">
        <f t="shared" si="40"/>
        <v/>
      </c>
      <c r="AM102" s="270">
        <f t="shared" si="41"/>
        <v>0</v>
      </c>
    </row>
    <row r="103" spans="1:39" x14ac:dyDescent="0.3">
      <c r="A103" s="131">
        <v>96</v>
      </c>
      <c r="B103" s="131">
        <f t="shared" si="21"/>
        <v>1</v>
      </c>
      <c r="C103" s="129"/>
      <c r="D103" s="131" t="str">
        <f>IF(C103="","",(IF(ISERROR(VLOOKUP(C103,FSGT2_Inscr!$F$7:$L$110,2,FALSE))=TRUE,VLOOKUP(C103,FSGT3_Inscr!$F$7:$K$110,2,FALSE),(VLOOKUP(C103,FSGT2_Inscr!$F$7:$L$110,2,FALSE)))))</f>
        <v/>
      </c>
      <c r="E103" s="131" t="str">
        <f>IF(C103="","",(IF(ISERROR(VLOOKUP(C103,FSGT2_Inscr!$F$7:$L$110,3,FALSE))=TRUE,VLOOKUP(C103,FSGT3_Inscr!$F$7:$K$110,3,FALSE),(VLOOKUP(C103,FSGT2_Inscr!$F$7:$L$110,3,FALSE)))))</f>
        <v/>
      </c>
      <c r="F103" s="131" t="str">
        <f>IF(C103="","",(IF(ISERROR(VLOOKUP(C103,FSGT2_Inscr!$F$7:$L$110,4,FALSE))=TRUE,VLOOKUP(C103,FSGT3_Inscr!$F$7:$K$110,4,FALSE),(VLOOKUP(C103,FSGT2_Inscr!$F$7:$L$110,4,FALSE)))))</f>
        <v/>
      </c>
      <c r="G103" s="131" t="str">
        <f>IF(C103="","",(IF(ISERROR(VLOOKUP(C103,FSGT2_Inscr!$F$7:$L$110,5,FALSE))=TRUE,VLOOKUP(C103,FSGT3_Inscr!$F$7:$K$110,5,FALSE),(VLOOKUP(C103,FSGT2_Inscr!$F$7:$L$110,5,FALSE)))))</f>
        <v/>
      </c>
      <c r="H103" s="131" t="str">
        <f>IF(C103="","",(IF(ISERROR(VLOOKUP(C103,FSGT2_Inscr!$F$7:$L$110,6,FALSE))=TRUE,VLOOKUP(C103,FSGT3_Inscr!$F$7:$K$110,6,FALSE),(VLOOKUP(C103,FSGT2_Inscr!$F$7:$L$110,6,FALSE)))))</f>
        <v/>
      </c>
      <c r="I103" s="78"/>
      <c r="J103" s="241">
        <f t="shared" si="22"/>
        <v>0</v>
      </c>
      <c r="K103" s="204">
        <f>IF(J103=1,(SUM($J$8:J103)*J103),0)</f>
        <v>0</v>
      </c>
      <c r="L103" s="204" t="str">
        <f t="shared" si="23"/>
        <v xml:space="preserve"> </v>
      </c>
      <c r="M103" s="204" t="str">
        <f t="shared" si="24"/>
        <v xml:space="preserve"> </v>
      </c>
      <c r="N103" s="249" t="str">
        <f t="shared" si="25"/>
        <v xml:space="preserve"> </v>
      </c>
      <c r="O103" s="143" t="str">
        <f t="shared" si="26"/>
        <v xml:space="preserve"> </v>
      </c>
      <c r="P103" s="233" t="str">
        <f t="shared" si="27"/>
        <v/>
      </c>
      <c r="Q103" s="280"/>
      <c r="R103" s="241">
        <f t="shared" si="28"/>
        <v>0</v>
      </c>
      <c r="S103" s="204">
        <f>IF(R103=1,(SUM($R$8:R103)*R103),0)</f>
        <v>0</v>
      </c>
      <c r="T103" s="204" t="str">
        <f t="shared" si="29"/>
        <v xml:space="preserve"> </v>
      </c>
      <c r="U103" s="204" t="str">
        <f t="shared" si="30"/>
        <v xml:space="preserve"> </v>
      </c>
      <c r="V103" s="249" t="str">
        <f t="shared" si="31"/>
        <v xml:space="preserve"> </v>
      </c>
      <c r="W103" s="143" t="str">
        <f t="shared" si="32"/>
        <v xml:space="preserve"> </v>
      </c>
      <c r="X103" s="233" t="str">
        <f t="shared" si="33"/>
        <v/>
      </c>
      <c r="Y103" s="280"/>
      <c r="Z103" s="241">
        <f t="shared" si="34"/>
        <v>0</v>
      </c>
      <c r="AA103" s="204">
        <f>IF(Z103=1,(SUM($Z$8:Z103)*Z103),0)</f>
        <v>0</v>
      </c>
      <c r="AB103" s="204" t="str">
        <f t="shared" si="35"/>
        <v xml:space="preserve"> </v>
      </c>
      <c r="AC103" s="204" t="str">
        <f t="shared" si="36"/>
        <v xml:space="preserve"> </v>
      </c>
      <c r="AD103" s="249" t="str">
        <f t="shared" si="37"/>
        <v xml:space="preserve"> </v>
      </c>
      <c r="AE103" s="143" t="str">
        <f t="shared" si="38"/>
        <v xml:space="preserve"> </v>
      </c>
      <c r="AF103" s="233" t="str">
        <f t="shared" si="39"/>
        <v/>
      </c>
      <c r="AL103" s="268" t="str">
        <f t="shared" si="40"/>
        <v/>
      </c>
      <c r="AM103" s="270">
        <f t="shared" si="41"/>
        <v>0</v>
      </c>
    </row>
    <row r="104" spans="1:39" x14ac:dyDescent="0.3">
      <c r="A104" s="197">
        <v>97</v>
      </c>
      <c r="B104" s="197">
        <f t="shared" si="21"/>
        <v>1</v>
      </c>
      <c r="C104" s="130"/>
      <c r="D104" s="197" t="str">
        <f>IF(C104="","",(IF(ISERROR(VLOOKUP(C104,FSGT2_Inscr!$F$7:$L$110,2,FALSE))=TRUE,VLOOKUP(C104,FSGT3_Inscr!$F$7:$K$110,2,FALSE),(VLOOKUP(C104,FSGT2_Inscr!$F$7:$L$110,2,FALSE)))))</f>
        <v/>
      </c>
      <c r="E104" s="197" t="str">
        <f>IF(C104="","",(IF(ISERROR(VLOOKUP(C104,FSGT2_Inscr!$F$7:$L$110,3,FALSE))=TRUE,VLOOKUP(C104,FSGT3_Inscr!$F$7:$K$110,3,FALSE),(VLOOKUP(C104,FSGT2_Inscr!$F$7:$L$110,3,FALSE)))))</f>
        <v/>
      </c>
      <c r="F104" s="197" t="str">
        <f>IF(C104="","",(IF(ISERROR(VLOOKUP(C104,FSGT2_Inscr!$F$7:$L$110,4,FALSE))=TRUE,VLOOKUP(C104,FSGT3_Inscr!$F$7:$K$110,4,FALSE),(VLOOKUP(C104,FSGT2_Inscr!$F$7:$L$110,4,FALSE)))))</f>
        <v/>
      </c>
      <c r="G104" s="197" t="str">
        <f>IF(C104="","",(IF(ISERROR(VLOOKUP(C104,FSGT2_Inscr!$F$7:$L$110,5,FALSE))=TRUE,VLOOKUP(C104,FSGT3_Inscr!$F$7:$K$110,5,FALSE),(VLOOKUP(C104,FSGT2_Inscr!$F$7:$L$110,5,FALSE)))))</f>
        <v/>
      </c>
      <c r="H104" s="197" t="str">
        <f>IF(C104="","",(IF(ISERROR(VLOOKUP(C104,FSGT2_Inscr!$F$7:$L$110,6,FALSE))=TRUE,VLOOKUP(C104,FSGT3_Inscr!$F$7:$K$110,6,FALSE),(VLOOKUP(C104,FSGT2_Inscr!$F$7:$L$110,6,FALSE)))))</f>
        <v/>
      </c>
      <c r="I104" s="196"/>
      <c r="J104" s="198">
        <f t="shared" si="22"/>
        <v>0</v>
      </c>
      <c r="K104" s="203">
        <f>IF(J104=1,(SUM($J$8:J104)*J104),0)</f>
        <v>0</v>
      </c>
      <c r="L104" s="203" t="str">
        <f t="shared" si="23"/>
        <v xml:space="preserve"> </v>
      </c>
      <c r="M104" s="203" t="str">
        <f t="shared" si="24"/>
        <v xml:space="preserve"> </v>
      </c>
      <c r="N104" s="248" t="str">
        <f t="shared" si="25"/>
        <v xml:space="preserve"> </v>
      </c>
      <c r="O104" s="144" t="str">
        <f t="shared" si="26"/>
        <v xml:space="preserve"> </v>
      </c>
      <c r="P104" s="234" t="str">
        <f t="shared" si="27"/>
        <v/>
      </c>
      <c r="Q104" s="279"/>
      <c r="R104" s="198">
        <f t="shared" si="28"/>
        <v>0</v>
      </c>
      <c r="S104" s="203">
        <f>IF(R104=1,(SUM($R$8:R104)*R104),0)</f>
        <v>0</v>
      </c>
      <c r="T104" s="203" t="str">
        <f t="shared" si="29"/>
        <v xml:space="preserve"> </v>
      </c>
      <c r="U104" s="203" t="str">
        <f t="shared" si="30"/>
        <v xml:space="preserve"> </v>
      </c>
      <c r="V104" s="248" t="str">
        <f t="shared" si="31"/>
        <v xml:space="preserve"> </v>
      </c>
      <c r="W104" s="144" t="str">
        <f t="shared" si="32"/>
        <v xml:space="preserve"> </v>
      </c>
      <c r="X104" s="234" t="str">
        <f t="shared" si="33"/>
        <v/>
      </c>
      <c r="Y104" s="279"/>
      <c r="Z104" s="198">
        <f t="shared" si="34"/>
        <v>0</v>
      </c>
      <c r="AA104" s="203">
        <f>IF(Z104=1,(SUM($Z$8:Z104)*Z104),0)</f>
        <v>0</v>
      </c>
      <c r="AB104" s="203" t="str">
        <f t="shared" si="35"/>
        <v xml:space="preserve"> </v>
      </c>
      <c r="AC104" s="203" t="str">
        <f t="shared" si="36"/>
        <v xml:space="preserve"> </v>
      </c>
      <c r="AD104" s="248" t="str">
        <f t="shared" si="37"/>
        <v xml:space="preserve"> </v>
      </c>
      <c r="AE104" s="144" t="str">
        <f t="shared" si="38"/>
        <v xml:space="preserve"> </v>
      </c>
      <c r="AF104" s="234" t="str">
        <f t="shared" si="39"/>
        <v/>
      </c>
      <c r="AL104" s="268" t="str">
        <f t="shared" si="40"/>
        <v/>
      </c>
      <c r="AM104" s="270">
        <f t="shared" si="41"/>
        <v>0</v>
      </c>
    </row>
    <row r="105" spans="1:39" x14ac:dyDescent="0.3">
      <c r="A105" s="131">
        <v>98</v>
      </c>
      <c r="B105" s="131">
        <f t="shared" si="21"/>
        <v>1</v>
      </c>
      <c r="C105" s="129"/>
      <c r="D105" s="131" t="str">
        <f>IF(C105="","",(IF(ISERROR(VLOOKUP(C105,FSGT2_Inscr!$F$7:$L$110,2,FALSE))=TRUE,VLOOKUP(C105,FSGT3_Inscr!$F$7:$K$110,2,FALSE),(VLOOKUP(C105,FSGT2_Inscr!$F$7:$L$110,2,FALSE)))))</f>
        <v/>
      </c>
      <c r="E105" s="131" t="str">
        <f>IF(C105="","",(IF(ISERROR(VLOOKUP(C105,FSGT2_Inscr!$F$7:$L$110,3,FALSE))=TRUE,VLOOKUP(C105,FSGT3_Inscr!$F$7:$K$110,3,FALSE),(VLOOKUP(C105,FSGT2_Inscr!$F$7:$L$110,3,FALSE)))))</f>
        <v/>
      </c>
      <c r="F105" s="131" t="str">
        <f>IF(C105="","",(IF(ISERROR(VLOOKUP(C105,FSGT2_Inscr!$F$7:$L$110,4,FALSE))=TRUE,VLOOKUP(C105,FSGT3_Inscr!$F$7:$K$110,4,FALSE),(VLOOKUP(C105,FSGT2_Inscr!$F$7:$L$110,4,FALSE)))))</f>
        <v/>
      </c>
      <c r="G105" s="131" t="str">
        <f>IF(C105="","",(IF(ISERROR(VLOOKUP(C105,FSGT2_Inscr!$F$7:$L$110,5,FALSE))=TRUE,VLOOKUP(C105,FSGT3_Inscr!$F$7:$K$110,5,FALSE),(VLOOKUP(C105,FSGT2_Inscr!$F$7:$L$110,5,FALSE)))))</f>
        <v/>
      </c>
      <c r="H105" s="131" t="str">
        <f>IF(C105="","",(IF(ISERROR(VLOOKUP(C105,FSGT2_Inscr!$F$7:$L$110,6,FALSE))=TRUE,VLOOKUP(C105,FSGT3_Inscr!$F$7:$K$110,6,FALSE),(VLOOKUP(C105,FSGT2_Inscr!$F$7:$L$110,6,FALSE)))))</f>
        <v/>
      </c>
      <c r="I105" s="78"/>
      <c r="J105" s="241">
        <f t="shared" si="22"/>
        <v>0</v>
      </c>
      <c r="K105" s="204">
        <f>IF(J105=1,(SUM($J$8:J105)*J105),0)</f>
        <v>0</v>
      </c>
      <c r="L105" s="204" t="str">
        <f t="shared" si="23"/>
        <v xml:space="preserve"> </v>
      </c>
      <c r="M105" s="204" t="str">
        <f t="shared" si="24"/>
        <v xml:space="preserve"> </v>
      </c>
      <c r="N105" s="249" t="str">
        <f t="shared" si="25"/>
        <v xml:space="preserve"> </v>
      </c>
      <c r="O105" s="143" t="str">
        <f t="shared" si="26"/>
        <v xml:space="preserve"> </v>
      </c>
      <c r="P105" s="233" t="str">
        <f t="shared" si="27"/>
        <v/>
      </c>
      <c r="Q105" s="280"/>
      <c r="R105" s="241">
        <f t="shared" si="28"/>
        <v>0</v>
      </c>
      <c r="S105" s="204">
        <f>IF(R105=1,(SUM($R$8:R105)*R105),0)</f>
        <v>0</v>
      </c>
      <c r="T105" s="204" t="str">
        <f t="shared" si="29"/>
        <v xml:space="preserve"> </v>
      </c>
      <c r="U105" s="204" t="str">
        <f t="shared" si="30"/>
        <v xml:space="preserve"> </v>
      </c>
      <c r="V105" s="249" t="str">
        <f t="shared" si="31"/>
        <v xml:space="preserve"> </v>
      </c>
      <c r="W105" s="143" t="str">
        <f t="shared" si="32"/>
        <v xml:space="preserve"> </v>
      </c>
      <c r="X105" s="233" t="str">
        <f t="shared" si="33"/>
        <v/>
      </c>
      <c r="Y105" s="280"/>
      <c r="Z105" s="241">
        <f t="shared" si="34"/>
        <v>0</v>
      </c>
      <c r="AA105" s="204">
        <f>IF(Z105=1,(SUM($Z$8:Z105)*Z105),0)</f>
        <v>0</v>
      </c>
      <c r="AB105" s="204" t="str">
        <f t="shared" si="35"/>
        <v xml:space="preserve"> </v>
      </c>
      <c r="AC105" s="204" t="str">
        <f t="shared" si="36"/>
        <v xml:space="preserve"> </v>
      </c>
      <c r="AD105" s="249" t="str">
        <f t="shared" si="37"/>
        <v xml:space="preserve"> </v>
      </c>
      <c r="AE105" s="143" t="str">
        <f t="shared" si="38"/>
        <v xml:space="preserve"> </v>
      </c>
      <c r="AF105" s="233" t="str">
        <f t="shared" si="39"/>
        <v/>
      </c>
      <c r="AL105" s="268" t="str">
        <f t="shared" si="40"/>
        <v/>
      </c>
      <c r="AM105" s="270">
        <f t="shared" si="41"/>
        <v>0</v>
      </c>
    </row>
    <row r="106" spans="1:39" x14ac:dyDescent="0.3">
      <c r="A106" s="197">
        <v>99</v>
      </c>
      <c r="B106" s="197">
        <f t="shared" si="21"/>
        <v>1</v>
      </c>
      <c r="C106" s="130"/>
      <c r="D106" s="197" t="str">
        <f>IF(C106="","",(IF(ISERROR(VLOOKUP(C106,FSGT2_Inscr!$F$7:$L$110,2,FALSE))=TRUE,VLOOKUP(C106,FSGT3_Inscr!$F$7:$K$110,2,FALSE),(VLOOKUP(C106,FSGT2_Inscr!$F$7:$L$110,2,FALSE)))))</f>
        <v/>
      </c>
      <c r="E106" s="197" t="str">
        <f>IF(C106="","",(IF(ISERROR(VLOOKUP(C106,FSGT2_Inscr!$F$7:$L$110,3,FALSE))=TRUE,VLOOKUP(C106,FSGT3_Inscr!$F$7:$K$110,3,FALSE),(VLOOKUP(C106,FSGT2_Inscr!$F$7:$L$110,3,FALSE)))))</f>
        <v/>
      </c>
      <c r="F106" s="197" t="str">
        <f>IF(C106="","",(IF(ISERROR(VLOOKUP(C106,FSGT2_Inscr!$F$7:$L$110,4,FALSE))=TRUE,VLOOKUP(C106,FSGT3_Inscr!$F$7:$K$110,4,FALSE),(VLOOKUP(C106,FSGT2_Inscr!$F$7:$L$110,4,FALSE)))))</f>
        <v/>
      </c>
      <c r="G106" s="197" t="str">
        <f>IF(C106="","",(IF(ISERROR(VLOOKUP(C106,FSGT2_Inscr!$F$7:$L$110,5,FALSE))=TRUE,VLOOKUP(C106,FSGT3_Inscr!$F$7:$K$110,5,FALSE),(VLOOKUP(C106,FSGT2_Inscr!$F$7:$L$110,5,FALSE)))))</f>
        <v/>
      </c>
      <c r="H106" s="197" t="str">
        <f>IF(C106="","",(IF(ISERROR(VLOOKUP(C106,FSGT2_Inscr!$F$7:$L$110,6,FALSE))=TRUE,VLOOKUP(C106,FSGT3_Inscr!$F$7:$K$110,6,FALSE),(VLOOKUP(C106,FSGT2_Inscr!$F$7:$L$110,6,FALSE)))))</f>
        <v/>
      </c>
      <c r="I106" s="196"/>
      <c r="J106" s="198">
        <f t="shared" si="22"/>
        <v>0</v>
      </c>
      <c r="K106" s="203">
        <f>IF(J106=1,(SUM($J$8:J106)*J106),0)</f>
        <v>0</v>
      </c>
      <c r="L106" s="203" t="str">
        <f t="shared" si="23"/>
        <v xml:space="preserve"> </v>
      </c>
      <c r="M106" s="203" t="str">
        <f t="shared" si="24"/>
        <v xml:space="preserve"> </v>
      </c>
      <c r="N106" s="248" t="str">
        <f t="shared" si="25"/>
        <v xml:space="preserve"> </v>
      </c>
      <c r="O106" s="144" t="str">
        <f t="shared" si="26"/>
        <v xml:space="preserve"> </v>
      </c>
      <c r="P106" s="234" t="str">
        <f t="shared" si="27"/>
        <v/>
      </c>
      <c r="Q106" s="279"/>
      <c r="R106" s="198">
        <f t="shared" si="28"/>
        <v>0</v>
      </c>
      <c r="S106" s="203">
        <f>IF(R106=1,(SUM($R$8:R106)*R106),0)</f>
        <v>0</v>
      </c>
      <c r="T106" s="203" t="str">
        <f t="shared" si="29"/>
        <v xml:space="preserve"> </v>
      </c>
      <c r="U106" s="203" t="str">
        <f t="shared" si="30"/>
        <v xml:space="preserve"> </v>
      </c>
      <c r="V106" s="248" t="str">
        <f t="shared" si="31"/>
        <v xml:space="preserve"> </v>
      </c>
      <c r="W106" s="144" t="str">
        <f t="shared" si="32"/>
        <v xml:space="preserve"> </v>
      </c>
      <c r="X106" s="234" t="str">
        <f t="shared" si="33"/>
        <v/>
      </c>
      <c r="Y106" s="279"/>
      <c r="Z106" s="198">
        <f t="shared" si="34"/>
        <v>0</v>
      </c>
      <c r="AA106" s="203">
        <f>IF(Z106=1,(SUM($Z$8:Z106)*Z106),0)</f>
        <v>0</v>
      </c>
      <c r="AB106" s="203" t="str">
        <f t="shared" si="35"/>
        <v xml:space="preserve"> </v>
      </c>
      <c r="AC106" s="203" t="str">
        <f t="shared" si="36"/>
        <v xml:space="preserve"> </v>
      </c>
      <c r="AD106" s="248" t="str">
        <f t="shared" si="37"/>
        <v xml:space="preserve"> </v>
      </c>
      <c r="AE106" s="144" t="str">
        <f t="shared" si="38"/>
        <v xml:space="preserve"> </v>
      </c>
      <c r="AF106" s="234" t="str">
        <f t="shared" si="39"/>
        <v/>
      </c>
      <c r="AL106" s="268" t="str">
        <f t="shared" si="40"/>
        <v/>
      </c>
      <c r="AM106" s="270">
        <f t="shared" si="41"/>
        <v>0</v>
      </c>
    </row>
    <row r="107" spans="1:39" ht="15" thickBot="1" x14ac:dyDescent="0.35">
      <c r="A107" s="160">
        <v>100</v>
      </c>
      <c r="B107" s="160">
        <f t="shared" si="21"/>
        <v>1</v>
      </c>
      <c r="C107" s="194"/>
      <c r="D107" s="160" t="str">
        <f>IF(C107="","",(IF(ISERROR(VLOOKUP(C107,FSGT2_Inscr!$F$7:$L$110,2,FALSE))=TRUE,VLOOKUP(C107,FSGT3_Inscr!$F$7:$K$110,2,FALSE),(VLOOKUP(C107,FSGT2_Inscr!$F$7:$L$110,2,FALSE)))))</f>
        <v/>
      </c>
      <c r="E107" s="160" t="str">
        <f>IF(C107="","",(IF(ISERROR(VLOOKUP(C107,FSGT2_Inscr!$F$7:$L$110,3,FALSE))=TRUE,VLOOKUP(C107,FSGT3_Inscr!$F$7:$K$110,3,FALSE),(VLOOKUP(C107,FSGT2_Inscr!$F$7:$L$110,3,FALSE)))))</f>
        <v/>
      </c>
      <c r="F107" s="160" t="str">
        <f>IF(C107="","",(IF(ISERROR(VLOOKUP(C107,FSGT2_Inscr!$F$7:$L$110,4,FALSE))=TRUE,VLOOKUP(C107,FSGT3_Inscr!$F$7:$K$110,4,FALSE),(VLOOKUP(C107,FSGT2_Inscr!$F$7:$L$110,4,FALSE)))))</f>
        <v/>
      </c>
      <c r="G107" s="160" t="str">
        <f>IF(C107="","",(IF(ISERROR(VLOOKUP(C107,FSGT2_Inscr!$F$7:$L$110,5,FALSE))=TRUE,VLOOKUP(C107,FSGT3_Inscr!$F$7:$K$110,5,FALSE),(VLOOKUP(C107,FSGT2_Inscr!$F$7:$L$110,5,FALSE)))))</f>
        <v/>
      </c>
      <c r="H107" s="160" t="str">
        <f>IF(C107="","",(IF(ISERROR(VLOOKUP(C107,FSGT2_Inscr!$F$7:$L$110,6,FALSE))=TRUE,VLOOKUP(C107,FSGT3_Inscr!$F$7:$K$110,6,FALSE),(VLOOKUP(C107,FSGT2_Inscr!$F$7:$L$110,6,FALSE)))))</f>
        <v/>
      </c>
      <c r="I107" s="78"/>
      <c r="J107" s="242">
        <f t="shared" si="22"/>
        <v>0</v>
      </c>
      <c r="K107" s="223">
        <f>IF(J107=1,(SUM($J$8:J107)*J107),0)</f>
        <v>0</v>
      </c>
      <c r="L107" s="223" t="str">
        <f t="shared" si="23"/>
        <v xml:space="preserve"> </v>
      </c>
      <c r="M107" s="223" t="str">
        <f t="shared" si="24"/>
        <v xml:space="preserve"> </v>
      </c>
      <c r="N107" s="250" t="str">
        <f t="shared" si="25"/>
        <v xml:space="preserve"> </v>
      </c>
      <c r="O107" s="150" t="str">
        <f t="shared" si="26"/>
        <v xml:space="preserve"> </v>
      </c>
      <c r="P107" s="235" t="str">
        <f t="shared" si="27"/>
        <v/>
      </c>
      <c r="Q107" s="280"/>
      <c r="R107" s="242">
        <f t="shared" si="28"/>
        <v>0</v>
      </c>
      <c r="S107" s="223">
        <f>IF(R107=1,(SUM($R$8:R107)*R107),0)</f>
        <v>0</v>
      </c>
      <c r="T107" s="223" t="str">
        <f t="shared" si="29"/>
        <v xml:space="preserve"> </v>
      </c>
      <c r="U107" s="223" t="str">
        <f t="shared" si="30"/>
        <v xml:space="preserve"> </v>
      </c>
      <c r="V107" s="250" t="str">
        <f t="shared" si="31"/>
        <v xml:space="preserve"> </v>
      </c>
      <c r="W107" s="150" t="str">
        <f t="shared" si="32"/>
        <v xml:space="preserve"> </v>
      </c>
      <c r="X107" s="235" t="str">
        <f t="shared" si="33"/>
        <v/>
      </c>
      <c r="Y107" s="280"/>
      <c r="Z107" s="242">
        <f t="shared" si="34"/>
        <v>0</v>
      </c>
      <c r="AA107" s="223">
        <f>IF(Z107=1,(SUM($Z$8:Z107)*Z107),0)</f>
        <v>0</v>
      </c>
      <c r="AB107" s="223" t="str">
        <f t="shared" si="35"/>
        <v xml:space="preserve"> </v>
      </c>
      <c r="AC107" s="223" t="str">
        <f t="shared" si="36"/>
        <v xml:space="preserve"> </v>
      </c>
      <c r="AD107" s="250" t="str">
        <f t="shared" si="37"/>
        <v xml:space="preserve"> </v>
      </c>
      <c r="AE107" s="150" t="str">
        <f t="shared" si="38"/>
        <v xml:space="preserve"> </v>
      </c>
      <c r="AF107" s="235" t="str">
        <f t="shared" si="39"/>
        <v/>
      </c>
      <c r="AL107" s="268" t="str">
        <f t="shared" si="40"/>
        <v/>
      </c>
      <c r="AM107" s="270">
        <f t="shared" si="41"/>
        <v>0</v>
      </c>
    </row>
    <row r="108" spans="1:39" ht="15" thickTop="1" x14ac:dyDescent="0.3"/>
  </sheetData>
  <mergeCells count="19">
    <mergeCell ref="Z3:AF5"/>
    <mergeCell ref="AE6:AE7"/>
    <mergeCell ref="D6:D7"/>
    <mergeCell ref="AF6:AF7"/>
    <mergeCell ref="J3:P5"/>
    <mergeCell ref="R3:X5"/>
    <mergeCell ref="O6:O7"/>
    <mergeCell ref="P6:P7"/>
    <mergeCell ref="W6:W7"/>
    <mergeCell ref="X6:X7"/>
    <mergeCell ref="A2:H2"/>
    <mergeCell ref="A4:E4"/>
    <mergeCell ref="G3:H5"/>
    <mergeCell ref="H6:H7"/>
    <mergeCell ref="E6:E7"/>
    <mergeCell ref="F6:F7"/>
    <mergeCell ref="G6:G7"/>
    <mergeCell ref="A6:A7"/>
    <mergeCell ref="C6:C7"/>
  </mergeCells>
  <conditionalFormatting sqref="H8:H107">
    <cfRule type="cellIs" dxfId="110" priority="53" operator="equal">
      <formula>3</formula>
    </cfRule>
  </conditionalFormatting>
  <conditionalFormatting sqref="H8:H107">
    <cfRule type="cellIs" dxfId="109" priority="48" operator="equal">
      <formula>2</formula>
    </cfRule>
  </conditionalFormatting>
  <conditionalFormatting sqref="A8:A107">
    <cfRule type="containsText" dxfId="108" priority="37" operator="containsText" text="NC">
      <formula>NOT(ISERROR(SEARCH("NC",A8)))</formula>
    </cfRule>
    <cfRule type="containsText" dxfId="107" priority="38" operator="containsText" text="A">
      <formula>NOT(ISERROR(SEARCH("A",A8)))</formula>
    </cfRule>
  </conditionalFormatting>
  <conditionalFormatting sqref="C8:C107">
    <cfRule type="duplicateValues" dxfId="106" priority="13"/>
  </conditionalFormatting>
  <conditionalFormatting sqref="P6:P7 K1:O1 K108:O1048576 X6:X7 S1:W1 S108:W1048576">
    <cfRule type="containsErrors" dxfId="105" priority="3">
      <formula>ISERROR(K1)</formula>
    </cfRule>
  </conditionalFormatting>
  <conditionalFormatting sqref="AF6:AF7 AA1:AE1 AA108:AE1048576">
    <cfRule type="containsErrors" dxfId="104" priority="2">
      <formula>ISERROR(AA1)</formula>
    </cfRule>
  </conditionalFormatting>
  <conditionalFormatting sqref="AF6:AF7">
    <cfRule type="containsErrors" dxfId="103" priority="1">
      <formula>ISERROR(AF6)</formula>
    </cfRule>
  </conditionalFormatting>
  <printOptions horizontalCentered="1"/>
  <pageMargins left="7.874015748031496E-2" right="7.874015748031496E-2" top="0.19685039370078741" bottom="0.19685039370078741" header="0" footer="0"/>
  <pageSetup paperSize="9" scale="9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R110"/>
  <sheetViews>
    <sheetView workbookViewId="0">
      <pane ySplit="6" topLeftCell="A7" activePane="bottomLeft" state="frozen"/>
      <selection pane="bottomLeft" activeCell="F22" sqref="F22"/>
    </sheetView>
  </sheetViews>
  <sheetFormatPr baseColWidth="10" defaultColWidth="11.44140625" defaultRowHeight="14.4" x14ac:dyDescent="0.3"/>
  <cols>
    <col min="1" max="1" width="19.109375" style="3" hidden="1" customWidth="1"/>
    <col min="2" max="2" width="13.6640625" style="3" customWidth="1"/>
    <col min="3" max="3" width="13.6640625" style="3" hidden="1" customWidth="1"/>
    <col min="4" max="4" width="13.6640625" style="3" customWidth="1"/>
    <col min="5" max="5" width="11.88671875" style="3" hidden="1" customWidth="1"/>
    <col min="6" max="6" width="9" style="19" customWidth="1"/>
    <col min="7" max="8" width="22.33203125" style="19" customWidth="1"/>
    <col min="9" max="9" width="29.109375" style="19" customWidth="1"/>
    <col min="10" max="10" width="6.5546875" style="19" customWidth="1"/>
    <col min="11" max="11" width="10" style="19" customWidth="1"/>
    <col min="12" max="12" width="5.5546875" style="19" customWidth="1"/>
    <col min="13" max="13" width="2.6640625" style="19" customWidth="1"/>
    <col min="14" max="14" width="4.33203125" style="19" customWidth="1"/>
    <col min="15" max="15" width="2.6640625" style="19" customWidth="1"/>
    <col min="16" max="16" width="9.6640625" style="19" customWidth="1"/>
    <col min="17" max="18" width="2.6640625" style="19" customWidth="1"/>
    <col min="19" max="19" width="4.33203125" style="19" customWidth="1"/>
    <col min="20" max="20" width="4.6640625" style="19" customWidth="1"/>
    <col min="21" max="21" width="16.44140625" style="19" customWidth="1"/>
    <col min="22" max="22" width="7.109375" style="19" customWidth="1"/>
    <col min="23" max="23" width="10" style="19" customWidth="1"/>
    <col min="24" max="26" width="11.5546875"/>
    <col min="27" max="27" width="10" style="152" hidden="1" customWidth="1"/>
    <col min="28" max="28" width="0" hidden="1" customWidth="1"/>
    <col min="29" max="29" width="22.5546875" style="152" hidden="1" customWidth="1"/>
    <col min="30" max="31" width="12.88671875" style="152" hidden="1" customWidth="1"/>
    <col min="32" max="32" width="12.88671875" style="152" customWidth="1"/>
    <col min="33" max="41" width="12.88671875" style="19" customWidth="1"/>
    <col min="42" max="42" width="15.88671875" style="19" customWidth="1"/>
    <col min="43" max="43" width="22.44140625" style="19" customWidth="1"/>
    <col min="44" max="16384" width="11.44140625" style="19"/>
  </cols>
  <sheetData>
    <row r="1" spans="1:44" ht="30.75" customHeight="1" thickBot="1" x14ac:dyDescent="0.35">
      <c r="C1" s="71"/>
      <c r="D1" s="71"/>
      <c r="E1" s="71"/>
      <c r="F1" s="362" t="str">
        <f>Entete!B2</f>
        <v>vélo sport joncynois</v>
      </c>
      <c r="G1" s="362"/>
      <c r="H1" s="362"/>
      <c r="I1" s="362"/>
      <c r="J1" s="362"/>
      <c r="K1" s="362"/>
    </row>
    <row r="2" spans="1:44" ht="8.25" customHeight="1" thickTop="1" x14ac:dyDescent="0.3">
      <c r="J2" s="308" t="s">
        <v>18</v>
      </c>
      <c r="K2" s="309"/>
    </row>
    <row r="3" spans="1:44" ht="17.399999999999999" x14ac:dyDescent="0.3">
      <c r="C3" s="72"/>
      <c r="D3" s="72"/>
      <c r="E3" s="72"/>
      <c r="F3" s="294" t="str">
        <f>Entete!B4</f>
        <v>prix de Laives</v>
      </c>
      <c r="G3" s="294"/>
      <c r="H3" s="294"/>
      <c r="I3" s="50" t="str">
        <f>Entete!B6</f>
        <v>26/08/2018</v>
      </c>
      <c r="J3" s="310"/>
      <c r="K3" s="311"/>
      <c r="N3" s="2"/>
      <c r="S3" s="2"/>
    </row>
    <row r="4" spans="1:44" ht="10.5" customHeight="1" thickBot="1" x14ac:dyDescent="0.35">
      <c r="J4" s="310"/>
      <c r="K4" s="311"/>
    </row>
    <row r="5" spans="1:44" s="63" customFormat="1" ht="15.75" customHeight="1" thickTop="1" x14ac:dyDescent="0.3">
      <c r="A5" s="55"/>
      <c r="B5" s="297" t="s">
        <v>33</v>
      </c>
      <c r="C5" s="297"/>
      <c r="D5" s="297"/>
      <c r="E5" s="297"/>
      <c r="F5" s="298" t="s">
        <v>10</v>
      </c>
      <c r="G5" s="300" t="s">
        <v>9</v>
      </c>
      <c r="H5" s="302" t="s">
        <v>2</v>
      </c>
      <c r="I5" s="304" t="s">
        <v>0</v>
      </c>
      <c r="J5" s="295" t="s">
        <v>3</v>
      </c>
      <c r="K5" s="363">
        <v>3</v>
      </c>
      <c r="L5" s="7"/>
      <c r="M5" s="7"/>
      <c r="N5" s="7"/>
      <c r="O5" s="7"/>
      <c r="P5" s="7"/>
      <c r="Q5" s="7"/>
      <c r="R5" s="7"/>
      <c r="S5" s="7"/>
      <c r="T5" s="99"/>
      <c r="U5" s="7"/>
      <c r="V5" s="7"/>
      <c r="W5" s="7"/>
      <c r="AA5" s="214"/>
      <c r="AC5" s="213"/>
      <c r="AD5" s="272"/>
      <c r="AE5" s="272"/>
      <c r="AF5" s="272"/>
      <c r="AG5" s="7"/>
      <c r="AH5" s="7"/>
      <c r="AI5" s="7"/>
      <c r="AJ5" s="7"/>
      <c r="AK5" s="7"/>
      <c r="AL5" s="7"/>
      <c r="AM5" s="7"/>
      <c r="AN5" s="7"/>
      <c r="AO5" s="9"/>
      <c r="AP5" s="12"/>
      <c r="AQ5" s="10"/>
      <c r="AR5" s="11"/>
    </row>
    <row r="6" spans="1:44" s="63" customFormat="1" ht="15.75" customHeight="1" x14ac:dyDescent="0.3">
      <c r="A6" s="55"/>
      <c r="B6" s="59" t="s">
        <v>34</v>
      </c>
      <c r="C6" s="59"/>
      <c r="D6" s="59" t="s">
        <v>4</v>
      </c>
      <c r="E6" s="60"/>
      <c r="F6" s="299"/>
      <c r="G6" s="332"/>
      <c r="H6" s="315"/>
      <c r="I6" s="316"/>
      <c r="J6" s="317"/>
      <c r="K6" s="364"/>
      <c r="L6" s="62"/>
      <c r="M6" s="62"/>
      <c r="O6" s="5"/>
      <c r="P6" s="5"/>
      <c r="Q6" s="95"/>
      <c r="R6" s="95"/>
      <c r="S6" s="96"/>
      <c r="T6" s="361"/>
      <c r="U6" s="361"/>
      <c r="V6" s="361"/>
      <c r="W6" s="5"/>
      <c r="AA6" s="217">
        <f>SUM(AA7:AA106)</f>
        <v>15</v>
      </c>
      <c r="AC6" s="215"/>
      <c r="AD6" s="273" t="s">
        <v>67</v>
      </c>
      <c r="AE6" s="273" t="s">
        <v>66</v>
      </c>
      <c r="AF6" s="273"/>
      <c r="AG6" s="6"/>
      <c r="AH6" s="6"/>
      <c r="AI6" s="6"/>
      <c r="AJ6" s="6"/>
      <c r="AK6" s="6"/>
      <c r="AL6" s="6"/>
      <c r="AM6" s="6"/>
      <c r="AN6" s="6"/>
      <c r="AO6" s="9"/>
      <c r="AP6" s="12"/>
      <c r="AQ6" s="10"/>
      <c r="AR6" s="11"/>
    </row>
    <row r="7" spans="1:44" s="4" customFormat="1" ht="14.1" customHeight="1" x14ac:dyDescent="0.25">
      <c r="A7" s="56" t="str">
        <f>IF(C7="",E7,C7)</f>
        <v>FSGT304259</v>
      </c>
      <c r="B7" s="287">
        <v>304259</v>
      </c>
      <c r="C7" s="118" t="str">
        <f>IF(B7="","",CONCATENATE($B$6,B7))</f>
        <v>FSGT304259</v>
      </c>
      <c r="D7" s="118"/>
      <c r="E7" s="155" t="str">
        <f>IF(D7="","",CONCATENATE($D$6,D7))</f>
        <v/>
      </c>
      <c r="F7" s="156">
        <v>301</v>
      </c>
      <c r="G7" s="21" t="str">
        <f>VLOOKUP(A7,Liste!$F$3:$Q$1586,2,FALSE)</f>
        <v>NOLLOT</v>
      </c>
      <c r="H7" s="21" t="str">
        <f>VLOOKUP(A7,Liste!$F$3:$Q$1586,3,FALSE)</f>
        <v>Marcel</v>
      </c>
      <c r="I7" s="21" t="str">
        <f>VLOOKUP(A7,Liste!$F$3:$Q$1586,4,FALSE)</f>
        <v>VC Brignais</v>
      </c>
      <c r="J7" s="21" t="str">
        <f>VLOOKUP(A7,Liste!$F$3:$Q$1586,5,FALSE)</f>
        <v>69</v>
      </c>
      <c r="K7" s="151">
        <f>VLOOKUP(A7,Liste!$F$3:$Q$1586,9,FALSE)</f>
        <v>3</v>
      </c>
      <c r="L7" s="14"/>
      <c r="M7" s="14"/>
      <c r="O7" s="14"/>
      <c r="Q7" s="14"/>
      <c r="R7" s="14"/>
      <c r="T7" s="97"/>
      <c r="V7" s="14"/>
      <c r="W7" s="100"/>
      <c r="AA7" s="217">
        <f>IF(K7=3,1,0)</f>
        <v>1</v>
      </c>
      <c r="AC7" s="267" t="str">
        <f t="shared" ref="AC7:AC38" si="0">CONCATENATE(F7,G7)</f>
        <v>301NOLLOT</v>
      </c>
      <c r="AD7" s="221" t="e">
        <f>VLOOKUP(AC7,FSGT2_Class!$AL$8:$AM$107,2,FALSE)</f>
        <v>#N/A</v>
      </c>
      <c r="AE7" s="221">
        <f>VLOOKUP(AC7,FSGT3_Class!$AL$8:$AM$107,2,FALSE)</f>
        <v>301</v>
      </c>
      <c r="AF7" s="221"/>
      <c r="AG7" s="18"/>
      <c r="AH7" s="18"/>
      <c r="AI7" s="18"/>
      <c r="AJ7" s="18"/>
      <c r="AK7" s="18"/>
      <c r="AL7" s="18"/>
      <c r="AM7" s="18"/>
      <c r="AN7" s="18"/>
      <c r="AO7" s="16"/>
      <c r="AP7" s="17"/>
      <c r="AQ7" s="17"/>
      <c r="AR7" s="17"/>
    </row>
    <row r="8" spans="1:44" s="4" customFormat="1" ht="14.1" customHeight="1" x14ac:dyDescent="0.3">
      <c r="A8" s="56" t="str">
        <f t="shared" ref="A8:A9" si="1">IF(C8="",E8,C8)</f>
        <v>FSGT300001</v>
      </c>
      <c r="B8" s="287">
        <v>300001</v>
      </c>
      <c r="C8" s="119" t="str">
        <f t="shared" ref="C8:C9" si="2">IF(B8="","",CONCATENATE($B$6,B8))</f>
        <v>FSGT300001</v>
      </c>
      <c r="D8" s="119"/>
      <c r="E8" s="157" t="str">
        <f t="shared" ref="E8:E9" si="3">IF(D8="","",CONCATENATE($D$6,D8))</f>
        <v/>
      </c>
      <c r="F8" s="22">
        <v>302</v>
      </c>
      <c r="G8" s="21" t="str">
        <f>VLOOKUP(A8,Liste!$F$3:$Q$1586,2,FALSE)</f>
        <v>FAYRAC</v>
      </c>
      <c r="H8" s="21" t="str">
        <f>VLOOKUP(A8,Liste!$F$3:$Q$1586,3,FALSE)</f>
        <v>Christian</v>
      </c>
      <c r="I8" s="21" t="str">
        <f>VLOOKUP(A8,Liste!$F$3:$Q$1586,4,FALSE)</f>
        <v>Tournus</v>
      </c>
      <c r="J8" s="21">
        <f>VLOOKUP(A8,Liste!$F$3:$Q$1586,5,FALSE)</f>
        <v>71</v>
      </c>
      <c r="K8" s="21">
        <f>VLOOKUP(A8,Liste!$F$3:$Q$1586,9,FALSE)</f>
        <v>3</v>
      </c>
      <c r="L8" s="14"/>
      <c r="M8" s="14"/>
      <c r="O8" s="14"/>
      <c r="Q8" s="14"/>
      <c r="R8" s="14"/>
      <c r="T8" s="97"/>
      <c r="U8" s="14"/>
      <c r="V8" s="14"/>
      <c r="W8" s="14"/>
      <c r="AA8" s="217">
        <f t="shared" ref="AA8:AA71" si="4">IF(K8=3,1,0)</f>
        <v>1</v>
      </c>
      <c r="AC8" s="267" t="str">
        <f t="shared" si="0"/>
        <v>302FAYRAC</v>
      </c>
      <c r="AD8" s="221" t="e">
        <f>VLOOKUP(AC8,FSGT2_Class!$AL$8:$AM$107,2,FALSE)</f>
        <v>#N/A</v>
      </c>
      <c r="AE8" s="221">
        <f>VLOOKUP(AC8,FSGT3_Class!$AL$8:$AM$107,2,FALSE)</f>
        <v>302</v>
      </c>
      <c r="AF8" s="221"/>
      <c r="AG8" s="18"/>
      <c r="AH8" s="18"/>
      <c r="AI8" s="18"/>
      <c r="AJ8" s="18"/>
      <c r="AK8" s="18"/>
      <c r="AL8" s="18"/>
      <c r="AM8" s="18"/>
      <c r="AN8" s="18"/>
      <c r="AO8" s="16"/>
      <c r="AP8" s="17"/>
      <c r="AQ8" s="17"/>
      <c r="AR8" s="17"/>
    </row>
    <row r="9" spans="1:44" s="4" customFormat="1" ht="14.1" customHeight="1" x14ac:dyDescent="0.3">
      <c r="A9" s="56" t="str">
        <f t="shared" si="1"/>
        <v>FSGT55604776</v>
      </c>
      <c r="B9" s="287">
        <v>55604776</v>
      </c>
      <c r="C9" s="119" t="str">
        <f t="shared" si="2"/>
        <v>FSGT55604776</v>
      </c>
      <c r="D9" s="119"/>
      <c r="E9" s="157" t="str">
        <f t="shared" si="3"/>
        <v/>
      </c>
      <c r="F9" s="22">
        <v>303</v>
      </c>
      <c r="G9" s="21" t="str">
        <f>VLOOKUP(A9,Liste!$F$3:$Q$1586,2,FALSE)</f>
        <v>PANZA</v>
      </c>
      <c r="H9" s="21" t="str">
        <f>VLOOKUP(A9,Liste!$F$3:$Q$1586,3,FALSE)</f>
        <v>Christophe</v>
      </c>
      <c r="I9" s="21" t="str">
        <f>VLOOKUP(A9,Liste!$F$3:$Q$1586,4,FALSE)</f>
        <v>Joncy</v>
      </c>
      <c r="J9" s="21">
        <f>VLOOKUP(A9,Liste!$F$3:$Q$1586,5,FALSE)</f>
        <v>71</v>
      </c>
      <c r="K9" s="21">
        <f>VLOOKUP(A9,Liste!$F$3:$Q$1586,9,FALSE)</f>
        <v>3</v>
      </c>
      <c r="L9" s="14"/>
      <c r="M9" s="14"/>
      <c r="O9" s="14"/>
      <c r="Q9" s="14"/>
      <c r="R9" s="14"/>
      <c r="T9" s="97"/>
      <c r="U9" s="14"/>
      <c r="V9" s="14"/>
      <c r="W9" s="14"/>
      <c r="AA9" s="217">
        <f t="shared" si="4"/>
        <v>1</v>
      </c>
      <c r="AC9" s="267" t="str">
        <f t="shared" si="0"/>
        <v>303PANZA</v>
      </c>
      <c r="AD9" s="221" t="e">
        <f>VLOOKUP(AC9,FSGT2_Class!$AL$8:$AM$107,2,FALSE)</f>
        <v>#N/A</v>
      </c>
      <c r="AE9" s="221">
        <f>VLOOKUP(AC9,FSGT3_Class!$AL$8:$AM$107,2,FALSE)</f>
        <v>303</v>
      </c>
      <c r="AF9" s="221"/>
      <c r="AG9" s="18"/>
      <c r="AH9" s="18"/>
      <c r="AI9" s="18"/>
      <c r="AJ9" s="18"/>
      <c r="AK9" s="18"/>
      <c r="AL9" s="18"/>
      <c r="AM9" s="18"/>
      <c r="AN9" s="18"/>
      <c r="AO9" s="16"/>
      <c r="AP9" s="17"/>
      <c r="AQ9" s="17"/>
      <c r="AR9" s="17"/>
    </row>
    <row r="10" spans="1:44" s="4" customFormat="1" ht="14.1" customHeight="1" x14ac:dyDescent="0.3">
      <c r="A10" s="56" t="str">
        <f t="shared" ref="A10:A73" si="5">IF(C10="",E10,C10)</f>
        <v>FSGT55162</v>
      </c>
      <c r="B10" s="287">
        <v>55162</v>
      </c>
      <c r="C10" s="119" t="str">
        <f t="shared" ref="C10:C73" si="6">IF(B10="","",CONCATENATE($B$6,B10))</f>
        <v>FSGT55162</v>
      </c>
      <c r="D10" s="119"/>
      <c r="E10" s="157" t="str">
        <f t="shared" ref="E10:E73" si="7">IF(D10="","",CONCATENATE($D$6,D10))</f>
        <v/>
      </c>
      <c r="F10" s="22">
        <v>304</v>
      </c>
      <c r="G10" s="21" t="str">
        <f>VLOOKUP(A10,Liste!$F$3:$Q$1586,2,FALSE)</f>
        <v>PILLOT</v>
      </c>
      <c r="H10" s="21" t="str">
        <f>VLOOKUP(A10,Liste!$F$3:$Q$1586,3,FALSE)</f>
        <v>Frédéric</v>
      </c>
      <c r="I10" s="21" t="str">
        <f>VLOOKUP(A10,Liste!$F$3:$Q$1586,4,FALSE)</f>
        <v>Chalon VS</v>
      </c>
      <c r="J10" s="21">
        <f>VLOOKUP(A10,Liste!$F$3:$Q$1586,5,FALSE)</f>
        <v>71</v>
      </c>
      <c r="K10" s="21">
        <f>VLOOKUP(A10,Liste!$F$3:$Q$1586,9,FALSE)</f>
        <v>3</v>
      </c>
      <c r="L10" s="14"/>
      <c r="M10" s="14"/>
      <c r="O10" s="14"/>
      <c r="Q10" s="14"/>
      <c r="R10" s="14"/>
      <c r="T10" s="97"/>
      <c r="U10" s="14"/>
      <c r="V10" s="14"/>
      <c r="W10" s="14"/>
      <c r="AA10" s="217">
        <f t="shared" si="4"/>
        <v>1</v>
      </c>
      <c r="AC10" s="267" t="str">
        <f t="shared" si="0"/>
        <v>304PILLOT</v>
      </c>
      <c r="AD10" s="221" t="e">
        <f>VLOOKUP(AC10,FSGT2_Class!$AL$8:$AM$107,2,FALSE)</f>
        <v>#N/A</v>
      </c>
      <c r="AE10" s="221">
        <f>VLOOKUP(AC10,FSGT3_Class!$AL$8:$AM$107,2,FALSE)</f>
        <v>304</v>
      </c>
      <c r="AF10" s="221"/>
      <c r="AG10" s="18"/>
      <c r="AH10" s="18"/>
      <c r="AI10" s="18"/>
      <c r="AJ10" s="18"/>
      <c r="AK10" s="18"/>
      <c r="AL10" s="18"/>
      <c r="AM10" s="18"/>
      <c r="AN10" s="18"/>
      <c r="AO10" s="16"/>
      <c r="AP10" s="17"/>
      <c r="AQ10" s="17"/>
      <c r="AR10" s="17"/>
    </row>
    <row r="11" spans="1:44" s="4" customFormat="1" ht="14.1" customHeight="1" x14ac:dyDescent="0.3">
      <c r="A11" s="56" t="str">
        <f t="shared" si="5"/>
        <v>FSGT141274</v>
      </c>
      <c r="B11" s="287">
        <v>141274</v>
      </c>
      <c r="C11" s="119" t="str">
        <f t="shared" si="6"/>
        <v>FSGT141274</v>
      </c>
      <c r="D11" s="119"/>
      <c r="E11" s="157" t="str">
        <f t="shared" si="7"/>
        <v/>
      </c>
      <c r="F11" s="22">
        <v>305</v>
      </c>
      <c r="G11" s="21" t="str">
        <f>VLOOKUP(A11,Liste!$F$3:$Q$1586,2,FALSE)</f>
        <v>MAINARD</v>
      </c>
      <c r="H11" s="21" t="str">
        <f>VLOOKUP(A11,Liste!$F$3:$Q$1586,3,FALSE)</f>
        <v>Patrick</v>
      </c>
      <c r="I11" s="21" t="str">
        <f>VLOOKUP(A11,Liste!$F$3:$Q$1586,4,FALSE)</f>
        <v>EC Charlieu</v>
      </c>
      <c r="J11" s="21" t="str">
        <f>VLOOKUP(A11,Liste!$F$3:$Q$1586,5,FALSE)</f>
        <v>42</v>
      </c>
      <c r="K11" s="21">
        <f>VLOOKUP(A11,Liste!$F$3:$Q$1586,9,FALSE)</f>
        <v>3</v>
      </c>
      <c r="L11" s="14"/>
      <c r="M11" s="14"/>
      <c r="O11" s="14"/>
      <c r="Q11" s="14"/>
      <c r="R11" s="14"/>
      <c r="T11" s="97"/>
      <c r="U11" s="14"/>
      <c r="V11" s="14"/>
      <c r="W11" s="14"/>
      <c r="AA11" s="217">
        <f t="shared" si="4"/>
        <v>1</v>
      </c>
      <c r="AC11" s="267" t="str">
        <f t="shared" si="0"/>
        <v>305MAINARD</v>
      </c>
      <c r="AD11" s="221" t="e">
        <f>VLOOKUP(AC11,FSGT2_Class!$AL$8:$AM$107,2,FALSE)</f>
        <v>#N/A</v>
      </c>
      <c r="AE11" s="221">
        <f>VLOOKUP(AC11,FSGT3_Class!$AL$8:$AM$107,2,FALSE)</f>
        <v>305</v>
      </c>
      <c r="AF11" s="221"/>
      <c r="AG11" s="18"/>
      <c r="AH11" s="18"/>
      <c r="AI11" s="18"/>
      <c r="AJ11" s="18"/>
      <c r="AK11" s="18"/>
      <c r="AL11" s="18"/>
      <c r="AM11" s="18"/>
      <c r="AN11" s="18"/>
      <c r="AO11" s="16"/>
      <c r="AP11" s="17"/>
      <c r="AQ11" s="17"/>
      <c r="AR11" s="17"/>
    </row>
    <row r="12" spans="1:44" s="4" customFormat="1" ht="14.1" customHeight="1" x14ac:dyDescent="0.3">
      <c r="A12" s="56" t="str">
        <f t="shared" si="5"/>
        <v>FSGT229412</v>
      </c>
      <c r="B12" s="287">
        <v>229412</v>
      </c>
      <c r="C12" s="119" t="str">
        <f t="shared" si="6"/>
        <v>FSGT229412</v>
      </c>
      <c r="D12" s="119"/>
      <c r="E12" s="157" t="str">
        <f t="shared" si="7"/>
        <v/>
      </c>
      <c r="F12" s="22">
        <v>306</v>
      </c>
      <c r="G12" s="21" t="str">
        <f>VLOOKUP(A12,Liste!$F$3:$Q$1586,2,FALSE)</f>
        <v>DUFOUR</v>
      </c>
      <c r="H12" s="21" t="str">
        <f>VLOOKUP(A12,Liste!$F$3:$Q$1586,3,FALSE)</f>
        <v>Thierry</v>
      </c>
      <c r="I12" s="21" t="str">
        <f>VLOOKUP(A12,Liste!$F$3:$Q$1586,4,FALSE)</f>
        <v>Paray Cyclisme</v>
      </c>
      <c r="J12" s="21">
        <f>VLOOKUP(A12,Liste!$F$3:$Q$1586,5,FALSE)</f>
        <v>71</v>
      </c>
      <c r="K12" s="21">
        <f>VLOOKUP(A12,Liste!$F$3:$Q$1586,9,FALSE)</f>
        <v>3</v>
      </c>
      <c r="L12" s="14"/>
      <c r="M12" s="14"/>
      <c r="O12" s="14"/>
      <c r="Q12" s="14"/>
      <c r="R12" s="14"/>
      <c r="T12" s="97"/>
      <c r="U12" s="14"/>
      <c r="V12" s="14"/>
      <c r="W12" s="14"/>
      <c r="AA12" s="217">
        <f t="shared" si="4"/>
        <v>1</v>
      </c>
      <c r="AC12" s="267" t="str">
        <f t="shared" si="0"/>
        <v>306DUFOUR</v>
      </c>
      <c r="AD12" s="221" t="e">
        <f>VLOOKUP(AC12,FSGT2_Class!$AL$8:$AM$107,2,FALSE)</f>
        <v>#N/A</v>
      </c>
      <c r="AE12" s="221">
        <f>VLOOKUP(AC12,FSGT3_Class!$AL$8:$AM$107,2,FALSE)</f>
        <v>306</v>
      </c>
      <c r="AF12" s="221"/>
      <c r="AG12" s="18"/>
      <c r="AH12" s="18"/>
      <c r="AI12" s="18"/>
      <c r="AJ12" s="18"/>
      <c r="AK12" s="18"/>
      <c r="AL12" s="18"/>
      <c r="AM12" s="18"/>
      <c r="AN12" s="18"/>
      <c r="AO12" s="16"/>
      <c r="AP12" s="17"/>
      <c r="AQ12" s="17"/>
      <c r="AR12" s="17"/>
    </row>
    <row r="13" spans="1:44" s="4" customFormat="1" ht="14.1" customHeight="1" x14ac:dyDescent="0.3">
      <c r="A13" s="56" t="str">
        <f t="shared" si="5"/>
        <v>FSGT55752916</v>
      </c>
      <c r="B13" s="287">
        <v>55752916</v>
      </c>
      <c r="C13" s="119" t="str">
        <f t="shared" si="6"/>
        <v>FSGT55752916</v>
      </c>
      <c r="D13" s="119"/>
      <c r="E13" s="157" t="str">
        <f t="shared" si="7"/>
        <v/>
      </c>
      <c r="F13" s="22">
        <v>307</v>
      </c>
      <c r="G13" s="21" t="str">
        <f>VLOOKUP(A13,Liste!$F$3:$Q$1586,2,FALSE)</f>
        <v>PASCAL</v>
      </c>
      <c r="H13" s="21" t="str">
        <f>VLOOKUP(A13,Liste!$F$3:$Q$1586,3,FALSE)</f>
        <v>Mathis(cadet)</v>
      </c>
      <c r="I13" s="21" t="str">
        <f>VLOOKUP(A13,Liste!$F$3:$Q$1586,4,FALSE)</f>
        <v>Paray Cyclisme</v>
      </c>
      <c r="J13" s="21">
        <f>VLOOKUP(A13,Liste!$F$3:$Q$1586,5,FALSE)</f>
        <v>71</v>
      </c>
      <c r="K13" s="21">
        <f>VLOOKUP(A13,Liste!$F$3:$Q$1586,9,FALSE)</f>
        <v>3</v>
      </c>
      <c r="L13" s="14"/>
      <c r="M13" s="14"/>
      <c r="O13" s="14"/>
      <c r="Q13" s="14"/>
      <c r="R13" s="14"/>
      <c r="T13" s="97"/>
      <c r="U13" s="14"/>
      <c r="V13" s="14"/>
      <c r="W13" s="14"/>
      <c r="AA13" s="217">
        <f t="shared" si="4"/>
        <v>1</v>
      </c>
      <c r="AC13" s="267" t="str">
        <f t="shared" si="0"/>
        <v>307PASCAL</v>
      </c>
      <c r="AD13" s="221" t="e">
        <f>VLOOKUP(AC13,FSGT2_Class!$AL$8:$AM$107,2,FALSE)</f>
        <v>#N/A</v>
      </c>
      <c r="AE13" s="221">
        <f>VLOOKUP(AC13,FSGT3_Class!$AL$8:$AM$107,2,FALSE)</f>
        <v>307</v>
      </c>
      <c r="AF13" s="221"/>
      <c r="AG13" s="18"/>
      <c r="AH13" s="18"/>
      <c r="AI13" s="18"/>
      <c r="AJ13" s="18"/>
      <c r="AK13" s="18"/>
      <c r="AL13" s="18"/>
      <c r="AM13" s="18"/>
      <c r="AN13" s="18"/>
      <c r="AO13" s="16"/>
      <c r="AP13" s="17"/>
      <c r="AQ13" s="17"/>
      <c r="AR13" s="17"/>
    </row>
    <row r="14" spans="1:44" s="4" customFormat="1" ht="14.1" customHeight="1" x14ac:dyDescent="0.3">
      <c r="A14" s="56" t="str">
        <f t="shared" si="5"/>
        <v>FSGT229042</v>
      </c>
      <c r="B14" s="287">
        <v>229042</v>
      </c>
      <c r="C14" s="119" t="str">
        <f t="shared" si="6"/>
        <v>FSGT229042</v>
      </c>
      <c r="D14" s="119"/>
      <c r="E14" s="157" t="str">
        <f t="shared" si="7"/>
        <v/>
      </c>
      <c r="F14" s="22">
        <v>308</v>
      </c>
      <c r="G14" s="21" t="str">
        <f>VLOOKUP(A14,Liste!$F$3:$Q$1586,2,FALSE)</f>
        <v>ROYER</v>
      </c>
      <c r="H14" s="21" t="str">
        <f>VLOOKUP(A14,Liste!$F$3:$Q$1586,3,FALSE)</f>
        <v>Clément</v>
      </c>
      <c r="I14" s="21" t="str">
        <f>VLOOKUP(A14,Liste!$F$3:$Q$1586,4,FALSE)</f>
        <v>St-Martin en Br</v>
      </c>
      <c r="J14" s="21">
        <f>VLOOKUP(A14,Liste!$F$3:$Q$1586,5,FALSE)</f>
        <v>71</v>
      </c>
      <c r="K14" s="21">
        <f>VLOOKUP(A14,Liste!$F$3:$Q$1586,9,FALSE)</f>
        <v>3</v>
      </c>
      <c r="L14" s="14"/>
      <c r="M14" s="14"/>
      <c r="O14" s="14"/>
      <c r="Q14" s="14"/>
      <c r="R14" s="14"/>
      <c r="T14" s="97"/>
      <c r="U14" s="14"/>
      <c r="V14" s="14"/>
      <c r="W14" s="14"/>
      <c r="AA14" s="217">
        <f t="shared" si="4"/>
        <v>1</v>
      </c>
      <c r="AC14" s="267" t="str">
        <f t="shared" si="0"/>
        <v>308ROYER</v>
      </c>
      <c r="AD14" s="221" t="e">
        <f>VLOOKUP(AC14,FSGT2_Class!$AL$8:$AM$107,2,FALSE)</f>
        <v>#N/A</v>
      </c>
      <c r="AE14" s="221">
        <f>VLOOKUP(AC14,FSGT3_Class!$AL$8:$AM$107,2,FALSE)</f>
        <v>308</v>
      </c>
      <c r="AF14" s="221"/>
      <c r="AG14" s="18"/>
      <c r="AH14" s="18"/>
      <c r="AI14" s="18"/>
      <c r="AJ14" s="18"/>
      <c r="AK14" s="18"/>
      <c r="AL14" s="18"/>
      <c r="AM14" s="18"/>
      <c r="AN14" s="18"/>
      <c r="AO14" s="16"/>
      <c r="AP14" s="17"/>
      <c r="AQ14" s="17"/>
      <c r="AR14" s="17"/>
    </row>
    <row r="15" spans="1:44" s="4" customFormat="1" ht="14.1" customHeight="1" x14ac:dyDescent="0.3">
      <c r="A15" s="56" t="str">
        <f t="shared" si="5"/>
        <v>FSGT228947</v>
      </c>
      <c r="B15" s="287">
        <v>228947</v>
      </c>
      <c r="C15" s="119" t="str">
        <f t="shared" si="6"/>
        <v>FSGT228947</v>
      </c>
      <c r="D15" s="119"/>
      <c r="E15" s="157" t="str">
        <f t="shared" si="7"/>
        <v/>
      </c>
      <c r="F15" s="22">
        <v>309</v>
      </c>
      <c r="G15" s="21" t="str">
        <f>VLOOKUP(A15,Liste!$F$3:$Q$1586,2,FALSE)</f>
        <v>MAILLOT</v>
      </c>
      <c r="H15" s="21" t="str">
        <f>VLOOKUP(A15,Liste!$F$3:$Q$1586,3,FALSE)</f>
        <v>Pierre</v>
      </c>
      <c r="I15" s="21" t="str">
        <f>VLOOKUP(A15,Liste!$F$3:$Q$1586,4,FALSE)</f>
        <v>Road Team 71</v>
      </c>
      <c r="J15" s="21">
        <f>VLOOKUP(A15,Liste!$F$3:$Q$1586,5,FALSE)</f>
        <v>71</v>
      </c>
      <c r="K15" s="21">
        <f>VLOOKUP(A15,Liste!$F$3:$Q$1586,9,FALSE)</f>
        <v>3</v>
      </c>
      <c r="L15" s="14"/>
      <c r="M15" s="14"/>
      <c r="O15" s="14"/>
      <c r="Q15" s="14"/>
      <c r="R15" s="14"/>
      <c r="T15" s="97"/>
      <c r="U15" s="14"/>
      <c r="V15" s="14"/>
      <c r="W15" s="14"/>
      <c r="AA15" s="217">
        <f t="shared" si="4"/>
        <v>1</v>
      </c>
      <c r="AC15" s="267" t="str">
        <f t="shared" si="0"/>
        <v>309MAILLOT</v>
      </c>
      <c r="AD15" s="221" t="e">
        <f>VLOOKUP(AC15,FSGT2_Class!$AL$8:$AM$107,2,FALSE)</f>
        <v>#N/A</v>
      </c>
      <c r="AE15" s="221">
        <f>VLOOKUP(AC15,FSGT3_Class!$AL$8:$AM$107,2,FALSE)</f>
        <v>309</v>
      </c>
      <c r="AF15" s="221"/>
      <c r="AG15" s="18"/>
      <c r="AH15" s="18"/>
      <c r="AI15" s="18"/>
      <c r="AJ15" s="18"/>
      <c r="AK15" s="18"/>
      <c r="AL15" s="18"/>
      <c r="AM15" s="18"/>
      <c r="AN15" s="18"/>
      <c r="AO15" s="16"/>
      <c r="AP15" s="17"/>
      <c r="AQ15" s="17"/>
      <c r="AR15" s="17"/>
    </row>
    <row r="16" spans="1:44" s="4" customFormat="1" ht="14.1" customHeight="1" x14ac:dyDescent="0.3">
      <c r="A16" s="56" t="str">
        <f t="shared" si="5"/>
        <v>FSGT55710427</v>
      </c>
      <c r="B16" s="287">
        <v>55710427</v>
      </c>
      <c r="C16" s="119" t="str">
        <f t="shared" si="6"/>
        <v>FSGT55710427</v>
      </c>
      <c r="D16" s="119"/>
      <c r="E16" s="157" t="str">
        <f t="shared" si="7"/>
        <v/>
      </c>
      <c r="F16" s="22">
        <v>310</v>
      </c>
      <c r="G16" s="21" t="str">
        <f>VLOOKUP(A16,Liste!$F$3:$Q$1586,2,FALSE)</f>
        <v>SUCHET</v>
      </c>
      <c r="H16" s="21" t="str">
        <f>VLOOKUP(A16,Liste!$F$3:$Q$1586,3,FALSE)</f>
        <v>Yoann</v>
      </c>
      <c r="I16" s="21" t="str">
        <f>VLOOKUP(A16,Liste!$F$3:$Q$1586,4,FALSE)</f>
        <v>Tournus</v>
      </c>
      <c r="J16" s="21">
        <f>VLOOKUP(A16,Liste!$F$3:$Q$1586,5,FALSE)</f>
        <v>71</v>
      </c>
      <c r="K16" s="21">
        <f>VLOOKUP(A16,Liste!$F$3:$Q$1586,9,FALSE)</f>
        <v>3</v>
      </c>
      <c r="L16" s="14"/>
      <c r="M16" s="14"/>
      <c r="O16" s="14"/>
      <c r="Q16" s="14"/>
      <c r="R16" s="14"/>
      <c r="T16" s="97"/>
      <c r="U16" s="14"/>
      <c r="V16" s="14"/>
      <c r="W16" s="14"/>
      <c r="AA16" s="217">
        <f t="shared" si="4"/>
        <v>1</v>
      </c>
      <c r="AC16" s="267" t="str">
        <f t="shared" si="0"/>
        <v>310SUCHET</v>
      </c>
      <c r="AD16" s="221" t="e">
        <f>VLOOKUP(AC16,FSGT2_Class!$AL$8:$AM$107,2,FALSE)</f>
        <v>#N/A</v>
      </c>
      <c r="AE16" s="221">
        <f>VLOOKUP(AC16,FSGT3_Class!$AL$8:$AM$107,2,FALSE)</f>
        <v>310</v>
      </c>
      <c r="AF16" s="221"/>
      <c r="AG16" s="18"/>
      <c r="AH16" s="18"/>
      <c r="AI16" s="18"/>
      <c r="AJ16" s="18"/>
      <c r="AK16" s="18"/>
      <c r="AL16" s="18"/>
      <c r="AM16" s="18"/>
      <c r="AN16" s="18"/>
      <c r="AO16" s="16"/>
      <c r="AP16" s="17"/>
      <c r="AQ16" s="17"/>
      <c r="AR16" s="17"/>
    </row>
    <row r="17" spans="1:44" s="4" customFormat="1" ht="14.1" customHeight="1" x14ac:dyDescent="0.3">
      <c r="A17" s="56" t="str">
        <f t="shared" si="5"/>
        <v>FSGT55480901</v>
      </c>
      <c r="B17" s="287">
        <v>55480901</v>
      </c>
      <c r="C17" s="119" t="str">
        <f t="shared" si="6"/>
        <v>FSGT55480901</v>
      </c>
      <c r="D17" s="119"/>
      <c r="E17" s="157" t="str">
        <f t="shared" si="7"/>
        <v/>
      </c>
      <c r="F17" s="22">
        <v>311</v>
      </c>
      <c r="G17" s="21" t="str">
        <f>VLOOKUP(A17,Liste!$F$3:$Q$1586,2,FALSE)</f>
        <v>DA SILVA</v>
      </c>
      <c r="H17" s="21" t="str">
        <f>VLOOKUP(A17,Liste!$F$3:$Q$1586,3,FALSE)</f>
        <v>Manuel</v>
      </c>
      <c r="I17" s="21" t="str">
        <f>VLOOKUP(A17,Liste!$F$3:$Q$1586,4,FALSE)</f>
        <v>Tournus</v>
      </c>
      <c r="J17" s="21">
        <f>VLOOKUP(A17,Liste!$F$3:$Q$1586,5,FALSE)</f>
        <v>71</v>
      </c>
      <c r="K17" s="21">
        <f>VLOOKUP(A17,Liste!$F$3:$Q$1586,9,FALSE)</f>
        <v>3</v>
      </c>
      <c r="L17" s="14"/>
      <c r="M17" s="14"/>
      <c r="O17" s="14"/>
      <c r="Q17" s="14"/>
      <c r="R17" s="14"/>
      <c r="T17" s="97"/>
      <c r="U17" s="14"/>
      <c r="V17" s="14"/>
      <c r="W17" s="14"/>
      <c r="AA17" s="217">
        <f t="shared" si="4"/>
        <v>1</v>
      </c>
      <c r="AC17" s="267" t="str">
        <f t="shared" si="0"/>
        <v>311DA SILVA</v>
      </c>
      <c r="AD17" s="221" t="e">
        <f>VLOOKUP(AC17,FSGT2_Class!$AL$8:$AM$107,2,FALSE)</f>
        <v>#N/A</v>
      </c>
      <c r="AE17" s="221">
        <f>VLOOKUP(AC17,FSGT3_Class!$AL$8:$AM$107,2,FALSE)</f>
        <v>311</v>
      </c>
      <c r="AF17" s="221"/>
      <c r="AG17" s="18"/>
      <c r="AH17" s="18"/>
      <c r="AI17" s="18"/>
      <c r="AJ17" s="18"/>
      <c r="AK17" s="18"/>
      <c r="AL17" s="18"/>
      <c r="AM17" s="18"/>
      <c r="AN17" s="18"/>
      <c r="AO17" s="16"/>
      <c r="AP17" s="17"/>
      <c r="AQ17" s="17"/>
      <c r="AR17" s="17"/>
    </row>
    <row r="18" spans="1:44" s="4" customFormat="1" ht="14.1" customHeight="1" x14ac:dyDescent="0.3">
      <c r="A18" s="56" t="str">
        <f t="shared" si="5"/>
        <v>FSGT224085</v>
      </c>
      <c r="B18" s="287">
        <v>224085</v>
      </c>
      <c r="C18" s="119" t="str">
        <f t="shared" si="6"/>
        <v>FSGT224085</v>
      </c>
      <c r="D18" s="119"/>
      <c r="E18" s="157" t="str">
        <f t="shared" si="7"/>
        <v/>
      </c>
      <c r="F18" s="22">
        <v>312</v>
      </c>
      <c r="G18" s="21" t="str">
        <f>VLOOKUP(A18,Liste!$F$3:$Q$1586,2,FALSE)</f>
        <v>PILLOT</v>
      </c>
      <c r="H18" s="21" t="str">
        <f>VLOOKUP(A18,Liste!$F$3:$Q$1586,3,FALSE)</f>
        <v>Dominique</v>
      </c>
      <c r="I18" s="21" t="str">
        <f>VLOOKUP(A18,Liste!$F$3:$Q$1586,4,FALSE)</f>
        <v>Chalon VS</v>
      </c>
      <c r="J18" s="21">
        <f>VLOOKUP(A18,Liste!$F$3:$Q$1586,5,FALSE)</f>
        <v>71</v>
      </c>
      <c r="K18" s="21">
        <f>VLOOKUP(A18,Liste!$F$3:$Q$1586,9,FALSE)</f>
        <v>3</v>
      </c>
      <c r="L18" s="14"/>
      <c r="M18" s="14"/>
      <c r="O18" s="14"/>
      <c r="Q18" s="14"/>
      <c r="R18" s="14"/>
      <c r="T18" s="97"/>
      <c r="U18" s="14"/>
      <c r="V18" s="14"/>
      <c r="W18" s="14"/>
      <c r="AA18" s="217">
        <f t="shared" si="4"/>
        <v>1</v>
      </c>
      <c r="AC18" s="267" t="str">
        <f t="shared" si="0"/>
        <v>312PILLOT</v>
      </c>
      <c r="AD18" s="221" t="e">
        <f>VLOOKUP(AC18,FSGT2_Class!$AL$8:$AM$107,2,FALSE)</f>
        <v>#N/A</v>
      </c>
      <c r="AE18" s="221">
        <f>VLOOKUP(AC18,FSGT3_Class!$AL$8:$AM$107,2,FALSE)</f>
        <v>312</v>
      </c>
      <c r="AF18" s="221"/>
      <c r="AG18" s="18"/>
      <c r="AH18" s="18"/>
      <c r="AI18" s="18"/>
      <c r="AJ18" s="18"/>
      <c r="AK18" s="18"/>
      <c r="AL18" s="18"/>
      <c r="AM18" s="18"/>
      <c r="AN18" s="18"/>
      <c r="AO18" s="16"/>
      <c r="AP18" s="17"/>
      <c r="AQ18" s="17"/>
      <c r="AR18" s="17"/>
    </row>
    <row r="19" spans="1:44" s="4" customFormat="1" ht="14.1" customHeight="1" x14ac:dyDescent="0.3">
      <c r="A19" s="56" t="str">
        <f t="shared" si="5"/>
        <v>FSGT229949</v>
      </c>
      <c r="B19" s="287">
        <v>229949</v>
      </c>
      <c r="C19" s="119" t="str">
        <f t="shared" si="6"/>
        <v>FSGT229949</v>
      </c>
      <c r="D19" s="119"/>
      <c r="E19" s="157" t="str">
        <f t="shared" si="7"/>
        <v/>
      </c>
      <c r="F19" s="22">
        <v>313</v>
      </c>
      <c r="G19" s="21" t="str">
        <f>VLOOKUP(A19,Liste!$F$3:$Q$1586,2,FALSE)</f>
        <v>DUMONT</v>
      </c>
      <c r="H19" s="21" t="str">
        <f>VLOOKUP(A19,Liste!$F$3:$Q$1586,3,FALSE)</f>
        <v>Fabien</v>
      </c>
      <c r="I19" s="21" t="str">
        <f>VLOOKUP(A19,Liste!$F$3:$Q$1586,4,FALSE)</f>
        <v>Ecuisses</v>
      </c>
      <c r="J19" s="21">
        <f>VLOOKUP(A19,Liste!$F$3:$Q$1586,5,FALSE)</f>
        <v>71</v>
      </c>
      <c r="K19" s="21">
        <f>VLOOKUP(A19,Liste!$F$3:$Q$1586,9,FALSE)</f>
        <v>3</v>
      </c>
      <c r="L19" s="14"/>
      <c r="M19" s="14"/>
      <c r="O19" s="14"/>
      <c r="Q19" s="14"/>
      <c r="R19" s="14"/>
      <c r="T19" s="97"/>
      <c r="U19" s="14"/>
      <c r="V19" s="14"/>
      <c r="W19" s="14"/>
      <c r="AA19" s="217">
        <f t="shared" si="4"/>
        <v>1</v>
      </c>
      <c r="AC19" s="267" t="str">
        <f t="shared" si="0"/>
        <v>313DUMONT</v>
      </c>
      <c r="AD19" s="221" t="e">
        <f>VLOOKUP(AC19,FSGT2_Class!$AL$8:$AM$107,2,FALSE)</f>
        <v>#N/A</v>
      </c>
      <c r="AE19" s="221">
        <f>VLOOKUP(AC19,FSGT3_Class!$AL$8:$AM$107,2,FALSE)</f>
        <v>313</v>
      </c>
      <c r="AF19" s="221"/>
      <c r="AG19" s="18"/>
      <c r="AH19" s="18"/>
      <c r="AI19" s="18"/>
      <c r="AJ19" s="18"/>
      <c r="AK19" s="18"/>
      <c r="AL19" s="18"/>
      <c r="AM19" s="18"/>
      <c r="AN19" s="18"/>
      <c r="AO19" s="16"/>
      <c r="AP19" s="17"/>
      <c r="AQ19" s="17"/>
      <c r="AR19" s="17"/>
    </row>
    <row r="20" spans="1:44" s="4" customFormat="1" ht="14.1" customHeight="1" x14ac:dyDescent="0.3">
      <c r="A20" s="56" t="str">
        <f t="shared" si="5"/>
        <v>FSGT55711290</v>
      </c>
      <c r="B20" s="287">
        <v>55711290</v>
      </c>
      <c r="C20" s="119" t="str">
        <f t="shared" si="6"/>
        <v>FSGT55711290</v>
      </c>
      <c r="D20" s="119"/>
      <c r="E20" s="157" t="str">
        <f t="shared" si="7"/>
        <v/>
      </c>
      <c r="F20" s="22">
        <v>314</v>
      </c>
      <c r="G20" s="21" t="str">
        <f>VLOOKUP(A20,Liste!$F$3:$Q$1586,2,FALSE)</f>
        <v>ETIEVANT</v>
      </c>
      <c r="H20" s="21" t="str">
        <f>VLOOKUP(A20,Liste!$F$3:$Q$1586,3,FALSE)</f>
        <v>Stéphane</v>
      </c>
      <c r="I20" s="21" t="str">
        <f>VLOOKUP(A20,Liste!$F$3:$Q$1586,4,FALSE)</f>
        <v>Chalon CC</v>
      </c>
      <c r="J20" s="21">
        <f>VLOOKUP(A20,Liste!$F$3:$Q$1586,5,FALSE)</f>
        <v>71</v>
      </c>
      <c r="K20" s="21">
        <f>VLOOKUP(A20,Liste!$F$3:$Q$1586,9,FALSE)</f>
        <v>3</v>
      </c>
      <c r="L20" s="14"/>
      <c r="M20" s="14"/>
      <c r="O20" s="14"/>
      <c r="Q20" s="14"/>
      <c r="R20" s="14"/>
      <c r="T20" s="97"/>
      <c r="U20" s="14"/>
      <c r="V20" s="14"/>
      <c r="W20" s="14"/>
      <c r="AA20" s="217">
        <f t="shared" si="4"/>
        <v>1</v>
      </c>
      <c r="AC20" s="267" t="str">
        <f t="shared" si="0"/>
        <v>314ETIEVANT</v>
      </c>
      <c r="AD20" s="221" t="e">
        <f>VLOOKUP(AC20,FSGT2_Class!$AL$8:$AM$107,2,FALSE)</f>
        <v>#N/A</v>
      </c>
      <c r="AE20" s="221">
        <f>VLOOKUP(AC20,FSGT3_Class!$AL$8:$AM$107,2,FALSE)</f>
        <v>314</v>
      </c>
      <c r="AF20" s="221"/>
      <c r="AG20" s="18"/>
      <c r="AH20" s="18"/>
      <c r="AI20" s="18"/>
      <c r="AJ20" s="18"/>
      <c r="AK20" s="18"/>
      <c r="AL20" s="18"/>
      <c r="AM20" s="18"/>
      <c r="AN20" s="18"/>
      <c r="AO20" s="16"/>
      <c r="AP20" s="17"/>
      <c r="AQ20" s="17"/>
      <c r="AR20" s="17"/>
    </row>
    <row r="21" spans="1:44" s="4" customFormat="1" ht="14.1" customHeight="1" x14ac:dyDescent="0.3">
      <c r="A21" s="56" t="str">
        <f t="shared" si="5"/>
        <v>FSGT238882</v>
      </c>
      <c r="B21" s="287">
        <v>238882</v>
      </c>
      <c r="C21" s="119" t="str">
        <f t="shared" si="6"/>
        <v>FSGT238882</v>
      </c>
      <c r="D21" s="119"/>
      <c r="E21" s="157" t="str">
        <f t="shared" si="7"/>
        <v/>
      </c>
      <c r="F21" s="22">
        <v>315</v>
      </c>
      <c r="G21" s="21" t="str">
        <f>VLOOKUP(A21,Liste!$F$3:$Q$1586,2,FALSE)</f>
        <v>DA SILVA</v>
      </c>
      <c r="H21" s="21" t="str">
        <f>VLOOKUP(A21,Liste!$F$3:$Q$1586,3,FALSE)</f>
        <v>Antonio</v>
      </c>
      <c r="I21" s="21" t="str">
        <f>VLOOKUP(A21,Liste!$F$3:$Q$1586,4,FALSE)</f>
        <v>Tournus</v>
      </c>
      <c r="J21" s="21">
        <f>VLOOKUP(A21,Liste!$F$3:$Q$1586,5,FALSE)</f>
        <v>71</v>
      </c>
      <c r="K21" s="21">
        <f>VLOOKUP(A21,Liste!$F$3:$Q$1586,9,FALSE)</f>
        <v>3</v>
      </c>
      <c r="L21" s="14"/>
      <c r="M21" s="14"/>
      <c r="O21" s="14"/>
      <c r="Q21" s="14"/>
      <c r="R21" s="14"/>
      <c r="T21" s="97"/>
      <c r="U21" s="14"/>
      <c r="V21" s="14"/>
      <c r="W21" s="14"/>
      <c r="AA21" s="217">
        <f t="shared" si="4"/>
        <v>1</v>
      </c>
      <c r="AC21" s="267" t="str">
        <f t="shared" si="0"/>
        <v>315DA SILVA</v>
      </c>
      <c r="AD21" s="221" t="e">
        <f>VLOOKUP(AC21,FSGT2_Class!$AL$8:$AM$107,2,FALSE)</f>
        <v>#N/A</v>
      </c>
      <c r="AE21" s="221">
        <f>VLOOKUP(AC21,FSGT3_Class!$AL$8:$AM$107,2,FALSE)</f>
        <v>315</v>
      </c>
      <c r="AF21" s="221"/>
      <c r="AG21" s="18"/>
      <c r="AH21" s="18"/>
      <c r="AI21" s="18"/>
      <c r="AJ21" s="18"/>
      <c r="AK21" s="18"/>
      <c r="AL21" s="18"/>
      <c r="AM21" s="18"/>
      <c r="AN21" s="18"/>
      <c r="AO21" s="16"/>
      <c r="AP21" s="17"/>
      <c r="AQ21" s="17"/>
      <c r="AR21" s="17"/>
    </row>
    <row r="22" spans="1:44" s="4" customFormat="1" ht="14.1" customHeight="1" x14ac:dyDescent="0.3">
      <c r="A22" s="56" t="str">
        <f t="shared" si="5"/>
        <v/>
      </c>
      <c r="B22" s="287"/>
      <c r="C22" s="119" t="str">
        <f t="shared" si="6"/>
        <v/>
      </c>
      <c r="D22" s="119"/>
      <c r="E22" s="157" t="str">
        <f t="shared" si="7"/>
        <v/>
      </c>
      <c r="F22" s="22"/>
      <c r="G22" s="21">
        <f>VLOOKUP(A22,Liste!$F$3:$Q$1586,2,FALSE)</f>
        <v>0</v>
      </c>
      <c r="H22" s="21">
        <f>VLOOKUP(A22,Liste!$F$3:$Q$1586,3,FALSE)</f>
        <v>0</v>
      </c>
      <c r="I22" s="21">
        <f>VLOOKUP(A22,Liste!$F$3:$Q$1586,4,FALSE)</f>
        <v>0</v>
      </c>
      <c r="J22" s="21">
        <f>VLOOKUP(A22,Liste!$F$3:$Q$1586,5,FALSE)</f>
        <v>0</v>
      </c>
      <c r="K22" s="21">
        <f>VLOOKUP(A22,Liste!$F$3:$Q$1586,9,FALSE)</f>
        <v>0</v>
      </c>
      <c r="L22" s="14"/>
      <c r="M22" s="14"/>
      <c r="O22" s="14"/>
      <c r="Q22" s="14"/>
      <c r="R22" s="14" t="s">
        <v>47</v>
      </c>
      <c r="T22" s="97"/>
      <c r="U22" s="14"/>
      <c r="V22" s="14"/>
      <c r="W22" s="14"/>
      <c r="AA22" s="217">
        <f t="shared" si="4"/>
        <v>0</v>
      </c>
      <c r="AC22" s="267" t="str">
        <f t="shared" si="0"/>
        <v>0</v>
      </c>
      <c r="AD22" s="221" t="e">
        <f>VLOOKUP(AC22,FSGT2_Class!$AL$8:$AM$107,2,FALSE)</f>
        <v>#N/A</v>
      </c>
      <c r="AE22" s="221" t="e">
        <f>VLOOKUP(AC22,FSGT3_Class!$AL$8:$AM$107,2,FALSE)</f>
        <v>#N/A</v>
      </c>
      <c r="AF22" s="221"/>
      <c r="AG22" s="18"/>
      <c r="AH22" s="18"/>
      <c r="AI22" s="18"/>
      <c r="AJ22" s="18"/>
      <c r="AK22" s="18"/>
      <c r="AL22" s="18"/>
      <c r="AM22" s="18"/>
      <c r="AN22" s="18"/>
      <c r="AO22" s="16"/>
      <c r="AP22" s="17"/>
      <c r="AQ22" s="17"/>
      <c r="AR22" s="17"/>
    </row>
    <row r="23" spans="1:44" s="4" customFormat="1" ht="14.1" customHeight="1" x14ac:dyDescent="0.3">
      <c r="A23" s="56" t="str">
        <f t="shared" si="5"/>
        <v/>
      </c>
      <c r="B23" s="287"/>
      <c r="C23" s="119" t="str">
        <f t="shared" si="6"/>
        <v/>
      </c>
      <c r="D23" s="119"/>
      <c r="E23" s="157" t="str">
        <f t="shared" si="7"/>
        <v/>
      </c>
      <c r="F23" s="22"/>
      <c r="G23" s="21">
        <f>VLOOKUP(A23,Liste!$F$3:$Q$1586,2,FALSE)</f>
        <v>0</v>
      </c>
      <c r="H23" s="21">
        <f>VLOOKUP(A23,Liste!$F$3:$Q$1586,3,FALSE)</f>
        <v>0</v>
      </c>
      <c r="I23" s="21">
        <f>VLOOKUP(A23,Liste!$F$3:$Q$1586,4,FALSE)</f>
        <v>0</v>
      </c>
      <c r="J23" s="21">
        <f>VLOOKUP(A23,Liste!$F$3:$Q$1586,5,FALSE)</f>
        <v>0</v>
      </c>
      <c r="K23" s="21">
        <f>VLOOKUP(A23,Liste!$F$3:$Q$1586,9,FALSE)</f>
        <v>0</v>
      </c>
      <c r="L23" s="14"/>
      <c r="M23" s="14"/>
      <c r="O23" s="14"/>
      <c r="Q23" s="14"/>
      <c r="R23" s="14"/>
      <c r="T23" s="97"/>
      <c r="U23" s="14"/>
      <c r="V23" s="14"/>
      <c r="W23" s="14"/>
      <c r="AA23" s="217">
        <f t="shared" si="4"/>
        <v>0</v>
      </c>
      <c r="AC23" s="267" t="str">
        <f t="shared" si="0"/>
        <v>0</v>
      </c>
      <c r="AD23" s="221" t="e">
        <f>VLOOKUP(AC23,FSGT2_Class!$AL$8:$AM$107,2,FALSE)</f>
        <v>#N/A</v>
      </c>
      <c r="AE23" s="221" t="e">
        <f>VLOOKUP(AC23,FSGT3_Class!$AL$8:$AM$107,2,FALSE)</f>
        <v>#N/A</v>
      </c>
      <c r="AF23" s="221"/>
      <c r="AG23" s="18"/>
      <c r="AH23" s="18"/>
      <c r="AI23" s="18"/>
      <c r="AJ23" s="18"/>
      <c r="AK23" s="18"/>
      <c r="AL23" s="18"/>
      <c r="AM23" s="18"/>
      <c r="AN23" s="18"/>
      <c r="AO23" s="16"/>
      <c r="AP23" s="17"/>
      <c r="AQ23" s="17"/>
      <c r="AR23" s="17"/>
    </row>
    <row r="24" spans="1:44" s="4" customFormat="1" ht="14.1" customHeight="1" x14ac:dyDescent="0.3">
      <c r="A24" s="56" t="str">
        <f t="shared" si="5"/>
        <v/>
      </c>
      <c r="B24" s="287"/>
      <c r="C24" s="119" t="str">
        <f t="shared" si="6"/>
        <v/>
      </c>
      <c r="D24" s="119"/>
      <c r="E24" s="157" t="str">
        <f t="shared" si="7"/>
        <v/>
      </c>
      <c r="F24" s="22"/>
      <c r="G24" s="21">
        <f>VLOOKUP(A24,Liste!$F$3:$Q$1586,2,FALSE)</f>
        <v>0</v>
      </c>
      <c r="H24" s="21">
        <f>VLOOKUP(A24,Liste!$F$3:$Q$1586,3,FALSE)</f>
        <v>0</v>
      </c>
      <c r="I24" s="21">
        <f>VLOOKUP(A24,Liste!$F$3:$Q$1586,4,FALSE)</f>
        <v>0</v>
      </c>
      <c r="J24" s="21">
        <f>VLOOKUP(A24,Liste!$F$3:$Q$1586,5,FALSE)</f>
        <v>0</v>
      </c>
      <c r="K24" s="21">
        <f>VLOOKUP(A24,Liste!$F$3:$Q$1586,9,FALSE)</f>
        <v>0</v>
      </c>
      <c r="L24" s="14"/>
      <c r="M24" s="14"/>
      <c r="O24" s="14"/>
      <c r="Q24" s="14"/>
      <c r="R24" s="14"/>
      <c r="T24" s="97"/>
      <c r="U24" s="14"/>
      <c r="V24" s="14"/>
      <c r="W24" s="14"/>
      <c r="AA24" s="217">
        <f t="shared" si="4"/>
        <v>0</v>
      </c>
      <c r="AC24" s="267" t="str">
        <f t="shared" si="0"/>
        <v>0</v>
      </c>
      <c r="AD24" s="221" t="e">
        <f>VLOOKUP(AC24,FSGT2_Class!$AL$8:$AM$107,2,FALSE)</f>
        <v>#N/A</v>
      </c>
      <c r="AE24" s="221" t="e">
        <f>VLOOKUP(AC24,FSGT3_Class!$AL$8:$AM$107,2,FALSE)</f>
        <v>#N/A</v>
      </c>
      <c r="AF24" s="221"/>
      <c r="AG24" s="18"/>
      <c r="AH24" s="18"/>
      <c r="AI24" s="18"/>
      <c r="AJ24" s="18"/>
      <c r="AK24" s="18"/>
      <c r="AL24" s="18"/>
      <c r="AM24" s="18"/>
      <c r="AN24" s="18"/>
      <c r="AO24" s="16"/>
      <c r="AP24" s="17"/>
      <c r="AQ24" s="17"/>
      <c r="AR24" s="17"/>
    </row>
    <row r="25" spans="1:44" s="4" customFormat="1" ht="14.1" customHeight="1" x14ac:dyDescent="0.3">
      <c r="A25" s="56" t="str">
        <f t="shared" si="5"/>
        <v/>
      </c>
      <c r="B25" s="287"/>
      <c r="C25" s="119" t="str">
        <f t="shared" si="6"/>
        <v/>
      </c>
      <c r="D25" s="119"/>
      <c r="E25" s="157" t="str">
        <f t="shared" si="7"/>
        <v/>
      </c>
      <c r="F25" s="22"/>
      <c r="G25" s="21">
        <f>VLOOKUP(A25,Liste!$F$3:$Q$1586,2,FALSE)</f>
        <v>0</v>
      </c>
      <c r="H25" s="21">
        <f>VLOOKUP(A25,Liste!$F$3:$Q$1586,3,FALSE)</f>
        <v>0</v>
      </c>
      <c r="I25" s="21">
        <f>VLOOKUP(A25,Liste!$F$3:$Q$1586,4,FALSE)</f>
        <v>0</v>
      </c>
      <c r="J25" s="21">
        <f>VLOOKUP(A25,Liste!$F$3:$Q$1586,5,FALSE)</f>
        <v>0</v>
      </c>
      <c r="K25" s="21">
        <f>VLOOKUP(A25,Liste!$F$3:$Q$1586,9,FALSE)</f>
        <v>0</v>
      </c>
      <c r="L25" s="14"/>
      <c r="M25" s="14"/>
      <c r="N25" s="14"/>
      <c r="O25" s="14"/>
      <c r="P25" s="14"/>
      <c r="Q25" s="14"/>
      <c r="R25" s="14"/>
      <c r="S25" s="14"/>
      <c r="T25" s="97"/>
      <c r="U25" s="14"/>
      <c r="V25" s="14"/>
      <c r="W25" s="14"/>
      <c r="AA25" s="217">
        <f t="shared" si="4"/>
        <v>0</v>
      </c>
      <c r="AC25" s="267" t="str">
        <f t="shared" si="0"/>
        <v>0</v>
      </c>
      <c r="AD25" s="221" t="e">
        <f>VLOOKUP(AC25,FSGT2_Class!$AL$8:$AM$107,2,FALSE)</f>
        <v>#N/A</v>
      </c>
      <c r="AE25" s="221" t="e">
        <f>VLOOKUP(AC25,FSGT3_Class!$AL$8:$AM$107,2,FALSE)</f>
        <v>#N/A</v>
      </c>
      <c r="AF25" s="221"/>
      <c r="AG25" s="18"/>
      <c r="AH25" s="18"/>
      <c r="AI25" s="18"/>
      <c r="AJ25" s="18"/>
      <c r="AK25" s="18"/>
      <c r="AL25" s="18"/>
      <c r="AM25" s="18"/>
      <c r="AN25" s="18"/>
      <c r="AO25" s="16"/>
      <c r="AP25" s="17"/>
      <c r="AQ25" s="17"/>
      <c r="AR25" s="17"/>
    </row>
    <row r="26" spans="1:44" ht="14.1" customHeight="1" x14ac:dyDescent="0.3">
      <c r="A26" s="56" t="str">
        <f t="shared" si="5"/>
        <v/>
      </c>
      <c r="B26" s="287"/>
      <c r="C26" s="119" t="str">
        <f t="shared" si="6"/>
        <v/>
      </c>
      <c r="D26" s="119"/>
      <c r="E26" s="157" t="str">
        <f t="shared" si="7"/>
        <v/>
      </c>
      <c r="F26" s="22"/>
      <c r="G26" s="21">
        <f>VLOOKUP(A26,Liste!$F$3:$Q$1586,2,FALSE)</f>
        <v>0</v>
      </c>
      <c r="H26" s="21">
        <f>VLOOKUP(A26,Liste!$F$3:$Q$1586,3,FALSE)</f>
        <v>0</v>
      </c>
      <c r="I26" s="21">
        <f>VLOOKUP(A26,Liste!$F$3:$Q$1586,4,FALSE)</f>
        <v>0</v>
      </c>
      <c r="J26" s="21">
        <f>VLOOKUP(A26,Liste!$F$3:$Q$1586,5,FALSE)</f>
        <v>0</v>
      </c>
      <c r="K26" s="21">
        <f>VLOOKUP(A26,Liste!$F$3:$Q$1586,9,FALSE)</f>
        <v>0</v>
      </c>
      <c r="Q26" s="14"/>
      <c r="T26" s="97"/>
      <c r="U26" s="14"/>
      <c r="V26" s="14"/>
      <c r="AA26" s="217">
        <f t="shared" si="4"/>
        <v>0</v>
      </c>
      <c r="AC26" s="267" t="str">
        <f t="shared" si="0"/>
        <v>0</v>
      </c>
      <c r="AD26" s="221" t="e">
        <f>VLOOKUP(AC26,FSGT2_Class!$AL$8:$AM$107,2,FALSE)</f>
        <v>#N/A</v>
      </c>
      <c r="AE26" s="221" t="e">
        <f>VLOOKUP(AC26,FSGT3_Class!$AL$8:$AM$107,2,FALSE)</f>
        <v>#N/A</v>
      </c>
      <c r="AF26" s="221"/>
    </row>
    <row r="27" spans="1:44" ht="14.1" customHeight="1" x14ac:dyDescent="0.3">
      <c r="A27" s="56" t="str">
        <f t="shared" si="5"/>
        <v/>
      </c>
      <c r="B27" s="287"/>
      <c r="C27" s="119" t="str">
        <f t="shared" si="6"/>
        <v/>
      </c>
      <c r="D27" s="119"/>
      <c r="E27" s="157" t="str">
        <f t="shared" si="7"/>
        <v/>
      </c>
      <c r="F27" s="22"/>
      <c r="G27" s="21">
        <f>VLOOKUP(A27,Liste!$F$3:$Q$1586,2,FALSE)</f>
        <v>0</v>
      </c>
      <c r="H27" s="21">
        <f>VLOOKUP(A27,Liste!$F$3:$Q$1586,3,FALSE)</f>
        <v>0</v>
      </c>
      <c r="I27" s="21">
        <f>VLOOKUP(A27,Liste!$F$3:$Q$1586,4,FALSE)</f>
        <v>0</v>
      </c>
      <c r="J27" s="21">
        <f>VLOOKUP(A27,Liste!$F$3:$Q$1586,5,FALSE)</f>
        <v>0</v>
      </c>
      <c r="K27" s="21">
        <f>VLOOKUP(A27,Liste!$F$3:$Q$1586,9,FALSE)</f>
        <v>0</v>
      </c>
      <c r="Q27" s="14"/>
      <c r="T27" s="97"/>
      <c r="U27" s="14"/>
      <c r="V27" s="14"/>
      <c r="AA27" s="217">
        <f t="shared" si="4"/>
        <v>0</v>
      </c>
      <c r="AC27" s="267" t="str">
        <f t="shared" si="0"/>
        <v>0</v>
      </c>
      <c r="AD27" s="221" t="e">
        <f>VLOOKUP(AC27,FSGT2_Class!$AL$8:$AM$107,2,FALSE)</f>
        <v>#N/A</v>
      </c>
      <c r="AE27" s="221" t="e">
        <f>VLOOKUP(AC27,FSGT3_Class!$AL$8:$AM$107,2,FALSE)</f>
        <v>#N/A</v>
      </c>
      <c r="AF27" s="221"/>
    </row>
    <row r="28" spans="1:44" ht="14.1" customHeight="1" x14ac:dyDescent="0.3">
      <c r="A28" s="56" t="str">
        <f t="shared" si="5"/>
        <v/>
      </c>
      <c r="B28" s="287"/>
      <c r="C28" s="119" t="str">
        <f t="shared" si="6"/>
        <v/>
      </c>
      <c r="D28" s="119"/>
      <c r="E28" s="157" t="str">
        <f t="shared" si="7"/>
        <v/>
      </c>
      <c r="F28" s="22"/>
      <c r="G28" s="21">
        <f>VLOOKUP(A28,Liste!$F$3:$Q$1586,2,FALSE)</f>
        <v>0</v>
      </c>
      <c r="H28" s="21">
        <f>VLOOKUP(A28,Liste!$F$3:$Q$1586,3,FALSE)</f>
        <v>0</v>
      </c>
      <c r="I28" s="21">
        <f>VLOOKUP(A28,Liste!$F$3:$Q$1586,4,FALSE)</f>
        <v>0</v>
      </c>
      <c r="J28" s="21">
        <f>VLOOKUP(A28,Liste!$F$3:$Q$1586,5,FALSE)</f>
        <v>0</v>
      </c>
      <c r="K28" s="21">
        <f>VLOOKUP(A28,Liste!$F$3:$Q$1586,9,FALSE)</f>
        <v>0</v>
      </c>
      <c r="Q28" s="14"/>
      <c r="T28" s="97"/>
      <c r="U28" s="14"/>
      <c r="V28" s="14"/>
      <c r="AA28" s="217">
        <f t="shared" si="4"/>
        <v>0</v>
      </c>
      <c r="AC28" s="267" t="str">
        <f t="shared" si="0"/>
        <v>0</v>
      </c>
      <c r="AD28" s="221" t="e">
        <f>VLOOKUP(AC28,FSGT2_Class!$AL$8:$AM$107,2,FALSE)</f>
        <v>#N/A</v>
      </c>
      <c r="AE28" s="221" t="e">
        <f>VLOOKUP(AC28,FSGT3_Class!$AL$8:$AM$107,2,FALSE)</f>
        <v>#N/A</v>
      </c>
      <c r="AF28" s="221"/>
    </row>
    <row r="29" spans="1:44" ht="14.1" customHeight="1" x14ac:dyDescent="0.3">
      <c r="A29" s="56" t="str">
        <f t="shared" si="5"/>
        <v/>
      </c>
      <c r="B29" s="287"/>
      <c r="C29" s="119" t="str">
        <f t="shared" si="6"/>
        <v/>
      </c>
      <c r="D29" s="119"/>
      <c r="E29" s="157" t="str">
        <f t="shared" si="7"/>
        <v/>
      </c>
      <c r="F29" s="22"/>
      <c r="G29" s="21">
        <f>VLOOKUP(A29,Liste!$F$3:$Q$1586,2,FALSE)</f>
        <v>0</v>
      </c>
      <c r="H29" s="21">
        <f>VLOOKUP(A29,Liste!$F$3:$Q$1586,3,FALSE)</f>
        <v>0</v>
      </c>
      <c r="I29" s="21">
        <f>VLOOKUP(A29,Liste!$F$3:$Q$1586,4,FALSE)</f>
        <v>0</v>
      </c>
      <c r="J29" s="21">
        <f>VLOOKUP(A29,Liste!$F$3:$Q$1586,5,FALSE)</f>
        <v>0</v>
      </c>
      <c r="K29" s="21">
        <f>VLOOKUP(A29,Liste!$F$3:$Q$1586,9,FALSE)</f>
        <v>0</v>
      </c>
      <c r="Q29" s="14"/>
      <c r="T29" s="97"/>
      <c r="U29" s="14"/>
      <c r="V29" s="14"/>
      <c r="AA29" s="217">
        <f t="shared" si="4"/>
        <v>0</v>
      </c>
      <c r="AC29" s="267" t="str">
        <f t="shared" si="0"/>
        <v>0</v>
      </c>
      <c r="AD29" s="221" t="e">
        <f>VLOOKUP(AC29,FSGT2_Class!$AL$8:$AM$107,2,FALSE)</f>
        <v>#N/A</v>
      </c>
      <c r="AE29" s="221" t="e">
        <f>VLOOKUP(AC29,FSGT3_Class!$AL$8:$AM$107,2,FALSE)</f>
        <v>#N/A</v>
      </c>
      <c r="AF29" s="221"/>
    </row>
    <row r="30" spans="1:44" ht="14.1" customHeight="1" x14ac:dyDescent="0.3">
      <c r="A30" s="56" t="str">
        <f t="shared" si="5"/>
        <v/>
      </c>
      <c r="B30" s="287"/>
      <c r="C30" s="119" t="str">
        <f t="shared" si="6"/>
        <v/>
      </c>
      <c r="D30" s="119"/>
      <c r="E30" s="157" t="str">
        <f t="shared" si="7"/>
        <v/>
      </c>
      <c r="F30" s="22"/>
      <c r="G30" s="21">
        <f>VLOOKUP(A30,Liste!$F$3:$Q$1586,2,FALSE)</f>
        <v>0</v>
      </c>
      <c r="H30" s="21">
        <f>VLOOKUP(A30,Liste!$F$3:$Q$1586,3,FALSE)</f>
        <v>0</v>
      </c>
      <c r="I30" s="21">
        <f>VLOOKUP(A30,Liste!$F$3:$Q$1586,4,FALSE)</f>
        <v>0</v>
      </c>
      <c r="J30" s="21">
        <f>VLOOKUP(A30,Liste!$F$3:$Q$1586,5,FALSE)</f>
        <v>0</v>
      </c>
      <c r="K30" s="21">
        <f>VLOOKUP(A30,Liste!$F$3:$Q$1586,9,FALSE)</f>
        <v>0</v>
      </c>
      <c r="Q30" s="14"/>
      <c r="T30" s="97"/>
      <c r="U30" s="14"/>
      <c r="V30" s="14"/>
      <c r="AA30" s="217">
        <f t="shared" si="4"/>
        <v>0</v>
      </c>
      <c r="AC30" s="267" t="str">
        <f t="shared" si="0"/>
        <v>0</v>
      </c>
      <c r="AD30" s="221" t="e">
        <f>VLOOKUP(AC30,FSGT2_Class!$AL$8:$AM$107,2,FALSE)</f>
        <v>#N/A</v>
      </c>
      <c r="AE30" s="221" t="e">
        <f>VLOOKUP(AC30,FSGT3_Class!$AL$8:$AM$107,2,FALSE)</f>
        <v>#N/A</v>
      </c>
      <c r="AF30" s="221"/>
    </row>
    <row r="31" spans="1:44" ht="14.1" customHeight="1" x14ac:dyDescent="0.3">
      <c r="A31" s="56" t="str">
        <f t="shared" si="5"/>
        <v/>
      </c>
      <c r="B31" s="287"/>
      <c r="C31" s="119" t="str">
        <f t="shared" si="6"/>
        <v/>
      </c>
      <c r="D31" s="119"/>
      <c r="E31" s="157" t="str">
        <f t="shared" si="7"/>
        <v/>
      </c>
      <c r="F31" s="22"/>
      <c r="G31" s="21">
        <f>VLOOKUP(A31,Liste!$F$3:$Q$1586,2,FALSE)</f>
        <v>0</v>
      </c>
      <c r="H31" s="21">
        <f>VLOOKUP(A31,Liste!$F$3:$Q$1586,3,FALSE)</f>
        <v>0</v>
      </c>
      <c r="I31" s="21">
        <f>VLOOKUP(A31,Liste!$F$3:$Q$1586,4,FALSE)</f>
        <v>0</v>
      </c>
      <c r="J31" s="21">
        <f>VLOOKUP(A31,Liste!$F$3:$Q$1586,5,FALSE)</f>
        <v>0</v>
      </c>
      <c r="K31" s="21">
        <f>VLOOKUP(A31,Liste!$F$3:$Q$1586,9,FALSE)</f>
        <v>0</v>
      </c>
      <c r="Q31" s="14"/>
      <c r="T31" s="97"/>
      <c r="U31" s="14"/>
      <c r="V31" s="14"/>
      <c r="AA31" s="217">
        <f t="shared" si="4"/>
        <v>0</v>
      </c>
      <c r="AC31" s="267" t="str">
        <f t="shared" si="0"/>
        <v>0</v>
      </c>
      <c r="AD31" s="221" t="e">
        <f>VLOOKUP(AC31,FSGT2_Class!$AL$8:$AM$107,2,FALSE)</f>
        <v>#N/A</v>
      </c>
      <c r="AE31" s="221" t="e">
        <f>VLOOKUP(AC31,FSGT3_Class!$AL$8:$AM$107,2,FALSE)</f>
        <v>#N/A</v>
      </c>
      <c r="AF31" s="221"/>
    </row>
    <row r="32" spans="1:44" ht="14.1" customHeight="1" x14ac:dyDescent="0.3">
      <c r="A32" s="56" t="str">
        <f t="shared" si="5"/>
        <v/>
      </c>
      <c r="B32" s="287"/>
      <c r="C32" s="119" t="str">
        <f t="shared" si="6"/>
        <v/>
      </c>
      <c r="D32" s="119"/>
      <c r="E32" s="157" t="str">
        <f t="shared" si="7"/>
        <v/>
      </c>
      <c r="F32" s="22"/>
      <c r="G32" s="21">
        <f>VLOOKUP(A32,Liste!$F$3:$Q$1586,2,FALSE)</f>
        <v>0</v>
      </c>
      <c r="H32" s="21">
        <f>VLOOKUP(A32,Liste!$F$3:$Q$1586,3,FALSE)</f>
        <v>0</v>
      </c>
      <c r="I32" s="21">
        <f>VLOOKUP(A32,Liste!$F$3:$Q$1586,4,FALSE)</f>
        <v>0</v>
      </c>
      <c r="J32" s="21">
        <f>VLOOKUP(A32,Liste!$F$3:$Q$1586,5,FALSE)</f>
        <v>0</v>
      </c>
      <c r="K32" s="21">
        <f>VLOOKUP(A32,Liste!$F$3:$Q$1586,9,FALSE)</f>
        <v>0</v>
      </c>
      <c r="Q32" s="14"/>
      <c r="T32" s="97"/>
      <c r="U32" s="14"/>
      <c r="V32" s="14"/>
      <c r="AA32" s="217">
        <f t="shared" si="4"/>
        <v>0</v>
      </c>
      <c r="AC32" s="267" t="str">
        <f t="shared" si="0"/>
        <v>0</v>
      </c>
      <c r="AD32" s="221" t="e">
        <f>VLOOKUP(AC32,FSGT2_Class!$AL$8:$AM$107,2,FALSE)</f>
        <v>#N/A</v>
      </c>
      <c r="AE32" s="221" t="e">
        <f>VLOOKUP(AC32,FSGT3_Class!$AL$8:$AM$107,2,FALSE)</f>
        <v>#N/A</v>
      </c>
      <c r="AF32" s="221"/>
    </row>
    <row r="33" spans="1:32" ht="14.1" customHeight="1" x14ac:dyDescent="0.3">
      <c r="A33" s="56" t="str">
        <f t="shared" si="5"/>
        <v/>
      </c>
      <c r="B33" s="287"/>
      <c r="C33" s="119" t="str">
        <f t="shared" si="6"/>
        <v/>
      </c>
      <c r="D33" s="119"/>
      <c r="E33" s="157" t="str">
        <f t="shared" si="7"/>
        <v/>
      </c>
      <c r="F33" s="22"/>
      <c r="G33" s="21">
        <f>VLOOKUP(A33,Liste!$F$3:$Q$1586,2,FALSE)</f>
        <v>0</v>
      </c>
      <c r="H33" s="21">
        <f>VLOOKUP(A33,Liste!$F$3:$Q$1586,3,FALSE)</f>
        <v>0</v>
      </c>
      <c r="I33" s="21">
        <f>VLOOKUP(A33,Liste!$F$3:$Q$1586,4,FALSE)</f>
        <v>0</v>
      </c>
      <c r="J33" s="21">
        <f>VLOOKUP(A33,Liste!$F$3:$Q$1586,5,FALSE)</f>
        <v>0</v>
      </c>
      <c r="K33" s="21">
        <f>VLOOKUP(A33,Liste!$F$3:$Q$1586,9,FALSE)</f>
        <v>0</v>
      </c>
      <c r="Q33" s="14"/>
      <c r="T33" s="97"/>
      <c r="U33" s="14"/>
      <c r="V33" s="14"/>
      <c r="AA33" s="217">
        <f t="shared" si="4"/>
        <v>0</v>
      </c>
      <c r="AC33" s="267" t="str">
        <f t="shared" si="0"/>
        <v>0</v>
      </c>
      <c r="AD33" s="221" t="e">
        <f>VLOOKUP(AC33,FSGT2_Class!$AL$8:$AM$107,2,FALSE)</f>
        <v>#N/A</v>
      </c>
      <c r="AE33" s="221" t="e">
        <f>VLOOKUP(AC33,FSGT3_Class!$AL$8:$AM$107,2,FALSE)</f>
        <v>#N/A</v>
      </c>
      <c r="AF33" s="221"/>
    </row>
    <row r="34" spans="1:32" ht="14.1" customHeight="1" x14ac:dyDescent="0.3">
      <c r="A34" s="56" t="str">
        <f t="shared" si="5"/>
        <v/>
      </c>
      <c r="B34" s="287"/>
      <c r="C34" s="119" t="str">
        <f t="shared" si="6"/>
        <v/>
      </c>
      <c r="D34" s="119"/>
      <c r="E34" s="157" t="str">
        <f t="shared" si="7"/>
        <v/>
      </c>
      <c r="F34" s="22"/>
      <c r="G34" s="21">
        <f>VLOOKUP(A34,Liste!$F$3:$Q$1586,2,FALSE)</f>
        <v>0</v>
      </c>
      <c r="H34" s="21">
        <f>VLOOKUP(A34,Liste!$F$3:$Q$1586,3,FALSE)</f>
        <v>0</v>
      </c>
      <c r="I34" s="21">
        <f>VLOOKUP(A34,Liste!$F$3:$Q$1586,4,FALSE)</f>
        <v>0</v>
      </c>
      <c r="J34" s="21">
        <f>VLOOKUP(A34,Liste!$F$3:$Q$1586,5,FALSE)</f>
        <v>0</v>
      </c>
      <c r="K34" s="21">
        <f>VLOOKUP(A34,Liste!$F$3:$Q$1586,9,FALSE)</f>
        <v>0</v>
      </c>
      <c r="Q34" s="14"/>
      <c r="T34" s="97"/>
      <c r="U34" s="14"/>
      <c r="V34" s="14"/>
      <c r="AA34" s="217">
        <f t="shared" si="4"/>
        <v>0</v>
      </c>
      <c r="AC34" s="267" t="str">
        <f t="shared" si="0"/>
        <v>0</v>
      </c>
      <c r="AD34" s="221" t="e">
        <f>VLOOKUP(AC34,FSGT2_Class!$AL$8:$AM$107,2,FALSE)</f>
        <v>#N/A</v>
      </c>
      <c r="AE34" s="221" t="e">
        <f>VLOOKUP(AC34,FSGT3_Class!$AL$8:$AM$107,2,FALSE)</f>
        <v>#N/A</v>
      </c>
      <c r="AF34" s="221"/>
    </row>
    <row r="35" spans="1:32" ht="14.1" customHeight="1" x14ac:dyDescent="0.3">
      <c r="A35" s="56" t="str">
        <f t="shared" si="5"/>
        <v/>
      </c>
      <c r="B35" s="287"/>
      <c r="C35" s="119" t="str">
        <f t="shared" si="6"/>
        <v/>
      </c>
      <c r="D35" s="119"/>
      <c r="E35" s="157" t="str">
        <f t="shared" si="7"/>
        <v/>
      </c>
      <c r="F35" s="22"/>
      <c r="G35" s="21">
        <f>VLOOKUP(A35,Liste!$F$3:$Q$1586,2,FALSE)</f>
        <v>0</v>
      </c>
      <c r="H35" s="21">
        <f>VLOOKUP(A35,Liste!$F$3:$Q$1586,3,FALSE)</f>
        <v>0</v>
      </c>
      <c r="I35" s="21">
        <f>VLOOKUP(A35,Liste!$F$3:$Q$1586,4,FALSE)</f>
        <v>0</v>
      </c>
      <c r="J35" s="21">
        <f>VLOOKUP(A35,Liste!$F$3:$Q$1586,5,FALSE)</f>
        <v>0</v>
      </c>
      <c r="K35" s="21">
        <f>VLOOKUP(A35,Liste!$F$3:$Q$1586,9,FALSE)</f>
        <v>0</v>
      </c>
      <c r="Q35" s="14"/>
      <c r="T35" s="97"/>
      <c r="U35" s="14"/>
      <c r="V35" s="14"/>
      <c r="AA35" s="217">
        <f t="shared" si="4"/>
        <v>0</v>
      </c>
      <c r="AC35" s="267" t="str">
        <f t="shared" si="0"/>
        <v>0</v>
      </c>
      <c r="AD35" s="221" t="e">
        <f>VLOOKUP(AC35,FSGT2_Class!$AL$8:$AM$107,2,FALSE)</f>
        <v>#N/A</v>
      </c>
      <c r="AE35" s="221" t="e">
        <f>VLOOKUP(AC35,FSGT3_Class!$AL$8:$AM$107,2,FALSE)</f>
        <v>#N/A</v>
      </c>
      <c r="AF35" s="221"/>
    </row>
    <row r="36" spans="1:32" ht="14.1" customHeight="1" x14ac:dyDescent="0.3">
      <c r="A36" s="56" t="str">
        <f t="shared" si="5"/>
        <v/>
      </c>
      <c r="B36" s="287"/>
      <c r="C36" s="119" t="str">
        <f t="shared" si="6"/>
        <v/>
      </c>
      <c r="D36" s="119"/>
      <c r="E36" s="157" t="str">
        <f t="shared" si="7"/>
        <v/>
      </c>
      <c r="F36" s="22"/>
      <c r="G36" s="21">
        <f>VLOOKUP(A36,Liste!$F$3:$Q$1586,2,FALSE)</f>
        <v>0</v>
      </c>
      <c r="H36" s="21">
        <f>VLOOKUP(A36,Liste!$F$3:$Q$1586,3,FALSE)</f>
        <v>0</v>
      </c>
      <c r="I36" s="21">
        <f>VLOOKUP(A36,Liste!$F$3:$Q$1586,4,FALSE)</f>
        <v>0</v>
      </c>
      <c r="J36" s="21">
        <f>VLOOKUP(A36,Liste!$F$3:$Q$1586,5,FALSE)</f>
        <v>0</v>
      </c>
      <c r="K36" s="21">
        <f>VLOOKUP(A36,Liste!$F$3:$Q$1586,9,FALSE)</f>
        <v>0</v>
      </c>
      <c r="Q36" s="14"/>
      <c r="T36" s="97"/>
      <c r="U36" s="14"/>
      <c r="V36" s="14"/>
      <c r="AA36" s="217">
        <f t="shared" si="4"/>
        <v>0</v>
      </c>
      <c r="AC36" s="267" t="str">
        <f t="shared" si="0"/>
        <v>0</v>
      </c>
      <c r="AD36" s="221" t="e">
        <f>VLOOKUP(AC36,FSGT2_Class!$AL$8:$AM$107,2,FALSE)</f>
        <v>#N/A</v>
      </c>
      <c r="AE36" s="221" t="e">
        <f>VLOOKUP(AC36,FSGT3_Class!$AL$8:$AM$107,2,FALSE)</f>
        <v>#N/A</v>
      </c>
      <c r="AF36" s="221"/>
    </row>
    <row r="37" spans="1:32" ht="14.1" customHeight="1" x14ac:dyDescent="0.3">
      <c r="A37" s="56" t="str">
        <f t="shared" si="5"/>
        <v/>
      </c>
      <c r="B37" s="287"/>
      <c r="C37" s="119" t="str">
        <f t="shared" si="6"/>
        <v/>
      </c>
      <c r="D37" s="25"/>
      <c r="E37" s="157" t="str">
        <f t="shared" si="7"/>
        <v/>
      </c>
      <c r="F37" s="22"/>
      <c r="G37" s="21">
        <f>VLOOKUP(A37,Liste!$F$3:$Q$1586,2,FALSE)</f>
        <v>0</v>
      </c>
      <c r="H37" s="21">
        <f>VLOOKUP(A37,Liste!$F$3:$Q$1586,3,FALSE)</f>
        <v>0</v>
      </c>
      <c r="I37" s="21">
        <f>VLOOKUP(A37,Liste!$F$3:$Q$1586,4,FALSE)</f>
        <v>0</v>
      </c>
      <c r="J37" s="21">
        <f>VLOOKUP(A37,Liste!$F$3:$Q$1586,5,FALSE)</f>
        <v>0</v>
      </c>
      <c r="K37" s="21">
        <f>VLOOKUP(A37,Liste!$F$3:$Q$1586,9,FALSE)</f>
        <v>0</v>
      </c>
      <c r="Q37" s="14"/>
      <c r="T37" s="97"/>
      <c r="U37" s="14"/>
      <c r="V37" s="14"/>
      <c r="AA37" s="217">
        <f t="shared" si="4"/>
        <v>0</v>
      </c>
      <c r="AC37" s="267" t="str">
        <f t="shared" si="0"/>
        <v>0</v>
      </c>
      <c r="AD37" s="221" t="e">
        <f>VLOOKUP(AC37,FSGT2_Class!$AL$8:$AM$107,2,FALSE)</f>
        <v>#N/A</v>
      </c>
      <c r="AE37" s="221" t="e">
        <f>VLOOKUP(AC37,FSGT3_Class!$AL$8:$AM$107,2,FALSE)</f>
        <v>#N/A</v>
      </c>
      <c r="AF37" s="221"/>
    </row>
    <row r="38" spans="1:32" ht="14.1" customHeight="1" x14ac:dyDescent="0.3">
      <c r="A38" s="56" t="str">
        <f t="shared" si="5"/>
        <v/>
      </c>
      <c r="B38" s="287"/>
      <c r="C38" s="119" t="str">
        <f t="shared" si="6"/>
        <v/>
      </c>
      <c r="D38" s="119"/>
      <c r="E38" s="157" t="str">
        <f t="shared" si="7"/>
        <v/>
      </c>
      <c r="F38" s="22"/>
      <c r="G38" s="21">
        <f>VLOOKUP(A38,Liste!$F$3:$Q$1586,2,FALSE)</f>
        <v>0</v>
      </c>
      <c r="H38" s="21">
        <f>VLOOKUP(A38,Liste!$F$3:$Q$1586,3,FALSE)</f>
        <v>0</v>
      </c>
      <c r="I38" s="21">
        <f>VLOOKUP(A38,Liste!$F$3:$Q$1586,4,FALSE)</f>
        <v>0</v>
      </c>
      <c r="J38" s="21">
        <f>VLOOKUP(A38,Liste!$F$3:$Q$1586,5,FALSE)</f>
        <v>0</v>
      </c>
      <c r="K38" s="21">
        <f>VLOOKUP(A38,Liste!$F$3:$Q$1586,9,FALSE)</f>
        <v>0</v>
      </c>
      <c r="Q38" s="14"/>
      <c r="T38" s="97"/>
      <c r="U38" s="14"/>
      <c r="V38" s="14"/>
      <c r="AA38" s="217">
        <f t="shared" si="4"/>
        <v>0</v>
      </c>
      <c r="AC38" s="267" t="str">
        <f t="shared" si="0"/>
        <v>0</v>
      </c>
      <c r="AD38" s="221" t="e">
        <f>VLOOKUP(AC38,FSGT2_Class!$AL$8:$AM$107,2,FALSE)</f>
        <v>#N/A</v>
      </c>
      <c r="AE38" s="221" t="e">
        <f>VLOOKUP(AC38,FSGT3_Class!$AL$8:$AM$107,2,FALSE)</f>
        <v>#N/A</v>
      </c>
      <c r="AF38" s="221"/>
    </row>
    <row r="39" spans="1:32" ht="14.1" customHeight="1" x14ac:dyDescent="0.3">
      <c r="A39" s="56" t="str">
        <f t="shared" si="5"/>
        <v/>
      </c>
      <c r="B39" s="287"/>
      <c r="C39" s="119" t="str">
        <f t="shared" si="6"/>
        <v/>
      </c>
      <c r="D39" s="119"/>
      <c r="E39" s="157" t="str">
        <f t="shared" si="7"/>
        <v/>
      </c>
      <c r="F39" s="22"/>
      <c r="G39" s="21">
        <f>VLOOKUP(A39,Liste!$F$3:$Q$1586,2,FALSE)</f>
        <v>0</v>
      </c>
      <c r="H39" s="21">
        <f>VLOOKUP(A39,Liste!$F$3:$Q$1586,3,FALSE)</f>
        <v>0</v>
      </c>
      <c r="I39" s="21">
        <f>VLOOKUP(A39,Liste!$F$3:$Q$1586,4,FALSE)</f>
        <v>0</v>
      </c>
      <c r="J39" s="21">
        <f>VLOOKUP(A39,Liste!$F$3:$Q$1586,5,FALSE)</f>
        <v>0</v>
      </c>
      <c r="K39" s="21">
        <f>VLOOKUP(A39,Liste!$F$3:$Q$1586,9,FALSE)</f>
        <v>0</v>
      </c>
      <c r="Q39" s="14"/>
      <c r="T39" s="97"/>
      <c r="U39" s="14"/>
      <c r="V39" s="14"/>
      <c r="AA39" s="217">
        <f t="shared" si="4"/>
        <v>0</v>
      </c>
      <c r="AC39" s="267" t="str">
        <f t="shared" ref="AC39:AC70" si="8">CONCATENATE(F39,G39)</f>
        <v>0</v>
      </c>
      <c r="AD39" s="221" t="e">
        <f>VLOOKUP(AC39,FSGT2_Class!$AL$8:$AM$107,2,FALSE)</f>
        <v>#N/A</v>
      </c>
      <c r="AE39" s="221" t="e">
        <f>VLOOKUP(AC39,FSGT3_Class!$AL$8:$AM$107,2,FALSE)</f>
        <v>#N/A</v>
      </c>
      <c r="AF39" s="221"/>
    </row>
    <row r="40" spans="1:32" ht="14.1" customHeight="1" x14ac:dyDescent="0.3">
      <c r="A40" s="56" t="str">
        <f t="shared" si="5"/>
        <v/>
      </c>
      <c r="B40" s="287"/>
      <c r="C40" s="119" t="str">
        <f t="shared" si="6"/>
        <v/>
      </c>
      <c r="D40" s="119"/>
      <c r="E40" s="157" t="str">
        <f t="shared" si="7"/>
        <v/>
      </c>
      <c r="F40" s="22"/>
      <c r="G40" s="21">
        <f>VLOOKUP(A40,Liste!$F$3:$Q$1586,2,FALSE)</f>
        <v>0</v>
      </c>
      <c r="H40" s="21">
        <f>VLOOKUP(A40,Liste!$F$3:$Q$1586,3,FALSE)</f>
        <v>0</v>
      </c>
      <c r="I40" s="21">
        <f>VLOOKUP(A40,Liste!$F$3:$Q$1586,4,FALSE)</f>
        <v>0</v>
      </c>
      <c r="J40" s="21">
        <f>VLOOKUP(A40,Liste!$F$3:$Q$1586,5,FALSE)</f>
        <v>0</v>
      </c>
      <c r="K40" s="21">
        <f>VLOOKUP(A40,Liste!$F$3:$Q$1586,9,FALSE)</f>
        <v>0</v>
      </c>
      <c r="Q40" s="14"/>
      <c r="T40" s="97"/>
      <c r="U40" s="14"/>
      <c r="V40" s="14"/>
      <c r="AA40" s="217">
        <f t="shared" si="4"/>
        <v>0</v>
      </c>
      <c r="AC40" s="267" t="str">
        <f t="shared" si="8"/>
        <v>0</v>
      </c>
      <c r="AD40" s="221" t="e">
        <f>VLOOKUP(AC40,FSGT2_Class!$AL$8:$AM$107,2,FALSE)</f>
        <v>#N/A</v>
      </c>
      <c r="AE40" s="221" t="e">
        <f>VLOOKUP(AC40,FSGT3_Class!$AL$8:$AM$107,2,FALSE)</f>
        <v>#N/A</v>
      </c>
      <c r="AF40" s="221"/>
    </row>
    <row r="41" spans="1:32" ht="14.1" customHeight="1" x14ac:dyDescent="0.3">
      <c r="A41" s="56" t="str">
        <f t="shared" si="5"/>
        <v/>
      </c>
      <c r="B41" s="287"/>
      <c r="C41" s="119" t="str">
        <f t="shared" si="6"/>
        <v/>
      </c>
      <c r="D41" s="119"/>
      <c r="E41" s="157" t="str">
        <f t="shared" si="7"/>
        <v/>
      </c>
      <c r="F41" s="22"/>
      <c r="G41" s="21">
        <f>VLOOKUP(A41,Liste!$F$3:$Q$1586,2,FALSE)</f>
        <v>0</v>
      </c>
      <c r="H41" s="21">
        <f>VLOOKUP(A41,Liste!$F$3:$Q$1586,3,FALSE)</f>
        <v>0</v>
      </c>
      <c r="I41" s="21">
        <f>VLOOKUP(A41,Liste!$F$3:$Q$1586,4,FALSE)</f>
        <v>0</v>
      </c>
      <c r="J41" s="21">
        <f>VLOOKUP(A41,Liste!$F$3:$Q$1586,5,FALSE)</f>
        <v>0</v>
      </c>
      <c r="K41" s="21">
        <f>VLOOKUP(A41,Liste!$F$3:$Q$1586,9,FALSE)</f>
        <v>0</v>
      </c>
      <c r="Q41" s="14"/>
      <c r="T41" s="97"/>
      <c r="U41" s="14"/>
      <c r="V41" s="14"/>
      <c r="AA41" s="217">
        <f t="shared" si="4"/>
        <v>0</v>
      </c>
      <c r="AC41" s="267" t="str">
        <f t="shared" si="8"/>
        <v>0</v>
      </c>
      <c r="AD41" s="221" t="e">
        <f>VLOOKUP(AC41,FSGT2_Class!$AL$8:$AM$107,2,FALSE)</f>
        <v>#N/A</v>
      </c>
      <c r="AE41" s="221" t="e">
        <f>VLOOKUP(AC41,FSGT3_Class!$AL$8:$AM$107,2,FALSE)</f>
        <v>#N/A</v>
      </c>
      <c r="AF41" s="221"/>
    </row>
    <row r="42" spans="1:32" ht="14.1" customHeight="1" x14ac:dyDescent="0.3">
      <c r="A42" s="56" t="str">
        <f t="shared" si="5"/>
        <v/>
      </c>
      <c r="B42" s="287"/>
      <c r="C42" s="119" t="str">
        <f t="shared" si="6"/>
        <v/>
      </c>
      <c r="D42" s="119"/>
      <c r="E42" s="157" t="str">
        <f t="shared" si="7"/>
        <v/>
      </c>
      <c r="F42" s="22"/>
      <c r="G42" s="21">
        <f>VLOOKUP(A42,Liste!$F$3:$Q$1586,2,FALSE)</f>
        <v>0</v>
      </c>
      <c r="H42" s="21">
        <f>VLOOKUP(A42,Liste!$F$3:$Q$1586,3,FALSE)</f>
        <v>0</v>
      </c>
      <c r="I42" s="21">
        <f>VLOOKUP(A42,Liste!$F$3:$Q$1586,4,FALSE)</f>
        <v>0</v>
      </c>
      <c r="J42" s="21">
        <f>VLOOKUP(A42,Liste!$F$3:$Q$1586,5,FALSE)</f>
        <v>0</v>
      </c>
      <c r="K42" s="21">
        <f>VLOOKUP(A42,Liste!$F$3:$Q$1586,9,FALSE)</f>
        <v>0</v>
      </c>
      <c r="Q42" s="14"/>
      <c r="T42" s="97"/>
      <c r="U42" s="14"/>
      <c r="V42" s="14"/>
      <c r="AA42" s="217">
        <f t="shared" si="4"/>
        <v>0</v>
      </c>
      <c r="AC42" s="267" t="str">
        <f t="shared" si="8"/>
        <v>0</v>
      </c>
      <c r="AD42" s="221" t="e">
        <f>VLOOKUP(AC42,FSGT2_Class!$AL$8:$AM$107,2,FALSE)</f>
        <v>#N/A</v>
      </c>
      <c r="AE42" s="221" t="e">
        <f>VLOOKUP(AC42,FSGT3_Class!$AL$8:$AM$107,2,FALSE)</f>
        <v>#N/A</v>
      </c>
      <c r="AF42" s="221"/>
    </row>
    <row r="43" spans="1:32" ht="14.1" customHeight="1" x14ac:dyDescent="0.3">
      <c r="A43" s="56" t="str">
        <f t="shared" si="5"/>
        <v/>
      </c>
      <c r="B43" s="287"/>
      <c r="C43" s="119" t="str">
        <f t="shared" si="6"/>
        <v/>
      </c>
      <c r="D43" s="119"/>
      <c r="E43" s="157" t="str">
        <f t="shared" si="7"/>
        <v/>
      </c>
      <c r="F43" s="22"/>
      <c r="G43" s="21">
        <f>VLOOKUP(A43,Liste!$F$3:$Q$1586,2,FALSE)</f>
        <v>0</v>
      </c>
      <c r="H43" s="21">
        <f>VLOOKUP(A43,Liste!$F$3:$Q$1586,3,FALSE)</f>
        <v>0</v>
      </c>
      <c r="I43" s="21">
        <f>VLOOKUP(A43,Liste!$F$3:$Q$1586,4,FALSE)</f>
        <v>0</v>
      </c>
      <c r="J43" s="21">
        <f>VLOOKUP(A43,Liste!$F$3:$Q$1586,5,FALSE)</f>
        <v>0</v>
      </c>
      <c r="K43" s="21">
        <f>VLOOKUP(A43,Liste!$F$3:$Q$1586,9,FALSE)</f>
        <v>0</v>
      </c>
      <c r="Q43" s="14"/>
      <c r="T43" s="97"/>
      <c r="U43" s="14"/>
      <c r="V43" s="14"/>
      <c r="AA43" s="217">
        <f t="shared" si="4"/>
        <v>0</v>
      </c>
      <c r="AC43" s="267" t="str">
        <f t="shared" si="8"/>
        <v>0</v>
      </c>
      <c r="AD43" s="221" t="e">
        <f>VLOOKUP(AC43,FSGT2_Class!$AL$8:$AM$107,2,FALSE)</f>
        <v>#N/A</v>
      </c>
      <c r="AE43" s="221" t="e">
        <f>VLOOKUP(AC43,FSGT3_Class!$AL$8:$AM$107,2,FALSE)</f>
        <v>#N/A</v>
      </c>
      <c r="AF43" s="221"/>
    </row>
    <row r="44" spans="1:32" ht="14.1" customHeight="1" x14ac:dyDescent="0.3">
      <c r="A44" s="56" t="str">
        <f t="shared" si="5"/>
        <v/>
      </c>
      <c r="B44" s="287"/>
      <c r="C44" s="119" t="str">
        <f t="shared" si="6"/>
        <v/>
      </c>
      <c r="D44" s="119"/>
      <c r="E44" s="157" t="str">
        <f t="shared" si="7"/>
        <v/>
      </c>
      <c r="F44" s="22"/>
      <c r="G44" s="21">
        <f>VLOOKUP(A44,Liste!$F$3:$Q$1586,2,FALSE)</f>
        <v>0</v>
      </c>
      <c r="H44" s="21">
        <f>VLOOKUP(A44,Liste!$F$3:$Q$1586,3,FALSE)</f>
        <v>0</v>
      </c>
      <c r="I44" s="21">
        <f>VLOOKUP(A44,Liste!$F$3:$Q$1586,4,FALSE)</f>
        <v>0</v>
      </c>
      <c r="J44" s="21">
        <f>VLOOKUP(A44,Liste!$F$3:$Q$1586,5,FALSE)</f>
        <v>0</v>
      </c>
      <c r="K44" s="21">
        <f>VLOOKUP(A44,Liste!$F$3:$Q$1586,9,FALSE)</f>
        <v>0</v>
      </c>
      <c r="Q44" s="14"/>
      <c r="T44" s="97"/>
      <c r="U44" s="14"/>
      <c r="V44" s="14"/>
      <c r="AA44" s="217">
        <f t="shared" si="4"/>
        <v>0</v>
      </c>
      <c r="AC44" s="267" t="str">
        <f t="shared" si="8"/>
        <v>0</v>
      </c>
      <c r="AD44" s="221" t="e">
        <f>VLOOKUP(AC44,FSGT2_Class!$AL$8:$AM$107,2,FALSE)</f>
        <v>#N/A</v>
      </c>
      <c r="AE44" s="221" t="e">
        <f>VLOOKUP(AC44,FSGT3_Class!$AL$8:$AM$107,2,FALSE)</f>
        <v>#N/A</v>
      </c>
      <c r="AF44" s="221"/>
    </row>
    <row r="45" spans="1:32" ht="14.1" customHeight="1" x14ac:dyDescent="0.3">
      <c r="A45" s="56" t="str">
        <f t="shared" si="5"/>
        <v/>
      </c>
      <c r="B45" s="287"/>
      <c r="C45" s="119" t="str">
        <f t="shared" si="6"/>
        <v/>
      </c>
      <c r="D45" s="119"/>
      <c r="E45" s="157" t="str">
        <f t="shared" si="7"/>
        <v/>
      </c>
      <c r="F45" s="22"/>
      <c r="G45" s="21">
        <f>VLOOKUP(A45,Liste!$F$3:$Q$1586,2,FALSE)</f>
        <v>0</v>
      </c>
      <c r="H45" s="21">
        <f>VLOOKUP(A45,Liste!$F$3:$Q$1586,3,FALSE)</f>
        <v>0</v>
      </c>
      <c r="I45" s="21">
        <f>VLOOKUP(A45,Liste!$F$3:$Q$1586,4,FALSE)</f>
        <v>0</v>
      </c>
      <c r="J45" s="21">
        <f>VLOOKUP(A45,Liste!$F$3:$Q$1586,5,FALSE)</f>
        <v>0</v>
      </c>
      <c r="K45" s="21">
        <f>VLOOKUP(A45,Liste!$F$3:$Q$1586,9,FALSE)</f>
        <v>0</v>
      </c>
      <c r="Q45" s="14"/>
      <c r="T45" s="97"/>
      <c r="U45" s="14"/>
      <c r="V45" s="14"/>
      <c r="AA45" s="217">
        <f t="shared" si="4"/>
        <v>0</v>
      </c>
      <c r="AC45" s="267" t="str">
        <f t="shared" si="8"/>
        <v>0</v>
      </c>
      <c r="AD45" s="221" t="e">
        <f>VLOOKUP(AC45,FSGT2_Class!$AL$8:$AM$107,2,FALSE)</f>
        <v>#N/A</v>
      </c>
      <c r="AE45" s="221" t="e">
        <f>VLOOKUP(AC45,FSGT3_Class!$AL$8:$AM$107,2,FALSE)</f>
        <v>#N/A</v>
      </c>
      <c r="AF45" s="221"/>
    </row>
    <row r="46" spans="1:32" ht="14.1" customHeight="1" x14ac:dyDescent="0.3">
      <c r="A46" s="56" t="str">
        <f t="shared" si="5"/>
        <v/>
      </c>
      <c r="B46" s="287"/>
      <c r="C46" s="119" t="str">
        <f t="shared" si="6"/>
        <v/>
      </c>
      <c r="D46" s="119"/>
      <c r="E46" s="157" t="str">
        <f t="shared" si="7"/>
        <v/>
      </c>
      <c r="F46" s="22"/>
      <c r="G46" s="21">
        <f>VLOOKUP(A46,Liste!$F$3:$Q$1586,2,FALSE)</f>
        <v>0</v>
      </c>
      <c r="H46" s="21">
        <f>VLOOKUP(A46,Liste!$F$3:$Q$1586,3,FALSE)</f>
        <v>0</v>
      </c>
      <c r="I46" s="21">
        <f>VLOOKUP(A46,Liste!$F$3:$Q$1586,4,FALSE)</f>
        <v>0</v>
      </c>
      <c r="J46" s="21">
        <f>VLOOKUP(A46,Liste!$F$3:$Q$1586,5,FALSE)</f>
        <v>0</v>
      </c>
      <c r="K46" s="21">
        <f>VLOOKUP(A46,Liste!$F$3:$Q$1586,9,FALSE)</f>
        <v>0</v>
      </c>
      <c r="Q46" s="14"/>
      <c r="T46" s="97"/>
      <c r="U46" s="14"/>
      <c r="V46" s="14"/>
      <c r="AA46" s="217">
        <f t="shared" si="4"/>
        <v>0</v>
      </c>
      <c r="AC46" s="267" t="str">
        <f t="shared" si="8"/>
        <v>0</v>
      </c>
      <c r="AD46" s="221" t="e">
        <f>VLOOKUP(AC46,FSGT2_Class!$AL$8:$AM$107,2,FALSE)</f>
        <v>#N/A</v>
      </c>
      <c r="AE46" s="221" t="e">
        <f>VLOOKUP(AC46,FSGT3_Class!$AL$8:$AM$107,2,FALSE)</f>
        <v>#N/A</v>
      </c>
      <c r="AF46" s="221"/>
    </row>
    <row r="47" spans="1:32" ht="14.1" customHeight="1" x14ac:dyDescent="0.3">
      <c r="A47" s="56" t="str">
        <f t="shared" si="5"/>
        <v/>
      </c>
      <c r="B47" s="287"/>
      <c r="C47" s="119" t="str">
        <f t="shared" si="6"/>
        <v/>
      </c>
      <c r="D47" s="119"/>
      <c r="E47" s="157" t="str">
        <f t="shared" si="7"/>
        <v/>
      </c>
      <c r="F47" s="22"/>
      <c r="G47" s="21">
        <f>VLOOKUP(A47,Liste!$F$3:$Q$1586,2,FALSE)</f>
        <v>0</v>
      </c>
      <c r="H47" s="21">
        <f>VLOOKUP(A47,Liste!$F$3:$Q$1586,3,FALSE)</f>
        <v>0</v>
      </c>
      <c r="I47" s="21">
        <f>VLOOKUP(A47,Liste!$F$3:$Q$1586,4,FALSE)</f>
        <v>0</v>
      </c>
      <c r="J47" s="21">
        <f>VLOOKUP(A47,Liste!$F$3:$Q$1586,5,FALSE)</f>
        <v>0</v>
      </c>
      <c r="K47" s="21">
        <f>VLOOKUP(A47,Liste!$F$3:$Q$1586,9,FALSE)</f>
        <v>0</v>
      </c>
      <c r="Q47" s="14"/>
      <c r="T47" s="97"/>
      <c r="U47" s="14"/>
      <c r="V47" s="14"/>
      <c r="AA47" s="217">
        <f t="shared" si="4"/>
        <v>0</v>
      </c>
      <c r="AC47" s="267" t="str">
        <f t="shared" si="8"/>
        <v>0</v>
      </c>
      <c r="AD47" s="221" t="e">
        <f>VLOOKUP(AC47,FSGT2_Class!$AL$8:$AM$107,2,FALSE)</f>
        <v>#N/A</v>
      </c>
      <c r="AE47" s="221" t="e">
        <f>VLOOKUP(AC47,FSGT3_Class!$AL$8:$AM$107,2,FALSE)</f>
        <v>#N/A</v>
      </c>
      <c r="AF47" s="221"/>
    </row>
    <row r="48" spans="1:32" ht="14.1" customHeight="1" x14ac:dyDescent="0.3">
      <c r="A48" s="56" t="str">
        <f t="shared" si="5"/>
        <v/>
      </c>
      <c r="B48" s="287"/>
      <c r="C48" s="119" t="str">
        <f t="shared" si="6"/>
        <v/>
      </c>
      <c r="D48" s="119"/>
      <c r="E48" s="157" t="str">
        <f t="shared" si="7"/>
        <v/>
      </c>
      <c r="F48" s="22"/>
      <c r="G48" s="21">
        <f>VLOOKUP(A48,Liste!$F$3:$Q$1586,2,FALSE)</f>
        <v>0</v>
      </c>
      <c r="H48" s="21">
        <f>VLOOKUP(A48,Liste!$F$3:$Q$1586,3,FALSE)</f>
        <v>0</v>
      </c>
      <c r="I48" s="21">
        <f>VLOOKUP(A48,Liste!$F$3:$Q$1586,4,FALSE)</f>
        <v>0</v>
      </c>
      <c r="J48" s="21">
        <f>VLOOKUP(A48,Liste!$F$3:$Q$1586,5,FALSE)</f>
        <v>0</v>
      </c>
      <c r="K48" s="21">
        <f>VLOOKUP(A48,Liste!$F$3:$Q$1586,9,FALSE)</f>
        <v>0</v>
      </c>
      <c r="Q48" s="14"/>
      <c r="T48" s="97"/>
      <c r="U48" s="14"/>
      <c r="V48" s="14"/>
      <c r="AA48" s="217">
        <f t="shared" si="4"/>
        <v>0</v>
      </c>
      <c r="AC48" s="267" t="str">
        <f t="shared" si="8"/>
        <v>0</v>
      </c>
      <c r="AD48" s="221" t="e">
        <f>VLOOKUP(AC48,FSGT2_Class!$AL$8:$AM$107,2,FALSE)</f>
        <v>#N/A</v>
      </c>
      <c r="AE48" s="221" t="e">
        <f>VLOOKUP(AC48,FSGT3_Class!$AL$8:$AM$107,2,FALSE)</f>
        <v>#N/A</v>
      </c>
      <c r="AF48" s="221"/>
    </row>
    <row r="49" spans="1:32" ht="14.1" customHeight="1" x14ac:dyDescent="0.3">
      <c r="A49" s="56" t="str">
        <f t="shared" si="5"/>
        <v/>
      </c>
      <c r="B49" s="287"/>
      <c r="C49" s="119" t="str">
        <f t="shared" si="6"/>
        <v/>
      </c>
      <c r="D49" s="119"/>
      <c r="E49" s="157" t="str">
        <f t="shared" si="7"/>
        <v/>
      </c>
      <c r="F49" s="22"/>
      <c r="G49" s="21">
        <f>VLOOKUP(A49,Liste!$F$3:$Q$1586,2,FALSE)</f>
        <v>0</v>
      </c>
      <c r="H49" s="21">
        <f>VLOOKUP(A49,Liste!$F$3:$Q$1586,3,FALSE)</f>
        <v>0</v>
      </c>
      <c r="I49" s="21">
        <f>VLOOKUP(A49,Liste!$F$3:$Q$1586,4,FALSE)</f>
        <v>0</v>
      </c>
      <c r="J49" s="21">
        <f>VLOOKUP(A49,Liste!$F$3:$Q$1586,5,FALSE)</f>
        <v>0</v>
      </c>
      <c r="K49" s="21">
        <f>VLOOKUP(A49,Liste!$F$3:$Q$1586,9,FALSE)</f>
        <v>0</v>
      </c>
      <c r="Q49" s="14"/>
      <c r="T49" s="97"/>
      <c r="U49" s="14"/>
      <c r="V49" s="14"/>
      <c r="AA49" s="217">
        <f t="shared" si="4"/>
        <v>0</v>
      </c>
      <c r="AC49" s="267" t="str">
        <f t="shared" si="8"/>
        <v>0</v>
      </c>
      <c r="AD49" s="221" t="e">
        <f>VLOOKUP(AC49,FSGT2_Class!$AL$8:$AM$107,2,FALSE)</f>
        <v>#N/A</v>
      </c>
      <c r="AE49" s="221" t="e">
        <f>VLOOKUP(AC49,FSGT3_Class!$AL$8:$AM$107,2,FALSE)</f>
        <v>#N/A</v>
      </c>
      <c r="AF49" s="221"/>
    </row>
    <row r="50" spans="1:32" ht="14.1" customHeight="1" x14ac:dyDescent="0.3">
      <c r="A50" s="56" t="str">
        <f t="shared" si="5"/>
        <v/>
      </c>
      <c r="B50" s="287"/>
      <c r="C50" s="119" t="str">
        <f t="shared" si="6"/>
        <v/>
      </c>
      <c r="D50" s="119"/>
      <c r="E50" s="157" t="str">
        <f t="shared" si="7"/>
        <v/>
      </c>
      <c r="F50" s="22"/>
      <c r="G50" s="21">
        <f>VLOOKUP(A50,Liste!$F$3:$Q$1586,2,FALSE)</f>
        <v>0</v>
      </c>
      <c r="H50" s="21">
        <f>VLOOKUP(A50,Liste!$F$3:$Q$1586,3,FALSE)</f>
        <v>0</v>
      </c>
      <c r="I50" s="21">
        <f>VLOOKUP(A50,Liste!$F$3:$Q$1586,4,FALSE)</f>
        <v>0</v>
      </c>
      <c r="J50" s="21">
        <f>VLOOKUP(A50,Liste!$F$3:$Q$1586,5,FALSE)</f>
        <v>0</v>
      </c>
      <c r="K50" s="21">
        <f>VLOOKUP(A50,Liste!$F$3:$Q$1586,9,FALSE)</f>
        <v>0</v>
      </c>
      <c r="Q50" s="14"/>
      <c r="T50" s="97"/>
      <c r="U50" s="14"/>
      <c r="V50" s="14"/>
      <c r="AA50" s="217">
        <f t="shared" si="4"/>
        <v>0</v>
      </c>
      <c r="AC50" s="267" t="str">
        <f t="shared" si="8"/>
        <v>0</v>
      </c>
      <c r="AD50" s="221" t="e">
        <f>VLOOKUP(AC50,FSGT2_Class!$AL$8:$AM$107,2,FALSE)</f>
        <v>#N/A</v>
      </c>
      <c r="AE50" s="221" t="e">
        <f>VLOOKUP(AC50,FSGT3_Class!$AL$8:$AM$107,2,FALSE)</f>
        <v>#N/A</v>
      </c>
      <c r="AF50" s="221"/>
    </row>
    <row r="51" spans="1:32" ht="14.1" customHeight="1" x14ac:dyDescent="0.3">
      <c r="A51" s="56" t="str">
        <f t="shared" si="5"/>
        <v/>
      </c>
      <c r="B51" s="287"/>
      <c r="C51" s="119" t="str">
        <f t="shared" si="6"/>
        <v/>
      </c>
      <c r="D51" s="119"/>
      <c r="E51" s="157" t="str">
        <f t="shared" si="7"/>
        <v/>
      </c>
      <c r="F51" s="22"/>
      <c r="G51" s="21">
        <f>VLOOKUP(A51,Liste!$F$3:$Q$1586,2,FALSE)</f>
        <v>0</v>
      </c>
      <c r="H51" s="21">
        <f>VLOOKUP(A51,Liste!$F$3:$Q$1586,3,FALSE)</f>
        <v>0</v>
      </c>
      <c r="I51" s="21">
        <f>VLOOKUP(A51,Liste!$F$3:$Q$1586,4,FALSE)</f>
        <v>0</v>
      </c>
      <c r="J51" s="21">
        <f>VLOOKUP(A51,Liste!$F$3:$Q$1586,5,FALSE)</f>
        <v>0</v>
      </c>
      <c r="K51" s="21">
        <f>VLOOKUP(A51,Liste!$F$3:$Q$1586,9,FALSE)</f>
        <v>0</v>
      </c>
      <c r="Q51" s="14"/>
      <c r="T51" s="97"/>
      <c r="U51" s="14"/>
      <c r="V51" s="14"/>
      <c r="AA51" s="217">
        <f t="shared" si="4"/>
        <v>0</v>
      </c>
      <c r="AC51" s="267" t="str">
        <f t="shared" si="8"/>
        <v>0</v>
      </c>
      <c r="AD51" s="221" t="e">
        <f>VLOOKUP(AC51,FSGT2_Class!$AL$8:$AM$107,2,FALSE)</f>
        <v>#N/A</v>
      </c>
      <c r="AE51" s="221" t="e">
        <f>VLOOKUP(AC51,FSGT3_Class!$AL$8:$AM$107,2,FALSE)</f>
        <v>#N/A</v>
      </c>
      <c r="AF51" s="221"/>
    </row>
    <row r="52" spans="1:32" ht="14.1" customHeight="1" x14ac:dyDescent="0.3">
      <c r="A52" s="56" t="str">
        <f t="shared" si="5"/>
        <v/>
      </c>
      <c r="B52" s="287"/>
      <c r="C52" s="119" t="str">
        <f t="shared" si="6"/>
        <v/>
      </c>
      <c r="D52" s="119"/>
      <c r="E52" s="157" t="str">
        <f t="shared" si="7"/>
        <v/>
      </c>
      <c r="F52" s="22"/>
      <c r="G52" s="21">
        <f>VLOOKUP(A52,Liste!$F$3:$Q$1586,2,FALSE)</f>
        <v>0</v>
      </c>
      <c r="H52" s="21">
        <f>VLOOKUP(A52,Liste!$F$3:$Q$1586,3,FALSE)</f>
        <v>0</v>
      </c>
      <c r="I52" s="21">
        <f>VLOOKUP(A52,Liste!$F$3:$Q$1586,4,FALSE)</f>
        <v>0</v>
      </c>
      <c r="J52" s="21">
        <f>VLOOKUP(A52,Liste!$F$3:$Q$1586,5,FALSE)</f>
        <v>0</v>
      </c>
      <c r="K52" s="21">
        <f>VLOOKUP(A52,Liste!$F$3:$Q$1586,9,FALSE)</f>
        <v>0</v>
      </c>
      <c r="Q52" s="14"/>
      <c r="T52" s="97"/>
      <c r="U52" s="14"/>
      <c r="V52" s="14"/>
      <c r="AA52" s="217">
        <f t="shared" si="4"/>
        <v>0</v>
      </c>
      <c r="AC52" s="267" t="str">
        <f t="shared" si="8"/>
        <v>0</v>
      </c>
      <c r="AD52" s="221" t="e">
        <f>VLOOKUP(AC52,FSGT2_Class!$AL$8:$AM$107,2,FALSE)</f>
        <v>#N/A</v>
      </c>
      <c r="AE52" s="221" t="e">
        <f>VLOOKUP(AC52,FSGT3_Class!$AL$8:$AM$107,2,FALSE)</f>
        <v>#N/A</v>
      </c>
      <c r="AF52" s="221"/>
    </row>
    <row r="53" spans="1:32" ht="14.1" customHeight="1" x14ac:dyDescent="0.3">
      <c r="A53" s="56" t="str">
        <f t="shared" si="5"/>
        <v/>
      </c>
      <c r="B53" s="287"/>
      <c r="C53" s="119" t="str">
        <f t="shared" si="6"/>
        <v/>
      </c>
      <c r="D53" s="119"/>
      <c r="E53" s="157" t="str">
        <f t="shared" si="7"/>
        <v/>
      </c>
      <c r="F53" s="22"/>
      <c r="G53" s="21">
        <f>VLOOKUP(A53,Liste!$F$3:$Q$1586,2,FALSE)</f>
        <v>0</v>
      </c>
      <c r="H53" s="21">
        <f>VLOOKUP(A53,Liste!$F$3:$Q$1586,3,FALSE)</f>
        <v>0</v>
      </c>
      <c r="I53" s="21">
        <f>VLOOKUP(A53,Liste!$F$3:$Q$1586,4,FALSE)</f>
        <v>0</v>
      </c>
      <c r="J53" s="21">
        <f>VLOOKUP(A53,Liste!$F$3:$Q$1586,5,FALSE)</f>
        <v>0</v>
      </c>
      <c r="K53" s="21">
        <f>VLOOKUP(A53,Liste!$F$3:$Q$1586,9,FALSE)</f>
        <v>0</v>
      </c>
      <c r="Q53" s="14"/>
      <c r="T53" s="97"/>
      <c r="U53" s="14"/>
      <c r="V53" s="14"/>
      <c r="AA53" s="217">
        <f t="shared" si="4"/>
        <v>0</v>
      </c>
      <c r="AC53" s="267" t="str">
        <f t="shared" si="8"/>
        <v>0</v>
      </c>
      <c r="AD53" s="221" t="e">
        <f>VLOOKUP(AC53,FSGT2_Class!$AL$8:$AM$107,2,FALSE)</f>
        <v>#N/A</v>
      </c>
      <c r="AE53" s="221" t="e">
        <f>VLOOKUP(AC53,FSGT3_Class!$AL$8:$AM$107,2,FALSE)</f>
        <v>#N/A</v>
      </c>
      <c r="AF53" s="221"/>
    </row>
    <row r="54" spans="1:32" ht="14.1" customHeight="1" x14ac:dyDescent="0.3">
      <c r="A54" s="56" t="str">
        <f t="shared" si="5"/>
        <v/>
      </c>
      <c r="B54" s="287"/>
      <c r="C54" s="119" t="str">
        <f t="shared" si="6"/>
        <v/>
      </c>
      <c r="D54" s="119"/>
      <c r="E54" s="157" t="str">
        <f t="shared" si="7"/>
        <v/>
      </c>
      <c r="F54" s="22"/>
      <c r="G54" s="21">
        <f>VLOOKUP(A54,Liste!$F$3:$Q$1586,2,FALSE)</f>
        <v>0</v>
      </c>
      <c r="H54" s="21">
        <f>VLOOKUP(A54,Liste!$F$3:$Q$1586,3,FALSE)</f>
        <v>0</v>
      </c>
      <c r="I54" s="21">
        <f>VLOOKUP(A54,Liste!$F$3:$Q$1586,4,FALSE)</f>
        <v>0</v>
      </c>
      <c r="J54" s="21">
        <f>VLOOKUP(A54,Liste!$F$3:$Q$1586,5,FALSE)</f>
        <v>0</v>
      </c>
      <c r="K54" s="21">
        <f>VLOOKUP(A54,Liste!$F$3:$Q$1586,9,FALSE)</f>
        <v>0</v>
      </c>
      <c r="Q54" s="14"/>
      <c r="T54" s="97"/>
      <c r="U54" s="14"/>
      <c r="V54" s="14"/>
      <c r="AA54" s="217">
        <f t="shared" si="4"/>
        <v>0</v>
      </c>
      <c r="AC54" s="267" t="str">
        <f t="shared" si="8"/>
        <v>0</v>
      </c>
      <c r="AD54" s="221" t="e">
        <f>VLOOKUP(AC54,FSGT2_Class!$AL$8:$AM$107,2,FALSE)</f>
        <v>#N/A</v>
      </c>
      <c r="AE54" s="221" t="e">
        <f>VLOOKUP(AC54,FSGT3_Class!$AL$8:$AM$107,2,FALSE)</f>
        <v>#N/A</v>
      </c>
      <c r="AF54" s="221"/>
    </row>
    <row r="55" spans="1:32" ht="14.1" customHeight="1" x14ac:dyDescent="0.3">
      <c r="A55" s="56" t="str">
        <f t="shared" si="5"/>
        <v/>
      </c>
      <c r="B55" s="287"/>
      <c r="C55" s="119" t="str">
        <f t="shared" si="6"/>
        <v/>
      </c>
      <c r="D55" s="119"/>
      <c r="E55" s="157" t="str">
        <f t="shared" si="7"/>
        <v/>
      </c>
      <c r="F55" s="22"/>
      <c r="G55" s="21">
        <f>VLOOKUP(A55,Liste!$F$3:$Q$1586,2,FALSE)</f>
        <v>0</v>
      </c>
      <c r="H55" s="21">
        <f>VLOOKUP(A55,Liste!$F$3:$Q$1586,3,FALSE)</f>
        <v>0</v>
      </c>
      <c r="I55" s="21">
        <f>VLOOKUP(A55,Liste!$F$3:$Q$1586,4,FALSE)</f>
        <v>0</v>
      </c>
      <c r="J55" s="21">
        <f>VLOOKUP(A55,Liste!$F$3:$Q$1586,5,FALSE)</f>
        <v>0</v>
      </c>
      <c r="K55" s="21">
        <f>VLOOKUP(A55,Liste!$F$3:$Q$1586,9,FALSE)</f>
        <v>0</v>
      </c>
      <c r="Q55" s="14"/>
      <c r="T55" s="97"/>
      <c r="U55" s="14"/>
      <c r="V55" s="14"/>
      <c r="AA55" s="217">
        <f t="shared" si="4"/>
        <v>0</v>
      </c>
      <c r="AC55" s="267" t="str">
        <f t="shared" si="8"/>
        <v>0</v>
      </c>
      <c r="AD55" s="221" t="e">
        <f>VLOOKUP(AC55,FSGT2_Class!$AL$8:$AM$107,2,FALSE)</f>
        <v>#N/A</v>
      </c>
      <c r="AE55" s="221" t="e">
        <f>VLOOKUP(AC55,FSGT3_Class!$AL$8:$AM$107,2,FALSE)</f>
        <v>#N/A</v>
      </c>
      <c r="AF55" s="221"/>
    </row>
    <row r="56" spans="1:32" ht="14.1" customHeight="1" x14ac:dyDescent="0.3">
      <c r="A56" s="56" t="str">
        <f t="shared" si="5"/>
        <v/>
      </c>
      <c r="B56" s="287"/>
      <c r="C56" s="119" t="str">
        <f t="shared" si="6"/>
        <v/>
      </c>
      <c r="D56" s="119"/>
      <c r="E56" s="157" t="str">
        <f t="shared" si="7"/>
        <v/>
      </c>
      <c r="F56" s="22"/>
      <c r="G56" s="21">
        <f>VLOOKUP(A56,Liste!$F$3:$Q$1586,2,FALSE)</f>
        <v>0</v>
      </c>
      <c r="H56" s="21">
        <f>VLOOKUP(A56,Liste!$F$3:$Q$1586,3,FALSE)</f>
        <v>0</v>
      </c>
      <c r="I56" s="21">
        <f>VLOOKUP(A56,Liste!$F$3:$Q$1586,4,FALSE)</f>
        <v>0</v>
      </c>
      <c r="J56" s="21">
        <f>VLOOKUP(A56,Liste!$F$3:$Q$1586,5,FALSE)</f>
        <v>0</v>
      </c>
      <c r="K56" s="21">
        <f>VLOOKUP(A56,Liste!$F$3:$Q$1586,9,FALSE)</f>
        <v>0</v>
      </c>
      <c r="Q56" s="14"/>
      <c r="T56" s="97"/>
      <c r="U56" s="14"/>
      <c r="V56" s="14"/>
      <c r="AA56" s="217">
        <f t="shared" si="4"/>
        <v>0</v>
      </c>
      <c r="AC56" s="267" t="str">
        <f t="shared" si="8"/>
        <v>0</v>
      </c>
      <c r="AD56" s="221" t="e">
        <f>VLOOKUP(AC56,FSGT2_Class!$AL$8:$AM$107,2,FALSE)</f>
        <v>#N/A</v>
      </c>
      <c r="AE56" s="221" t="e">
        <f>VLOOKUP(AC56,FSGT3_Class!$AL$8:$AM$107,2,FALSE)</f>
        <v>#N/A</v>
      </c>
      <c r="AF56" s="221"/>
    </row>
    <row r="57" spans="1:32" ht="14.1" customHeight="1" x14ac:dyDescent="0.3">
      <c r="A57" s="56" t="str">
        <f t="shared" si="5"/>
        <v/>
      </c>
      <c r="B57" s="287"/>
      <c r="C57" s="119" t="str">
        <f t="shared" si="6"/>
        <v/>
      </c>
      <c r="D57" s="119"/>
      <c r="E57" s="157" t="str">
        <f t="shared" si="7"/>
        <v/>
      </c>
      <c r="F57" s="22"/>
      <c r="G57" s="21">
        <f>VLOOKUP(A57,Liste!$F$3:$Q$1586,2,FALSE)</f>
        <v>0</v>
      </c>
      <c r="H57" s="21">
        <f>VLOOKUP(A57,Liste!$F$3:$Q$1586,3,FALSE)</f>
        <v>0</v>
      </c>
      <c r="I57" s="21">
        <f>VLOOKUP(A57,Liste!$F$3:$Q$1586,4,FALSE)</f>
        <v>0</v>
      </c>
      <c r="J57" s="21">
        <f>VLOOKUP(A57,Liste!$F$3:$Q$1586,5,FALSE)</f>
        <v>0</v>
      </c>
      <c r="K57" s="21">
        <f>VLOOKUP(A57,Liste!$F$3:$Q$1586,9,FALSE)</f>
        <v>0</v>
      </c>
      <c r="Q57" s="14"/>
      <c r="T57" s="97"/>
      <c r="U57" s="14"/>
      <c r="V57" s="14"/>
      <c r="AA57" s="217">
        <f t="shared" si="4"/>
        <v>0</v>
      </c>
      <c r="AC57" s="267" t="str">
        <f t="shared" si="8"/>
        <v>0</v>
      </c>
      <c r="AD57" s="221" t="e">
        <f>VLOOKUP(AC57,FSGT2_Class!$AL$8:$AM$107,2,FALSE)</f>
        <v>#N/A</v>
      </c>
      <c r="AE57" s="221" t="e">
        <f>VLOOKUP(AC57,FSGT3_Class!$AL$8:$AM$107,2,FALSE)</f>
        <v>#N/A</v>
      </c>
      <c r="AF57" s="221"/>
    </row>
    <row r="58" spans="1:32" ht="14.1" customHeight="1" x14ac:dyDescent="0.3">
      <c r="A58" s="56" t="str">
        <f t="shared" si="5"/>
        <v/>
      </c>
      <c r="B58" s="287"/>
      <c r="C58" s="119" t="str">
        <f t="shared" si="6"/>
        <v/>
      </c>
      <c r="D58" s="119"/>
      <c r="E58" s="157" t="str">
        <f t="shared" si="7"/>
        <v/>
      </c>
      <c r="F58" s="22"/>
      <c r="G58" s="21">
        <f>VLOOKUP(A58,Liste!$F$3:$Q$1586,2,FALSE)</f>
        <v>0</v>
      </c>
      <c r="H58" s="21">
        <f>VLOOKUP(A58,Liste!$F$3:$Q$1586,3,FALSE)</f>
        <v>0</v>
      </c>
      <c r="I58" s="21">
        <f>VLOOKUP(A58,Liste!$F$3:$Q$1586,4,FALSE)</f>
        <v>0</v>
      </c>
      <c r="J58" s="21">
        <f>VLOOKUP(A58,Liste!$F$3:$Q$1586,5,FALSE)</f>
        <v>0</v>
      </c>
      <c r="K58" s="21">
        <f>VLOOKUP(A58,Liste!$F$3:$Q$1586,9,FALSE)</f>
        <v>0</v>
      </c>
      <c r="Q58" s="14"/>
      <c r="T58" s="97"/>
      <c r="U58" s="14"/>
      <c r="V58" s="14"/>
      <c r="AA58" s="217">
        <f t="shared" si="4"/>
        <v>0</v>
      </c>
      <c r="AC58" s="267" t="str">
        <f t="shared" si="8"/>
        <v>0</v>
      </c>
      <c r="AD58" s="221" t="e">
        <f>VLOOKUP(AC58,FSGT2_Class!$AL$8:$AM$107,2,FALSE)</f>
        <v>#N/A</v>
      </c>
      <c r="AE58" s="221" t="e">
        <f>VLOOKUP(AC58,FSGT3_Class!$AL$8:$AM$107,2,FALSE)</f>
        <v>#N/A</v>
      </c>
      <c r="AF58" s="221"/>
    </row>
    <row r="59" spans="1:32" ht="14.1" customHeight="1" x14ac:dyDescent="0.3">
      <c r="A59" s="56" t="str">
        <f t="shared" si="5"/>
        <v/>
      </c>
      <c r="B59" s="287"/>
      <c r="C59" s="119" t="str">
        <f t="shared" si="6"/>
        <v/>
      </c>
      <c r="D59" s="119"/>
      <c r="E59" s="157" t="str">
        <f t="shared" si="7"/>
        <v/>
      </c>
      <c r="F59" s="22"/>
      <c r="G59" s="21">
        <f>VLOOKUP(A59,Liste!$F$3:$Q$1586,2,FALSE)</f>
        <v>0</v>
      </c>
      <c r="H59" s="21">
        <f>VLOOKUP(A59,Liste!$F$3:$Q$1586,3,FALSE)</f>
        <v>0</v>
      </c>
      <c r="I59" s="21">
        <f>VLOOKUP(A59,Liste!$F$3:$Q$1586,4,FALSE)</f>
        <v>0</v>
      </c>
      <c r="J59" s="21">
        <f>VLOOKUP(A59,Liste!$F$3:$Q$1586,5,FALSE)</f>
        <v>0</v>
      </c>
      <c r="K59" s="21">
        <f>VLOOKUP(A59,Liste!$F$3:$Q$1586,9,FALSE)</f>
        <v>0</v>
      </c>
      <c r="Q59" s="14"/>
      <c r="T59" s="97"/>
      <c r="U59" s="14"/>
      <c r="V59" s="14"/>
      <c r="AA59" s="217">
        <f t="shared" si="4"/>
        <v>0</v>
      </c>
      <c r="AC59" s="267" t="str">
        <f t="shared" si="8"/>
        <v>0</v>
      </c>
      <c r="AD59" s="221" t="e">
        <f>VLOOKUP(AC59,FSGT2_Class!$AL$8:$AM$107,2,FALSE)</f>
        <v>#N/A</v>
      </c>
      <c r="AE59" s="221" t="e">
        <f>VLOOKUP(AC59,FSGT3_Class!$AL$8:$AM$107,2,FALSE)</f>
        <v>#N/A</v>
      </c>
      <c r="AF59" s="221"/>
    </row>
    <row r="60" spans="1:32" ht="14.1" customHeight="1" x14ac:dyDescent="0.3">
      <c r="A60" s="56" t="str">
        <f t="shared" si="5"/>
        <v/>
      </c>
      <c r="B60" s="287"/>
      <c r="C60" s="119" t="str">
        <f t="shared" si="6"/>
        <v/>
      </c>
      <c r="D60" s="119"/>
      <c r="E60" s="157" t="str">
        <f t="shared" si="7"/>
        <v/>
      </c>
      <c r="F60" s="22"/>
      <c r="G60" s="21">
        <f>VLOOKUP(A60,Liste!$F$3:$Q$1586,2,FALSE)</f>
        <v>0</v>
      </c>
      <c r="H60" s="21">
        <f>VLOOKUP(A60,Liste!$F$3:$Q$1586,3,FALSE)</f>
        <v>0</v>
      </c>
      <c r="I60" s="21">
        <f>VLOOKUP(A60,Liste!$F$3:$Q$1586,4,FALSE)</f>
        <v>0</v>
      </c>
      <c r="J60" s="21">
        <f>VLOOKUP(A60,Liste!$F$3:$Q$1586,5,FALSE)</f>
        <v>0</v>
      </c>
      <c r="K60" s="21">
        <f>VLOOKUP(A60,Liste!$F$3:$Q$1586,9,FALSE)</f>
        <v>0</v>
      </c>
      <c r="Q60" s="14"/>
      <c r="T60" s="97"/>
      <c r="U60" s="14"/>
      <c r="V60" s="14"/>
      <c r="AA60" s="217">
        <f t="shared" si="4"/>
        <v>0</v>
      </c>
      <c r="AC60" s="267" t="str">
        <f t="shared" si="8"/>
        <v>0</v>
      </c>
      <c r="AD60" s="221" t="e">
        <f>VLOOKUP(AC60,FSGT2_Class!$AL$8:$AM$107,2,FALSE)</f>
        <v>#N/A</v>
      </c>
      <c r="AE60" s="221" t="e">
        <f>VLOOKUP(AC60,FSGT3_Class!$AL$8:$AM$107,2,FALSE)</f>
        <v>#N/A</v>
      </c>
      <c r="AF60" s="221"/>
    </row>
    <row r="61" spans="1:32" ht="14.1" customHeight="1" x14ac:dyDescent="0.3">
      <c r="A61" s="56" t="str">
        <f t="shared" si="5"/>
        <v/>
      </c>
      <c r="B61" s="287"/>
      <c r="C61" s="119" t="str">
        <f t="shared" si="6"/>
        <v/>
      </c>
      <c r="D61" s="119"/>
      <c r="E61" s="157" t="str">
        <f t="shared" si="7"/>
        <v/>
      </c>
      <c r="F61" s="22"/>
      <c r="G61" s="21">
        <f>VLOOKUP(A61,Liste!$F$3:$Q$1586,2,FALSE)</f>
        <v>0</v>
      </c>
      <c r="H61" s="21">
        <f>VLOOKUP(A61,Liste!$F$3:$Q$1586,3,FALSE)</f>
        <v>0</v>
      </c>
      <c r="I61" s="21">
        <f>VLOOKUP(A61,Liste!$F$3:$Q$1586,4,FALSE)</f>
        <v>0</v>
      </c>
      <c r="J61" s="21">
        <f>VLOOKUP(A61,Liste!$F$3:$Q$1586,5,FALSE)</f>
        <v>0</v>
      </c>
      <c r="K61" s="21">
        <f>VLOOKUP(A61,Liste!$F$3:$Q$1586,9,FALSE)</f>
        <v>0</v>
      </c>
      <c r="Q61" s="14"/>
      <c r="T61" s="97"/>
      <c r="U61" s="14"/>
      <c r="V61" s="14"/>
      <c r="AA61" s="217">
        <f t="shared" si="4"/>
        <v>0</v>
      </c>
      <c r="AC61" s="267" t="str">
        <f t="shared" si="8"/>
        <v>0</v>
      </c>
      <c r="AD61" s="221" t="e">
        <f>VLOOKUP(AC61,FSGT2_Class!$AL$8:$AM$107,2,FALSE)</f>
        <v>#N/A</v>
      </c>
      <c r="AE61" s="221" t="e">
        <f>VLOOKUP(AC61,FSGT3_Class!$AL$8:$AM$107,2,FALSE)</f>
        <v>#N/A</v>
      </c>
      <c r="AF61" s="221"/>
    </row>
    <row r="62" spans="1:32" ht="14.1" customHeight="1" x14ac:dyDescent="0.3">
      <c r="A62" s="56" t="str">
        <f t="shared" si="5"/>
        <v/>
      </c>
      <c r="B62" s="287"/>
      <c r="C62" s="119" t="str">
        <f t="shared" si="6"/>
        <v/>
      </c>
      <c r="D62" s="119"/>
      <c r="E62" s="157" t="str">
        <f t="shared" si="7"/>
        <v/>
      </c>
      <c r="F62" s="22"/>
      <c r="G62" s="21">
        <f>VLOOKUP(A62,Liste!$F$3:$Q$1586,2,FALSE)</f>
        <v>0</v>
      </c>
      <c r="H62" s="21">
        <f>VLOOKUP(A62,Liste!$F$3:$Q$1586,3,FALSE)</f>
        <v>0</v>
      </c>
      <c r="I62" s="21">
        <f>VLOOKUP(A62,Liste!$F$3:$Q$1586,4,FALSE)</f>
        <v>0</v>
      </c>
      <c r="J62" s="21">
        <f>VLOOKUP(A62,Liste!$F$3:$Q$1586,5,FALSE)</f>
        <v>0</v>
      </c>
      <c r="K62" s="21">
        <f>VLOOKUP(A62,Liste!$F$3:$Q$1586,9,FALSE)</f>
        <v>0</v>
      </c>
      <c r="Q62" s="14"/>
      <c r="T62" s="97"/>
      <c r="U62" s="14"/>
      <c r="V62" s="14"/>
      <c r="AA62" s="217">
        <f t="shared" si="4"/>
        <v>0</v>
      </c>
      <c r="AC62" s="267" t="str">
        <f t="shared" si="8"/>
        <v>0</v>
      </c>
      <c r="AD62" s="221" t="e">
        <f>VLOOKUP(AC62,FSGT2_Class!$AL$8:$AM$107,2,FALSE)</f>
        <v>#N/A</v>
      </c>
      <c r="AE62" s="221" t="e">
        <f>VLOOKUP(AC62,FSGT3_Class!$AL$8:$AM$107,2,FALSE)</f>
        <v>#N/A</v>
      </c>
      <c r="AF62" s="221"/>
    </row>
    <row r="63" spans="1:32" ht="14.1" customHeight="1" x14ac:dyDescent="0.3">
      <c r="A63" s="56" t="str">
        <f t="shared" si="5"/>
        <v/>
      </c>
      <c r="B63" s="287"/>
      <c r="C63" s="119" t="str">
        <f t="shared" si="6"/>
        <v/>
      </c>
      <c r="D63" s="119"/>
      <c r="E63" s="157" t="str">
        <f t="shared" si="7"/>
        <v/>
      </c>
      <c r="F63" s="22"/>
      <c r="G63" s="21">
        <f>VLOOKUP(A63,Liste!$F$3:$Q$1586,2,FALSE)</f>
        <v>0</v>
      </c>
      <c r="H63" s="21">
        <f>VLOOKUP(A63,Liste!$F$3:$Q$1586,3,FALSE)</f>
        <v>0</v>
      </c>
      <c r="I63" s="21">
        <f>VLOOKUP(A63,Liste!$F$3:$Q$1586,4,FALSE)</f>
        <v>0</v>
      </c>
      <c r="J63" s="21">
        <f>VLOOKUP(A63,Liste!$F$3:$Q$1586,5,FALSE)</f>
        <v>0</v>
      </c>
      <c r="K63" s="21">
        <f>VLOOKUP(A63,Liste!$F$3:$Q$1586,9,FALSE)</f>
        <v>0</v>
      </c>
      <c r="Q63" s="14"/>
      <c r="T63" s="97"/>
      <c r="U63" s="14"/>
      <c r="V63" s="14"/>
      <c r="AA63" s="217">
        <f t="shared" si="4"/>
        <v>0</v>
      </c>
      <c r="AC63" s="267" t="str">
        <f t="shared" si="8"/>
        <v>0</v>
      </c>
      <c r="AD63" s="221" t="e">
        <f>VLOOKUP(AC63,FSGT2_Class!$AL$8:$AM$107,2,FALSE)</f>
        <v>#N/A</v>
      </c>
      <c r="AE63" s="221" t="e">
        <f>VLOOKUP(AC63,FSGT3_Class!$AL$8:$AM$107,2,FALSE)</f>
        <v>#N/A</v>
      </c>
      <c r="AF63" s="221"/>
    </row>
    <row r="64" spans="1:32" ht="14.1" customHeight="1" x14ac:dyDescent="0.3">
      <c r="A64" s="56" t="str">
        <f t="shared" si="5"/>
        <v/>
      </c>
      <c r="B64" s="287"/>
      <c r="C64" s="119" t="str">
        <f t="shared" si="6"/>
        <v/>
      </c>
      <c r="D64" s="119"/>
      <c r="E64" s="157" t="str">
        <f t="shared" si="7"/>
        <v/>
      </c>
      <c r="F64" s="22"/>
      <c r="G64" s="21">
        <f>VLOOKUP(A64,Liste!$F$3:$Q$1586,2,FALSE)</f>
        <v>0</v>
      </c>
      <c r="H64" s="21">
        <f>VLOOKUP(A64,Liste!$F$3:$Q$1586,3,FALSE)</f>
        <v>0</v>
      </c>
      <c r="I64" s="21">
        <f>VLOOKUP(A64,Liste!$F$3:$Q$1586,4,FALSE)</f>
        <v>0</v>
      </c>
      <c r="J64" s="21">
        <f>VLOOKUP(A64,Liste!$F$3:$Q$1586,5,FALSE)</f>
        <v>0</v>
      </c>
      <c r="K64" s="21">
        <f>VLOOKUP(A64,Liste!$F$3:$Q$1586,9,FALSE)</f>
        <v>0</v>
      </c>
      <c r="Q64" s="14"/>
      <c r="T64" s="97"/>
      <c r="U64" s="14"/>
      <c r="V64" s="14"/>
      <c r="AA64" s="217">
        <f t="shared" si="4"/>
        <v>0</v>
      </c>
      <c r="AC64" s="267" t="str">
        <f t="shared" si="8"/>
        <v>0</v>
      </c>
      <c r="AD64" s="221" t="e">
        <f>VLOOKUP(AC64,FSGT2_Class!$AL$8:$AM$107,2,FALSE)</f>
        <v>#N/A</v>
      </c>
      <c r="AE64" s="221" t="e">
        <f>VLOOKUP(AC64,FSGT3_Class!$AL$8:$AM$107,2,FALSE)</f>
        <v>#N/A</v>
      </c>
      <c r="AF64" s="221"/>
    </row>
    <row r="65" spans="1:32" ht="14.1" customHeight="1" x14ac:dyDescent="0.3">
      <c r="A65" s="56" t="str">
        <f t="shared" si="5"/>
        <v/>
      </c>
      <c r="B65" s="287"/>
      <c r="C65" s="119" t="str">
        <f t="shared" si="6"/>
        <v/>
      </c>
      <c r="D65" s="119"/>
      <c r="E65" s="157" t="str">
        <f t="shared" si="7"/>
        <v/>
      </c>
      <c r="F65" s="22"/>
      <c r="G65" s="21">
        <f>VLOOKUP(A65,Liste!$F$3:$Q$1586,2,FALSE)</f>
        <v>0</v>
      </c>
      <c r="H65" s="21">
        <f>VLOOKUP(A65,Liste!$F$3:$Q$1586,3,FALSE)</f>
        <v>0</v>
      </c>
      <c r="I65" s="21">
        <f>VLOOKUP(A65,Liste!$F$3:$Q$1586,4,FALSE)</f>
        <v>0</v>
      </c>
      <c r="J65" s="21">
        <f>VLOOKUP(A65,Liste!$F$3:$Q$1586,5,FALSE)</f>
        <v>0</v>
      </c>
      <c r="K65" s="21">
        <f>VLOOKUP(A65,Liste!$F$3:$Q$1586,9,FALSE)</f>
        <v>0</v>
      </c>
      <c r="Q65" s="14"/>
      <c r="T65" s="97"/>
      <c r="U65" s="14"/>
      <c r="V65" s="14"/>
      <c r="AA65" s="217">
        <f t="shared" si="4"/>
        <v>0</v>
      </c>
      <c r="AC65" s="267" t="str">
        <f t="shared" si="8"/>
        <v>0</v>
      </c>
      <c r="AD65" s="221" t="e">
        <f>VLOOKUP(AC65,FSGT2_Class!$AL$8:$AM$107,2,FALSE)</f>
        <v>#N/A</v>
      </c>
      <c r="AE65" s="221" t="e">
        <f>VLOOKUP(AC65,FSGT3_Class!$AL$8:$AM$107,2,FALSE)</f>
        <v>#N/A</v>
      </c>
      <c r="AF65" s="221"/>
    </row>
    <row r="66" spans="1:32" ht="14.1" customHeight="1" x14ac:dyDescent="0.3">
      <c r="A66" s="56" t="str">
        <f t="shared" si="5"/>
        <v/>
      </c>
      <c r="B66" s="287"/>
      <c r="C66" s="119" t="str">
        <f t="shared" si="6"/>
        <v/>
      </c>
      <c r="D66" s="119"/>
      <c r="E66" s="157" t="str">
        <f t="shared" si="7"/>
        <v/>
      </c>
      <c r="F66" s="22"/>
      <c r="G66" s="21">
        <f>VLOOKUP(A66,Liste!$F$3:$Q$1586,2,FALSE)</f>
        <v>0</v>
      </c>
      <c r="H66" s="21">
        <f>VLOOKUP(A66,Liste!$F$3:$Q$1586,3,FALSE)</f>
        <v>0</v>
      </c>
      <c r="I66" s="21">
        <f>VLOOKUP(A66,Liste!$F$3:$Q$1586,4,FALSE)</f>
        <v>0</v>
      </c>
      <c r="J66" s="21">
        <f>VLOOKUP(A66,Liste!$F$3:$Q$1586,5,FALSE)</f>
        <v>0</v>
      </c>
      <c r="K66" s="21">
        <f>VLOOKUP(A66,Liste!$F$3:$Q$1586,9,FALSE)</f>
        <v>0</v>
      </c>
      <c r="Q66" s="14"/>
      <c r="T66" s="97"/>
      <c r="U66" s="14"/>
      <c r="V66" s="14"/>
      <c r="AA66" s="217">
        <f t="shared" si="4"/>
        <v>0</v>
      </c>
      <c r="AC66" s="267" t="str">
        <f t="shared" si="8"/>
        <v>0</v>
      </c>
      <c r="AD66" s="221" t="e">
        <f>VLOOKUP(AC66,FSGT2_Class!$AL$8:$AM$107,2,FALSE)</f>
        <v>#N/A</v>
      </c>
      <c r="AE66" s="221" t="e">
        <f>VLOOKUP(AC66,FSGT3_Class!$AL$8:$AM$107,2,FALSE)</f>
        <v>#N/A</v>
      </c>
      <c r="AF66" s="221"/>
    </row>
    <row r="67" spans="1:32" ht="14.1" customHeight="1" x14ac:dyDescent="0.3">
      <c r="A67" s="56" t="str">
        <f t="shared" si="5"/>
        <v/>
      </c>
      <c r="B67" s="287"/>
      <c r="C67" s="119" t="str">
        <f t="shared" si="6"/>
        <v/>
      </c>
      <c r="D67" s="119"/>
      <c r="E67" s="157" t="str">
        <f t="shared" si="7"/>
        <v/>
      </c>
      <c r="F67" s="22"/>
      <c r="G67" s="21">
        <f>VLOOKUP(A67,Liste!$F$3:$Q$1586,2,FALSE)</f>
        <v>0</v>
      </c>
      <c r="H67" s="21">
        <f>VLOOKUP(A67,Liste!$F$3:$Q$1586,3,FALSE)</f>
        <v>0</v>
      </c>
      <c r="I67" s="21">
        <f>VLOOKUP(A67,Liste!$F$3:$Q$1586,4,FALSE)</f>
        <v>0</v>
      </c>
      <c r="J67" s="21">
        <f>VLOOKUP(A67,Liste!$F$3:$Q$1586,5,FALSE)</f>
        <v>0</v>
      </c>
      <c r="K67" s="21">
        <f>VLOOKUP(A67,Liste!$F$3:$Q$1586,9,FALSE)</f>
        <v>0</v>
      </c>
      <c r="Q67" s="14"/>
      <c r="T67" s="97"/>
      <c r="U67" s="14"/>
      <c r="V67" s="14"/>
      <c r="AA67" s="217">
        <f t="shared" si="4"/>
        <v>0</v>
      </c>
      <c r="AC67" s="267" t="str">
        <f t="shared" si="8"/>
        <v>0</v>
      </c>
      <c r="AD67" s="221" t="e">
        <f>VLOOKUP(AC67,FSGT2_Class!$AL$8:$AM$107,2,FALSE)</f>
        <v>#N/A</v>
      </c>
      <c r="AE67" s="221" t="e">
        <f>VLOOKUP(AC67,FSGT3_Class!$AL$8:$AM$107,2,FALSE)</f>
        <v>#N/A</v>
      </c>
      <c r="AF67" s="221"/>
    </row>
    <row r="68" spans="1:32" ht="14.1" customHeight="1" x14ac:dyDescent="0.3">
      <c r="A68" s="56" t="str">
        <f t="shared" si="5"/>
        <v/>
      </c>
      <c r="B68" s="287"/>
      <c r="C68" s="119" t="str">
        <f t="shared" si="6"/>
        <v/>
      </c>
      <c r="D68" s="119"/>
      <c r="E68" s="157" t="str">
        <f t="shared" si="7"/>
        <v/>
      </c>
      <c r="F68" s="22"/>
      <c r="G68" s="21">
        <f>VLOOKUP(A68,Liste!$F$3:$Q$1586,2,FALSE)</f>
        <v>0</v>
      </c>
      <c r="H68" s="21">
        <f>VLOOKUP(A68,Liste!$F$3:$Q$1586,3,FALSE)</f>
        <v>0</v>
      </c>
      <c r="I68" s="21">
        <f>VLOOKUP(A68,Liste!$F$3:$Q$1586,4,FALSE)</f>
        <v>0</v>
      </c>
      <c r="J68" s="21">
        <f>VLOOKUP(A68,Liste!$F$3:$Q$1586,5,FALSE)</f>
        <v>0</v>
      </c>
      <c r="K68" s="21">
        <f>VLOOKUP(A68,Liste!$F$3:$Q$1586,9,FALSE)</f>
        <v>0</v>
      </c>
      <c r="Q68" s="14"/>
      <c r="T68" s="97"/>
      <c r="U68" s="14"/>
      <c r="V68" s="14"/>
      <c r="AA68" s="217">
        <f t="shared" si="4"/>
        <v>0</v>
      </c>
      <c r="AC68" s="267" t="str">
        <f t="shared" si="8"/>
        <v>0</v>
      </c>
      <c r="AD68" s="221" t="e">
        <f>VLOOKUP(AC68,FSGT2_Class!$AL$8:$AM$107,2,FALSE)</f>
        <v>#N/A</v>
      </c>
      <c r="AE68" s="221" t="e">
        <f>VLOOKUP(AC68,FSGT3_Class!$AL$8:$AM$107,2,FALSE)</f>
        <v>#N/A</v>
      </c>
      <c r="AF68" s="221"/>
    </row>
    <row r="69" spans="1:32" ht="14.1" customHeight="1" x14ac:dyDescent="0.3">
      <c r="A69" s="56" t="str">
        <f t="shared" si="5"/>
        <v/>
      </c>
      <c r="B69" s="287"/>
      <c r="C69" s="119" t="str">
        <f t="shared" si="6"/>
        <v/>
      </c>
      <c r="D69" s="119"/>
      <c r="E69" s="157" t="str">
        <f t="shared" si="7"/>
        <v/>
      </c>
      <c r="F69" s="22"/>
      <c r="G69" s="21">
        <f>VLOOKUP(A69,Liste!$F$3:$Q$1586,2,FALSE)</f>
        <v>0</v>
      </c>
      <c r="H69" s="21">
        <f>VLOOKUP(A69,Liste!$F$3:$Q$1586,3,FALSE)</f>
        <v>0</v>
      </c>
      <c r="I69" s="21">
        <f>VLOOKUP(A69,Liste!$F$3:$Q$1586,4,FALSE)</f>
        <v>0</v>
      </c>
      <c r="J69" s="21">
        <f>VLOOKUP(A69,Liste!$F$3:$Q$1586,5,FALSE)</f>
        <v>0</v>
      </c>
      <c r="K69" s="21">
        <f>VLOOKUP(A69,Liste!$F$3:$Q$1586,9,FALSE)</f>
        <v>0</v>
      </c>
      <c r="Q69" s="14"/>
      <c r="T69" s="97"/>
      <c r="U69" s="14"/>
      <c r="V69" s="14"/>
      <c r="AA69" s="217">
        <f t="shared" si="4"/>
        <v>0</v>
      </c>
      <c r="AC69" s="267" t="str">
        <f t="shared" si="8"/>
        <v>0</v>
      </c>
      <c r="AD69" s="221" t="e">
        <f>VLOOKUP(AC69,FSGT2_Class!$AL$8:$AM$107,2,FALSE)</f>
        <v>#N/A</v>
      </c>
      <c r="AE69" s="221" t="e">
        <f>VLOOKUP(AC69,FSGT3_Class!$AL$8:$AM$107,2,FALSE)</f>
        <v>#N/A</v>
      </c>
      <c r="AF69" s="221"/>
    </row>
    <row r="70" spans="1:32" ht="14.1" customHeight="1" x14ac:dyDescent="0.3">
      <c r="A70" s="56" t="str">
        <f t="shared" si="5"/>
        <v/>
      </c>
      <c r="B70" s="287"/>
      <c r="C70" s="119" t="str">
        <f t="shared" si="6"/>
        <v/>
      </c>
      <c r="D70" s="119"/>
      <c r="E70" s="157" t="str">
        <f t="shared" si="7"/>
        <v/>
      </c>
      <c r="F70" s="22"/>
      <c r="G70" s="21">
        <f>VLOOKUP(A70,Liste!$F$3:$Q$1586,2,FALSE)</f>
        <v>0</v>
      </c>
      <c r="H70" s="21">
        <f>VLOOKUP(A70,Liste!$F$3:$Q$1586,3,FALSE)</f>
        <v>0</v>
      </c>
      <c r="I70" s="21">
        <f>VLOOKUP(A70,Liste!$F$3:$Q$1586,4,FALSE)</f>
        <v>0</v>
      </c>
      <c r="J70" s="21">
        <f>VLOOKUP(A70,Liste!$F$3:$Q$1586,5,FALSE)</f>
        <v>0</v>
      </c>
      <c r="K70" s="21">
        <f>VLOOKUP(A70,Liste!$F$3:$Q$1586,9,FALSE)</f>
        <v>0</v>
      </c>
      <c r="Q70" s="14"/>
      <c r="T70" s="97"/>
      <c r="U70" s="14"/>
      <c r="V70" s="14"/>
      <c r="AA70" s="217">
        <f t="shared" si="4"/>
        <v>0</v>
      </c>
      <c r="AC70" s="267" t="str">
        <f t="shared" si="8"/>
        <v>0</v>
      </c>
      <c r="AD70" s="221" t="e">
        <f>VLOOKUP(AC70,FSGT2_Class!$AL$8:$AM$107,2,FALSE)</f>
        <v>#N/A</v>
      </c>
      <c r="AE70" s="221" t="e">
        <f>VLOOKUP(AC70,FSGT3_Class!$AL$8:$AM$107,2,FALSE)</f>
        <v>#N/A</v>
      </c>
      <c r="AF70" s="221"/>
    </row>
    <row r="71" spans="1:32" ht="14.1" customHeight="1" x14ac:dyDescent="0.3">
      <c r="A71" s="56" t="str">
        <f t="shared" si="5"/>
        <v/>
      </c>
      <c r="B71" s="287"/>
      <c r="C71" s="119" t="str">
        <f t="shared" si="6"/>
        <v/>
      </c>
      <c r="D71" s="119"/>
      <c r="E71" s="157" t="str">
        <f t="shared" si="7"/>
        <v/>
      </c>
      <c r="F71" s="22"/>
      <c r="G71" s="21">
        <f>VLOOKUP(A71,Liste!$F$3:$Q$1586,2,FALSE)</f>
        <v>0</v>
      </c>
      <c r="H71" s="21">
        <f>VLOOKUP(A71,Liste!$F$3:$Q$1586,3,FALSE)</f>
        <v>0</v>
      </c>
      <c r="I71" s="21">
        <f>VLOOKUP(A71,Liste!$F$3:$Q$1586,4,FALSE)</f>
        <v>0</v>
      </c>
      <c r="J71" s="21">
        <f>VLOOKUP(A71,Liste!$F$3:$Q$1586,5,FALSE)</f>
        <v>0</v>
      </c>
      <c r="K71" s="21">
        <f>VLOOKUP(A71,Liste!$F$3:$Q$1586,9,FALSE)</f>
        <v>0</v>
      </c>
      <c r="Q71" s="14"/>
      <c r="T71" s="97"/>
      <c r="U71" s="14"/>
      <c r="V71" s="14"/>
      <c r="AA71" s="217">
        <f t="shared" si="4"/>
        <v>0</v>
      </c>
      <c r="AC71" s="267" t="str">
        <f t="shared" ref="AC71:AC106" si="9">CONCATENATE(F71,G71)</f>
        <v>0</v>
      </c>
      <c r="AD71" s="221" t="e">
        <f>VLOOKUP(AC71,FSGT2_Class!$AL$8:$AM$107,2,FALSE)</f>
        <v>#N/A</v>
      </c>
      <c r="AE71" s="221" t="e">
        <f>VLOOKUP(AC71,FSGT3_Class!$AL$8:$AM$107,2,FALSE)</f>
        <v>#N/A</v>
      </c>
      <c r="AF71" s="221"/>
    </row>
    <row r="72" spans="1:32" ht="14.1" customHeight="1" x14ac:dyDescent="0.3">
      <c r="A72" s="56" t="str">
        <f t="shared" si="5"/>
        <v/>
      </c>
      <c r="B72" s="287"/>
      <c r="C72" s="119" t="str">
        <f t="shared" si="6"/>
        <v/>
      </c>
      <c r="D72" s="119"/>
      <c r="E72" s="157" t="str">
        <f t="shared" si="7"/>
        <v/>
      </c>
      <c r="F72" s="22"/>
      <c r="G72" s="21">
        <f>VLOOKUP(A72,Liste!$F$3:$Q$1586,2,FALSE)</f>
        <v>0</v>
      </c>
      <c r="H72" s="21">
        <f>VLOOKUP(A72,Liste!$F$3:$Q$1586,3,FALSE)</f>
        <v>0</v>
      </c>
      <c r="I72" s="21">
        <f>VLOOKUP(A72,Liste!$F$3:$Q$1586,4,FALSE)</f>
        <v>0</v>
      </c>
      <c r="J72" s="21">
        <f>VLOOKUP(A72,Liste!$F$3:$Q$1586,5,FALSE)</f>
        <v>0</v>
      </c>
      <c r="K72" s="21">
        <f>VLOOKUP(A72,Liste!$F$3:$Q$1586,9,FALSE)</f>
        <v>0</v>
      </c>
      <c r="Q72" s="14"/>
      <c r="T72" s="97"/>
      <c r="U72" s="14"/>
      <c r="V72" s="14"/>
      <c r="AA72" s="217">
        <f t="shared" ref="AA72:AA106" si="10">IF(K72=3,1,0)</f>
        <v>0</v>
      </c>
      <c r="AC72" s="267" t="str">
        <f t="shared" si="9"/>
        <v>0</v>
      </c>
      <c r="AD72" s="221" t="e">
        <f>VLOOKUP(AC72,FSGT2_Class!$AL$8:$AM$107,2,FALSE)</f>
        <v>#N/A</v>
      </c>
      <c r="AE72" s="221" t="e">
        <f>VLOOKUP(AC72,FSGT3_Class!$AL$8:$AM$107,2,FALSE)</f>
        <v>#N/A</v>
      </c>
      <c r="AF72" s="221"/>
    </row>
    <row r="73" spans="1:32" ht="14.1" customHeight="1" x14ac:dyDescent="0.3">
      <c r="A73" s="56" t="str">
        <f t="shared" si="5"/>
        <v/>
      </c>
      <c r="B73" s="287"/>
      <c r="C73" s="119" t="str">
        <f t="shared" si="6"/>
        <v/>
      </c>
      <c r="D73" s="119"/>
      <c r="E73" s="157" t="str">
        <f t="shared" si="7"/>
        <v/>
      </c>
      <c r="F73" s="22"/>
      <c r="G73" s="21">
        <f>VLOOKUP(A73,Liste!$F$3:$Q$1586,2,FALSE)</f>
        <v>0</v>
      </c>
      <c r="H73" s="21">
        <f>VLOOKUP(A73,Liste!$F$3:$Q$1586,3,FALSE)</f>
        <v>0</v>
      </c>
      <c r="I73" s="21">
        <f>VLOOKUP(A73,Liste!$F$3:$Q$1586,4,FALSE)</f>
        <v>0</v>
      </c>
      <c r="J73" s="21">
        <f>VLOOKUP(A73,Liste!$F$3:$Q$1586,5,FALSE)</f>
        <v>0</v>
      </c>
      <c r="K73" s="21">
        <f>VLOOKUP(A73,Liste!$F$3:$Q$1586,9,FALSE)</f>
        <v>0</v>
      </c>
      <c r="Q73" s="14"/>
      <c r="T73" s="97"/>
      <c r="U73" s="14"/>
      <c r="V73" s="14"/>
      <c r="AA73" s="217">
        <f t="shared" si="10"/>
        <v>0</v>
      </c>
      <c r="AC73" s="267" t="str">
        <f t="shared" si="9"/>
        <v>0</v>
      </c>
      <c r="AD73" s="221" t="e">
        <f>VLOOKUP(AC73,FSGT2_Class!$AL$8:$AM$107,2,FALSE)</f>
        <v>#N/A</v>
      </c>
      <c r="AE73" s="221" t="e">
        <f>VLOOKUP(AC73,FSGT3_Class!$AL$8:$AM$107,2,FALSE)</f>
        <v>#N/A</v>
      </c>
      <c r="AF73" s="221"/>
    </row>
    <row r="74" spans="1:32" ht="14.1" customHeight="1" x14ac:dyDescent="0.3">
      <c r="A74" s="56" t="str">
        <f t="shared" ref="A74:A106" si="11">IF(C74="",E74,C74)</f>
        <v/>
      </c>
      <c r="B74" s="287"/>
      <c r="C74" s="119" t="str">
        <f t="shared" ref="C74:C106" si="12">IF(B74="","",CONCATENATE($B$6,B74))</f>
        <v/>
      </c>
      <c r="D74" s="119"/>
      <c r="E74" s="157" t="str">
        <f t="shared" ref="E74:E106" si="13">IF(D74="","",CONCATENATE($D$6,D74))</f>
        <v/>
      </c>
      <c r="F74" s="22"/>
      <c r="G74" s="21">
        <f>VLOOKUP(A74,Liste!$F$3:$Q$1586,2,FALSE)</f>
        <v>0</v>
      </c>
      <c r="H74" s="21">
        <f>VLOOKUP(A74,Liste!$F$3:$Q$1586,3,FALSE)</f>
        <v>0</v>
      </c>
      <c r="I74" s="21">
        <f>VLOOKUP(A74,Liste!$F$3:$Q$1586,4,FALSE)</f>
        <v>0</v>
      </c>
      <c r="J74" s="21">
        <f>VLOOKUP(A74,Liste!$F$3:$Q$1586,5,FALSE)</f>
        <v>0</v>
      </c>
      <c r="K74" s="21">
        <f>VLOOKUP(A74,Liste!$F$3:$Q$1586,9,FALSE)</f>
        <v>0</v>
      </c>
      <c r="Q74" s="14"/>
      <c r="T74" s="97"/>
      <c r="U74" s="14"/>
      <c r="V74" s="14"/>
      <c r="AA74" s="217">
        <f t="shared" si="10"/>
        <v>0</v>
      </c>
      <c r="AC74" s="267" t="str">
        <f t="shared" si="9"/>
        <v>0</v>
      </c>
      <c r="AD74" s="221" t="e">
        <f>VLOOKUP(AC74,FSGT2_Class!$AL$8:$AM$107,2,FALSE)</f>
        <v>#N/A</v>
      </c>
      <c r="AE74" s="221" t="e">
        <f>VLOOKUP(AC74,FSGT3_Class!$AL$8:$AM$107,2,FALSE)</f>
        <v>#N/A</v>
      </c>
      <c r="AF74" s="221"/>
    </row>
    <row r="75" spans="1:32" ht="14.1" customHeight="1" x14ac:dyDescent="0.3">
      <c r="A75" s="56" t="str">
        <f t="shared" si="11"/>
        <v/>
      </c>
      <c r="B75" s="287"/>
      <c r="C75" s="119" t="str">
        <f t="shared" si="12"/>
        <v/>
      </c>
      <c r="D75" s="119"/>
      <c r="E75" s="157" t="str">
        <f t="shared" si="13"/>
        <v/>
      </c>
      <c r="F75" s="22"/>
      <c r="G75" s="21">
        <f>VLOOKUP(A75,Liste!$F$3:$Q$1586,2,FALSE)</f>
        <v>0</v>
      </c>
      <c r="H75" s="21">
        <f>VLOOKUP(A75,Liste!$F$3:$Q$1586,3,FALSE)</f>
        <v>0</v>
      </c>
      <c r="I75" s="21">
        <f>VLOOKUP(A75,Liste!$F$3:$Q$1586,4,FALSE)</f>
        <v>0</v>
      </c>
      <c r="J75" s="21">
        <f>VLOOKUP(A75,Liste!$F$3:$Q$1586,5,FALSE)</f>
        <v>0</v>
      </c>
      <c r="K75" s="21">
        <f>VLOOKUP(A75,Liste!$F$3:$Q$1586,9,FALSE)</f>
        <v>0</v>
      </c>
      <c r="Q75" s="14"/>
      <c r="T75" s="97"/>
      <c r="U75" s="14"/>
      <c r="V75" s="14"/>
      <c r="AA75" s="217">
        <f t="shared" si="10"/>
        <v>0</v>
      </c>
      <c r="AC75" s="267" t="str">
        <f t="shared" si="9"/>
        <v>0</v>
      </c>
      <c r="AD75" s="221" t="e">
        <f>VLOOKUP(AC75,FSGT2_Class!$AL$8:$AM$107,2,FALSE)</f>
        <v>#N/A</v>
      </c>
      <c r="AE75" s="221" t="e">
        <f>VLOOKUP(AC75,FSGT3_Class!$AL$8:$AM$107,2,FALSE)</f>
        <v>#N/A</v>
      </c>
      <c r="AF75" s="221"/>
    </row>
    <row r="76" spans="1:32" ht="14.1" customHeight="1" x14ac:dyDescent="0.3">
      <c r="A76" s="56" t="str">
        <f t="shared" si="11"/>
        <v/>
      </c>
      <c r="B76" s="287"/>
      <c r="C76" s="119" t="str">
        <f t="shared" si="12"/>
        <v/>
      </c>
      <c r="D76" s="119"/>
      <c r="E76" s="157" t="str">
        <f t="shared" si="13"/>
        <v/>
      </c>
      <c r="F76" s="22"/>
      <c r="G76" s="21">
        <f>VLOOKUP(A76,Liste!$F$3:$Q$1586,2,FALSE)</f>
        <v>0</v>
      </c>
      <c r="H76" s="21">
        <f>VLOOKUP(A76,Liste!$F$3:$Q$1586,3,FALSE)</f>
        <v>0</v>
      </c>
      <c r="I76" s="21">
        <f>VLOOKUP(A76,Liste!$F$3:$Q$1586,4,FALSE)</f>
        <v>0</v>
      </c>
      <c r="J76" s="21">
        <f>VLOOKUP(A76,Liste!$F$3:$Q$1586,5,FALSE)</f>
        <v>0</v>
      </c>
      <c r="K76" s="21">
        <f>VLOOKUP(A76,Liste!$F$3:$Q$1586,9,FALSE)</f>
        <v>0</v>
      </c>
      <c r="Q76" s="14"/>
      <c r="T76" s="97"/>
      <c r="U76" s="14"/>
      <c r="V76" s="14"/>
      <c r="AA76" s="217">
        <f t="shared" si="10"/>
        <v>0</v>
      </c>
      <c r="AC76" s="267" t="str">
        <f t="shared" si="9"/>
        <v>0</v>
      </c>
      <c r="AD76" s="221" t="e">
        <f>VLOOKUP(AC76,FSGT2_Class!$AL$8:$AM$107,2,FALSE)</f>
        <v>#N/A</v>
      </c>
      <c r="AE76" s="221" t="e">
        <f>VLOOKUP(AC76,FSGT3_Class!$AL$8:$AM$107,2,FALSE)</f>
        <v>#N/A</v>
      </c>
      <c r="AF76" s="221"/>
    </row>
    <row r="77" spans="1:32" ht="14.1" customHeight="1" x14ac:dyDescent="0.3">
      <c r="A77" s="56" t="str">
        <f t="shared" si="11"/>
        <v/>
      </c>
      <c r="B77" s="287"/>
      <c r="C77" s="119" t="str">
        <f t="shared" si="12"/>
        <v/>
      </c>
      <c r="D77" s="119"/>
      <c r="E77" s="157" t="str">
        <f t="shared" si="13"/>
        <v/>
      </c>
      <c r="F77" s="22"/>
      <c r="G77" s="21">
        <f>VLOOKUP(A77,Liste!$F$3:$Q$1586,2,FALSE)</f>
        <v>0</v>
      </c>
      <c r="H77" s="21">
        <f>VLOOKUP(A77,Liste!$F$3:$Q$1586,3,FALSE)</f>
        <v>0</v>
      </c>
      <c r="I77" s="21">
        <f>VLOOKUP(A77,Liste!$F$3:$Q$1586,4,FALSE)</f>
        <v>0</v>
      </c>
      <c r="J77" s="21">
        <f>VLOOKUP(A77,Liste!$F$3:$Q$1586,5,FALSE)</f>
        <v>0</v>
      </c>
      <c r="K77" s="21">
        <f>VLOOKUP(A77,Liste!$F$3:$Q$1586,9,FALSE)</f>
        <v>0</v>
      </c>
      <c r="Q77" s="14"/>
      <c r="T77" s="97"/>
      <c r="U77" s="14"/>
      <c r="V77" s="14"/>
      <c r="AA77" s="217">
        <f t="shared" si="10"/>
        <v>0</v>
      </c>
      <c r="AC77" s="267" t="str">
        <f t="shared" si="9"/>
        <v>0</v>
      </c>
      <c r="AD77" s="221" t="e">
        <f>VLOOKUP(AC77,FSGT2_Class!$AL$8:$AM$107,2,FALSE)</f>
        <v>#N/A</v>
      </c>
      <c r="AE77" s="221" t="e">
        <f>VLOOKUP(AC77,FSGT3_Class!$AL$8:$AM$107,2,FALSE)</f>
        <v>#N/A</v>
      </c>
      <c r="AF77" s="221"/>
    </row>
    <row r="78" spans="1:32" ht="14.1" customHeight="1" x14ac:dyDescent="0.3">
      <c r="A78" s="56" t="str">
        <f t="shared" si="11"/>
        <v/>
      </c>
      <c r="B78" s="287"/>
      <c r="C78" s="119" t="str">
        <f t="shared" si="12"/>
        <v/>
      </c>
      <c r="D78" s="119"/>
      <c r="E78" s="157" t="str">
        <f t="shared" si="13"/>
        <v/>
      </c>
      <c r="F78" s="22"/>
      <c r="G78" s="21">
        <f>VLOOKUP(A78,Liste!$F$3:$Q$1586,2,FALSE)</f>
        <v>0</v>
      </c>
      <c r="H78" s="21">
        <f>VLOOKUP(A78,Liste!$F$3:$Q$1586,3,FALSE)</f>
        <v>0</v>
      </c>
      <c r="I78" s="21">
        <f>VLOOKUP(A78,Liste!$F$3:$Q$1586,4,FALSE)</f>
        <v>0</v>
      </c>
      <c r="J78" s="21">
        <f>VLOOKUP(A78,Liste!$F$3:$Q$1586,5,FALSE)</f>
        <v>0</v>
      </c>
      <c r="K78" s="21">
        <f>VLOOKUP(A78,Liste!$F$3:$Q$1586,9,FALSE)</f>
        <v>0</v>
      </c>
      <c r="Q78" s="14"/>
      <c r="T78" s="97"/>
      <c r="U78" s="14"/>
      <c r="V78" s="14"/>
      <c r="AA78" s="217">
        <f t="shared" si="10"/>
        <v>0</v>
      </c>
      <c r="AC78" s="267" t="str">
        <f t="shared" si="9"/>
        <v>0</v>
      </c>
      <c r="AD78" s="221" t="e">
        <f>VLOOKUP(AC78,FSGT2_Class!$AL$8:$AM$107,2,FALSE)</f>
        <v>#N/A</v>
      </c>
      <c r="AE78" s="221" t="e">
        <f>VLOOKUP(AC78,FSGT3_Class!$AL$8:$AM$107,2,FALSE)</f>
        <v>#N/A</v>
      </c>
      <c r="AF78" s="221"/>
    </row>
    <row r="79" spans="1:32" ht="14.1" customHeight="1" x14ac:dyDescent="0.3">
      <c r="A79" s="56" t="str">
        <f t="shared" si="11"/>
        <v/>
      </c>
      <c r="B79" s="287"/>
      <c r="C79" s="119" t="str">
        <f t="shared" si="12"/>
        <v/>
      </c>
      <c r="D79" s="119"/>
      <c r="E79" s="157" t="str">
        <f t="shared" si="13"/>
        <v/>
      </c>
      <c r="F79" s="22"/>
      <c r="G79" s="21">
        <f>VLOOKUP(A79,Liste!$F$3:$Q$1586,2,FALSE)</f>
        <v>0</v>
      </c>
      <c r="H79" s="21">
        <f>VLOOKUP(A79,Liste!$F$3:$Q$1586,3,FALSE)</f>
        <v>0</v>
      </c>
      <c r="I79" s="21">
        <f>VLOOKUP(A79,Liste!$F$3:$Q$1586,4,FALSE)</f>
        <v>0</v>
      </c>
      <c r="J79" s="21">
        <f>VLOOKUP(A79,Liste!$F$3:$Q$1586,5,FALSE)</f>
        <v>0</v>
      </c>
      <c r="K79" s="21">
        <f>VLOOKUP(A79,Liste!$F$3:$Q$1586,9,FALSE)</f>
        <v>0</v>
      </c>
      <c r="Q79" s="14"/>
      <c r="T79" s="97"/>
      <c r="U79" s="14"/>
      <c r="V79" s="14"/>
      <c r="AA79" s="217">
        <f t="shared" si="10"/>
        <v>0</v>
      </c>
      <c r="AC79" s="267" t="str">
        <f t="shared" si="9"/>
        <v>0</v>
      </c>
      <c r="AD79" s="221" t="e">
        <f>VLOOKUP(AC79,FSGT2_Class!$AL$8:$AM$107,2,FALSE)</f>
        <v>#N/A</v>
      </c>
      <c r="AE79" s="221" t="e">
        <f>VLOOKUP(AC79,FSGT3_Class!$AL$8:$AM$107,2,FALSE)</f>
        <v>#N/A</v>
      </c>
      <c r="AF79" s="221"/>
    </row>
    <row r="80" spans="1:32" ht="14.1" customHeight="1" x14ac:dyDescent="0.3">
      <c r="A80" s="56" t="str">
        <f t="shared" si="11"/>
        <v/>
      </c>
      <c r="B80" s="287"/>
      <c r="C80" s="119" t="str">
        <f t="shared" si="12"/>
        <v/>
      </c>
      <c r="D80" s="119"/>
      <c r="E80" s="157" t="str">
        <f t="shared" si="13"/>
        <v/>
      </c>
      <c r="F80" s="22"/>
      <c r="G80" s="21">
        <f>VLOOKUP(A80,Liste!$F$3:$Q$1586,2,FALSE)</f>
        <v>0</v>
      </c>
      <c r="H80" s="21">
        <f>VLOOKUP(A80,Liste!$F$3:$Q$1586,3,FALSE)</f>
        <v>0</v>
      </c>
      <c r="I80" s="21">
        <f>VLOOKUP(A80,Liste!$F$3:$Q$1586,4,FALSE)</f>
        <v>0</v>
      </c>
      <c r="J80" s="21">
        <f>VLOOKUP(A80,Liste!$F$3:$Q$1586,5,FALSE)</f>
        <v>0</v>
      </c>
      <c r="K80" s="21">
        <f>VLOOKUP(A80,Liste!$F$3:$Q$1586,9,FALSE)</f>
        <v>0</v>
      </c>
      <c r="Q80" s="14"/>
      <c r="T80" s="97"/>
      <c r="U80" s="14"/>
      <c r="V80" s="14"/>
      <c r="AA80" s="217">
        <f t="shared" si="10"/>
        <v>0</v>
      </c>
      <c r="AC80" s="267" t="str">
        <f t="shared" si="9"/>
        <v>0</v>
      </c>
      <c r="AD80" s="221" t="e">
        <f>VLOOKUP(AC80,FSGT2_Class!$AL$8:$AM$107,2,FALSE)</f>
        <v>#N/A</v>
      </c>
      <c r="AE80" s="221" t="e">
        <f>VLOOKUP(AC80,FSGT3_Class!$AL$8:$AM$107,2,FALSE)</f>
        <v>#N/A</v>
      </c>
      <c r="AF80" s="221"/>
    </row>
    <row r="81" spans="1:32" ht="14.1" customHeight="1" x14ac:dyDescent="0.3">
      <c r="A81" s="56" t="str">
        <f t="shared" si="11"/>
        <v/>
      </c>
      <c r="B81" s="287"/>
      <c r="C81" s="119" t="str">
        <f t="shared" si="12"/>
        <v/>
      </c>
      <c r="D81" s="119"/>
      <c r="E81" s="157" t="str">
        <f t="shared" si="13"/>
        <v/>
      </c>
      <c r="F81" s="22"/>
      <c r="G81" s="21">
        <f>VLOOKUP(A81,Liste!$F$3:$Q$1586,2,FALSE)</f>
        <v>0</v>
      </c>
      <c r="H81" s="21">
        <f>VLOOKUP(A81,Liste!$F$3:$Q$1586,3,FALSE)</f>
        <v>0</v>
      </c>
      <c r="I81" s="21">
        <f>VLOOKUP(A81,Liste!$F$3:$Q$1586,4,FALSE)</f>
        <v>0</v>
      </c>
      <c r="J81" s="21">
        <f>VLOOKUP(A81,Liste!$F$3:$Q$1586,5,FALSE)</f>
        <v>0</v>
      </c>
      <c r="K81" s="21">
        <f>VLOOKUP(A81,Liste!$F$3:$Q$1586,9,FALSE)</f>
        <v>0</v>
      </c>
      <c r="Q81" s="14"/>
      <c r="T81" s="97"/>
      <c r="U81" s="14"/>
      <c r="V81" s="14"/>
      <c r="AA81" s="217">
        <f t="shared" si="10"/>
        <v>0</v>
      </c>
      <c r="AC81" s="267" t="str">
        <f t="shared" si="9"/>
        <v>0</v>
      </c>
      <c r="AD81" s="221" t="e">
        <f>VLOOKUP(AC81,FSGT2_Class!$AL$8:$AM$107,2,FALSE)</f>
        <v>#N/A</v>
      </c>
      <c r="AE81" s="221" t="e">
        <f>VLOOKUP(AC81,FSGT3_Class!$AL$8:$AM$107,2,FALSE)</f>
        <v>#N/A</v>
      </c>
      <c r="AF81" s="221"/>
    </row>
    <row r="82" spans="1:32" ht="14.1" customHeight="1" x14ac:dyDescent="0.3">
      <c r="A82" s="56" t="str">
        <f t="shared" si="11"/>
        <v/>
      </c>
      <c r="B82" s="287"/>
      <c r="C82" s="119" t="str">
        <f t="shared" si="12"/>
        <v/>
      </c>
      <c r="D82" s="119"/>
      <c r="E82" s="157" t="str">
        <f t="shared" si="13"/>
        <v/>
      </c>
      <c r="F82" s="22"/>
      <c r="G82" s="21">
        <f>VLOOKUP(A82,Liste!$F$3:$Q$1586,2,FALSE)</f>
        <v>0</v>
      </c>
      <c r="H82" s="21">
        <f>VLOOKUP(A82,Liste!$F$3:$Q$1586,3,FALSE)</f>
        <v>0</v>
      </c>
      <c r="I82" s="21">
        <f>VLOOKUP(A82,Liste!$F$3:$Q$1586,4,FALSE)</f>
        <v>0</v>
      </c>
      <c r="J82" s="21">
        <f>VLOOKUP(A82,Liste!$F$3:$Q$1586,5,FALSE)</f>
        <v>0</v>
      </c>
      <c r="K82" s="21">
        <f>VLOOKUP(A82,Liste!$F$3:$Q$1586,9,FALSE)</f>
        <v>0</v>
      </c>
      <c r="Q82" s="14"/>
      <c r="T82" s="97"/>
      <c r="U82" s="14"/>
      <c r="V82" s="14"/>
      <c r="AA82" s="217">
        <f t="shared" si="10"/>
        <v>0</v>
      </c>
      <c r="AC82" s="267" t="str">
        <f t="shared" si="9"/>
        <v>0</v>
      </c>
      <c r="AD82" s="221" t="e">
        <f>VLOOKUP(AC82,FSGT2_Class!$AL$8:$AM$107,2,FALSE)</f>
        <v>#N/A</v>
      </c>
      <c r="AE82" s="221" t="e">
        <f>VLOOKUP(AC82,FSGT3_Class!$AL$8:$AM$107,2,FALSE)</f>
        <v>#N/A</v>
      </c>
      <c r="AF82" s="221"/>
    </row>
    <row r="83" spans="1:32" ht="14.1" customHeight="1" x14ac:dyDescent="0.3">
      <c r="A83" s="56" t="str">
        <f t="shared" si="11"/>
        <v/>
      </c>
      <c r="B83" s="287"/>
      <c r="C83" s="119" t="str">
        <f t="shared" si="12"/>
        <v/>
      </c>
      <c r="D83" s="119"/>
      <c r="E83" s="157" t="str">
        <f t="shared" si="13"/>
        <v/>
      </c>
      <c r="F83" s="22"/>
      <c r="G83" s="21">
        <f>VLOOKUP(A83,Liste!$F$3:$Q$1586,2,FALSE)</f>
        <v>0</v>
      </c>
      <c r="H83" s="21">
        <f>VLOOKUP(A83,Liste!$F$3:$Q$1586,3,FALSE)</f>
        <v>0</v>
      </c>
      <c r="I83" s="21">
        <f>VLOOKUP(A83,Liste!$F$3:$Q$1586,4,FALSE)</f>
        <v>0</v>
      </c>
      <c r="J83" s="21">
        <f>VLOOKUP(A83,Liste!$F$3:$Q$1586,5,FALSE)</f>
        <v>0</v>
      </c>
      <c r="K83" s="21">
        <f>VLOOKUP(A83,Liste!$F$3:$Q$1586,9,FALSE)</f>
        <v>0</v>
      </c>
      <c r="Q83" s="14"/>
      <c r="T83" s="97"/>
      <c r="U83" s="14"/>
      <c r="V83" s="14"/>
      <c r="AA83" s="217">
        <f t="shared" si="10"/>
        <v>0</v>
      </c>
      <c r="AC83" s="267" t="str">
        <f t="shared" si="9"/>
        <v>0</v>
      </c>
      <c r="AD83" s="221" t="e">
        <f>VLOOKUP(AC83,FSGT2_Class!$AL$8:$AM$107,2,FALSE)</f>
        <v>#N/A</v>
      </c>
      <c r="AE83" s="221" t="e">
        <f>VLOOKUP(AC83,FSGT3_Class!$AL$8:$AM$107,2,FALSE)</f>
        <v>#N/A</v>
      </c>
      <c r="AF83" s="221"/>
    </row>
    <row r="84" spans="1:32" ht="14.1" customHeight="1" x14ac:dyDescent="0.3">
      <c r="A84" s="56" t="str">
        <f t="shared" si="11"/>
        <v/>
      </c>
      <c r="B84" s="287"/>
      <c r="C84" s="119" t="str">
        <f t="shared" si="12"/>
        <v/>
      </c>
      <c r="D84" s="119"/>
      <c r="E84" s="157" t="str">
        <f t="shared" si="13"/>
        <v/>
      </c>
      <c r="F84" s="22"/>
      <c r="G84" s="21">
        <f>VLOOKUP(A84,Liste!$F$3:$Q$1586,2,FALSE)</f>
        <v>0</v>
      </c>
      <c r="H84" s="21">
        <f>VLOOKUP(A84,Liste!$F$3:$Q$1586,3,FALSE)</f>
        <v>0</v>
      </c>
      <c r="I84" s="21">
        <f>VLOOKUP(A84,Liste!$F$3:$Q$1586,4,FALSE)</f>
        <v>0</v>
      </c>
      <c r="J84" s="21">
        <f>VLOOKUP(A84,Liste!$F$3:$Q$1586,5,FALSE)</f>
        <v>0</v>
      </c>
      <c r="K84" s="21">
        <f>VLOOKUP(A84,Liste!$F$3:$Q$1586,9,FALSE)</f>
        <v>0</v>
      </c>
      <c r="Q84" s="14"/>
      <c r="T84" s="97"/>
      <c r="U84" s="14"/>
      <c r="V84" s="14"/>
      <c r="AA84" s="217">
        <f t="shared" si="10"/>
        <v>0</v>
      </c>
      <c r="AC84" s="267" t="str">
        <f t="shared" si="9"/>
        <v>0</v>
      </c>
      <c r="AD84" s="221" t="e">
        <f>VLOOKUP(AC84,FSGT2_Class!$AL$8:$AM$107,2,FALSE)</f>
        <v>#N/A</v>
      </c>
      <c r="AE84" s="221" t="e">
        <f>VLOOKUP(AC84,FSGT3_Class!$AL$8:$AM$107,2,FALSE)</f>
        <v>#N/A</v>
      </c>
      <c r="AF84" s="221"/>
    </row>
    <row r="85" spans="1:32" ht="14.1" customHeight="1" x14ac:dyDescent="0.3">
      <c r="A85" s="56" t="str">
        <f t="shared" si="11"/>
        <v/>
      </c>
      <c r="B85" s="287"/>
      <c r="C85" s="119" t="str">
        <f t="shared" si="12"/>
        <v/>
      </c>
      <c r="D85" s="119"/>
      <c r="E85" s="157" t="str">
        <f t="shared" si="13"/>
        <v/>
      </c>
      <c r="F85" s="22"/>
      <c r="G85" s="21">
        <f>VLOOKUP(A85,Liste!$F$3:$Q$1586,2,FALSE)</f>
        <v>0</v>
      </c>
      <c r="H85" s="21">
        <f>VLOOKUP(A85,Liste!$F$3:$Q$1586,3,FALSE)</f>
        <v>0</v>
      </c>
      <c r="I85" s="21">
        <f>VLOOKUP(A85,Liste!$F$3:$Q$1586,4,FALSE)</f>
        <v>0</v>
      </c>
      <c r="J85" s="21">
        <f>VLOOKUP(A85,Liste!$F$3:$Q$1586,5,FALSE)</f>
        <v>0</v>
      </c>
      <c r="K85" s="21">
        <f>VLOOKUP(A85,Liste!$F$3:$Q$1586,9,FALSE)</f>
        <v>0</v>
      </c>
      <c r="Q85" s="14"/>
      <c r="T85" s="97"/>
      <c r="U85" s="14"/>
      <c r="V85" s="14"/>
      <c r="AA85" s="217">
        <f t="shared" si="10"/>
        <v>0</v>
      </c>
      <c r="AC85" s="267" t="str">
        <f t="shared" si="9"/>
        <v>0</v>
      </c>
      <c r="AD85" s="221" t="e">
        <f>VLOOKUP(AC85,FSGT2_Class!$AL$8:$AM$107,2,FALSE)</f>
        <v>#N/A</v>
      </c>
      <c r="AE85" s="221" t="e">
        <f>VLOOKUP(AC85,FSGT3_Class!$AL$8:$AM$107,2,FALSE)</f>
        <v>#N/A</v>
      </c>
      <c r="AF85" s="221"/>
    </row>
    <row r="86" spans="1:32" ht="14.1" customHeight="1" x14ac:dyDescent="0.3">
      <c r="A86" s="56" t="str">
        <f t="shared" si="11"/>
        <v/>
      </c>
      <c r="B86" s="287"/>
      <c r="C86" s="119" t="str">
        <f t="shared" si="12"/>
        <v/>
      </c>
      <c r="D86" s="119"/>
      <c r="E86" s="157" t="str">
        <f t="shared" si="13"/>
        <v/>
      </c>
      <c r="F86" s="22"/>
      <c r="G86" s="21">
        <f>VLOOKUP(A86,Liste!$F$3:$Q$1586,2,FALSE)</f>
        <v>0</v>
      </c>
      <c r="H86" s="21">
        <f>VLOOKUP(A86,Liste!$F$3:$Q$1586,3,FALSE)</f>
        <v>0</v>
      </c>
      <c r="I86" s="21">
        <f>VLOOKUP(A86,Liste!$F$3:$Q$1586,4,FALSE)</f>
        <v>0</v>
      </c>
      <c r="J86" s="21">
        <f>VLOOKUP(A86,Liste!$F$3:$Q$1586,5,FALSE)</f>
        <v>0</v>
      </c>
      <c r="K86" s="21">
        <f>VLOOKUP(A86,Liste!$F$3:$Q$1586,9,FALSE)</f>
        <v>0</v>
      </c>
      <c r="Q86" s="14"/>
      <c r="T86" s="97"/>
      <c r="U86" s="14"/>
      <c r="V86" s="14"/>
      <c r="AA86" s="217">
        <f t="shared" si="10"/>
        <v>0</v>
      </c>
      <c r="AC86" s="267" t="str">
        <f t="shared" si="9"/>
        <v>0</v>
      </c>
      <c r="AD86" s="221" t="e">
        <f>VLOOKUP(AC86,FSGT2_Class!$AL$8:$AM$107,2,FALSE)</f>
        <v>#N/A</v>
      </c>
      <c r="AE86" s="221" t="e">
        <f>VLOOKUP(AC86,FSGT3_Class!$AL$8:$AM$107,2,FALSE)</f>
        <v>#N/A</v>
      </c>
      <c r="AF86" s="221"/>
    </row>
    <row r="87" spans="1:32" ht="14.1" customHeight="1" x14ac:dyDescent="0.3">
      <c r="A87" s="56" t="str">
        <f t="shared" si="11"/>
        <v/>
      </c>
      <c r="B87" s="287"/>
      <c r="C87" s="119" t="str">
        <f t="shared" si="12"/>
        <v/>
      </c>
      <c r="D87" s="119"/>
      <c r="E87" s="157" t="str">
        <f t="shared" si="13"/>
        <v/>
      </c>
      <c r="F87" s="22"/>
      <c r="G87" s="21">
        <f>VLOOKUP(A87,Liste!$F$3:$Q$1586,2,FALSE)</f>
        <v>0</v>
      </c>
      <c r="H87" s="21">
        <f>VLOOKUP(A87,Liste!$F$3:$Q$1586,3,FALSE)</f>
        <v>0</v>
      </c>
      <c r="I87" s="21">
        <f>VLOOKUP(A87,Liste!$F$3:$Q$1586,4,FALSE)</f>
        <v>0</v>
      </c>
      <c r="J87" s="21">
        <f>VLOOKUP(A87,Liste!$F$3:$Q$1586,5,FALSE)</f>
        <v>0</v>
      </c>
      <c r="K87" s="21">
        <f>VLOOKUP(A87,Liste!$F$3:$Q$1586,9,FALSE)</f>
        <v>0</v>
      </c>
      <c r="Q87" s="14"/>
      <c r="T87" s="97"/>
      <c r="U87" s="14"/>
      <c r="V87" s="14"/>
      <c r="AA87" s="217">
        <f t="shared" si="10"/>
        <v>0</v>
      </c>
      <c r="AC87" s="267" t="str">
        <f t="shared" si="9"/>
        <v>0</v>
      </c>
      <c r="AD87" s="221" t="e">
        <f>VLOOKUP(AC87,FSGT2_Class!$AL$8:$AM$107,2,FALSE)</f>
        <v>#N/A</v>
      </c>
      <c r="AE87" s="221" t="e">
        <f>VLOOKUP(AC87,FSGT3_Class!$AL$8:$AM$107,2,FALSE)</f>
        <v>#N/A</v>
      </c>
      <c r="AF87" s="221"/>
    </row>
    <row r="88" spans="1:32" ht="14.1" customHeight="1" x14ac:dyDescent="0.3">
      <c r="A88" s="56" t="str">
        <f t="shared" si="11"/>
        <v/>
      </c>
      <c r="B88" s="287"/>
      <c r="C88" s="119" t="str">
        <f t="shared" si="12"/>
        <v/>
      </c>
      <c r="D88" s="119"/>
      <c r="E88" s="157" t="str">
        <f t="shared" si="13"/>
        <v/>
      </c>
      <c r="F88" s="22"/>
      <c r="G88" s="21">
        <f>VLOOKUP(A88,Liste!$F$3:$Q$1586,2,FALSE)</f>
        <v>0</v>
      </c>
      <c r="H88" s="21">
        <f>VLOOKUP(A88,Liste!$F$3:$Q$1586,3,FALSE)</f>
        <v>0</v>
      </c>
      <c r="I88" s="21">
        <f>VLOOKUP(A88,Liste!$F$3:$Q$1586,4,FALSE)</f>
        <v>0</v>
      </c>
      <c r="J88" s="21">
        <f>VLOOKUP(A88,Liste!$F$3:$Q$1586,5,FALSE)</f>
        <v>0</v>
      </c>
      <c r="K88" s="21">
        <f>VLOOKUP(A88,Liste!$F$3:$Q$1586,9,FALSE)</f>
        <v>0</v>
      </c>
      <c r="Q88" s="14"/>
      <c r="T88" s="97"/>
      <c r="U88" s="14"/>
      <c r="V88" s="14"/>
      <c r="AA88" s="217">
        <f t="shared" si="10"/>
        <v>0</v>
      </c>
      <c r="AC88" s="267" t="str">
        <f t="shared" si="9"/>
        <v>0</v>
      </c>
      <c r="AD88" s="221" t="e">
        <f>VLOOKUP(AC88,FSGT2_Class!$AL$8:$AM$107,2,FALSE)</f>
        <v>#N/A</v>
      </c>
      <c r="AE88" s="221" t="e">
        <f>VLOOKUP(AC88,FSGT3_Class!$AL$8:$AM$107,2,FALSE)</f>
        <v>#N/A</v>
      </c>
      <c r="AF88" s="221"/>
    </row>
    <row r="89" spans="1:32" ht="14.1" customHeight="1" x14ac:dyDescent="0.3">
      <c r="A89" s="56" t="str">
        <f t="shared" si="11"/>
        <v/>
      </c>
      <c r="B89" s="288"/>
      <c r="C89" s="119" t="str">
        <f t="shared" si="12"/>
        <v/>
      </c>
      <c r="D89" s="119"/>
      <c r="E89" s="157" t="str">
        <f t="shared" si="13"/>
        <v/>
      </c>
      <c r="F89" s="22"/>
      <c r="G89" s="21">
        <f>VLOOKUP(A89,Liste!$F$3:$Q$1586,2,FALSE)</f>
        <v>0</v>
      </c>
      <c r="H89" s="21">
        <f>VLOOKUP(A89,Liste!$F$3:$Q$1586,3,FALSE)</f>
        <v>0</v>
      </c>
      <c r="I89" s="21">
        <f>VLOOKUP(A89,Liste!$F$3:$Q$1586,4,FALSE)</f>
        <v>0</v>
      </c>
      <c r="J89" s="21">
        <f>VLOOKUP(A89,Liste!$F$3:$Q$1586,5,FALSE)</f>
        <v>0</v>
      </c>
      <c r="K89" s="21">
        <f>VLOOKUP(A89,Liste!$F$3:$Q$1586,9,FALSE)</f>
        <v>0</v>
      </c>
      <c r="Q89" s="14"/>
      <c r="T89" s="97"/>
      <c r="U89" s="14"/>
      <c r="V89" s="14"/>
      <c r="AA89" s="217">
        <f t="shared" si="10"/>
        <v>0</v>
      </c>
      <c r="AC89" s="267" t="str">
        <f t="shared" si="9"/>
        <v>0</v>
      </c>
      <c r="AD89" s="221" t="e">
        <f>VLOOKUP(AC89,FSGT2_Class!$AL$8:$AM$107,2,FALSE)</f>
        <v>#N/A</v>
      </c>
      <c r="AE89" s="221" t="e">
        <f>VLOOKUP(AC89,FSGT3_Class!$AL$8:$AM$107,2,FALSE)</f>
        <v>#N/A</v>
      </c>
      <c r="AF89" s="221"/>
    </row>
    <row r="90" spans="1:32" ht="14.1" customHeight="1" x14ac:dyDescent="0.3">
      <c r="A90" s="56" t="str">
        <f t="shared" si="11"/>
        <v/>
      </c>
      <c r="B90" s="287"/>
      <c r="C90" s="119" t="str">
        <f t="shared" si="12"/>
        <v/>
      </c>
      <c r="D90" s="119"/>
      <c r="E90" s="157" t="str">
        <f t="shared" si="13"/>
        <v/>
      </c>
      <c r="F90" s="22"/>
      <c r="G90" s="21">
        <f>VLOOKUP(A90,Liste!$F$3:$Q$1586,2,FALSE)</f>
        <v>0</v>
      </c>
      <c r="H90" s="21">
        <f>VLOOKUP(A90,Liste!$F$3:$Q$1586,3,FALSE)</f>
        <v>0</v>
      </c>
      <c r="I90" s="21">
        <f>VLOOKUP(A90,Liste!$F$3:$Q$1586,4,FALSE)</f>
        <v>0</v>
      </c>
      <c r="J90" s="21">
        <f>VLOOKUP(A90,Liste!$F$3:$Q$1586,5,FALSE)</f>
        <v>0</v>
      </c>
      <c r="K90" s="21">
        <f>VLOOKUP(A90,Liste!$F$3:$Q$1586,9,FALSE)</f>
        <v>0</v>
      </c>
      <c r="Q90" s="14"/>
      <c r="T90" s="97"/>
      <c r="U90" s="14"/>
      <c r="V90" s="14"/>
      <c r="AA90" s="217">
        <f t="shared" si="10"/>
        <v>0</v>
      </c>
      <c r="AC90" s="267" t="str">
        <f t="shared" si="9"/>
        <v>0</v>
      </c>
      <c r="AD90" s="221" t="e">
        <f>VLOOKUP(AC90,FSGT2_Class!$AL$8:$AM$107,2,FALSE)</f>
        <v>#N/A</v>
      </c>
      <c r="AE90" s="221" t="e">
        <f>VLOOKUP(AC90,FSGT3_Class!$AL$8:$AM$107,2,FALSE)</f>
        <v>#N/A</v>
      </c>
      <c r="AF90" s="221"/>
    </row>
    <row r="91" spans="1:32" ht="14.1" customHeight="1" x14ac:dyDescent="0.3">
      <c r="A91" s="56" t="str">
        <f t="shared" si="11"/>
        <v/>
      </c>
      <c r="B91" s="286"/>
      <c r="C91" s="153" t="str">
        <f t="shared" si="12"/>
        <v/>
      </c>
      <c r="D91" s="153"/>
      <c r="E91" s="61" t="str">
        <f t="shared" si="13"/>
        <v/>
      </c>
      <c r="F91" s="154"/>
      <c r="G91" s="21">
        <f>VLOOKUP(A91,Liste!$F$3:$Q$1586,2,FALSE)</f>
        <v>0</v>
      </c>
      <c r="H91" s="21">
        <f>VLOOKUP(A91,Liste!$F$3:$Q$1586,3,FALSE)</f>
        <v>0</v>
      </c>
      <c r="I91" s="21">
        <f>VLOOKUP(A91,Liste!$F$3:$Q$1586,4,FALSE)</f>
        <v>0</v>
      </c>
      <c r="J91" s="21">
        <f>VLOOKUP(A91,Liste!$F$3:$Q$1586,5,FALSE)</f>
        <v>0</v>
      </c>
      <c r="K91" s="21">
        <f>VLOOKUP(A91,Liste!$F$3:$Q$1586,9,FALSE)</f>
        <v>0</v>
      </c>
      <c r="Q91" s="14"/>
      <c r="T91" s="97"/>
      <c r="U91" s="14"/>
      <c r="V91" s="14"/>
      <c r="AA91" s="217">
        <f t="shared" si="10"/>
        <v>0</v>
      </c>
      <c r="AC91" s="267" t="str">
        <f t="shared" si="9"/>
        <v>0</v>
      </c>
      <c r="AD91" s="221" t="e">
        <f>VLOOKUP(AC91,FSGT2_Class!$AL$8:$AM$107,2,FALSE)</f>
        <v>#N/A</v>
      </c>
      <c r="AE91" s="221" t="e">
        <f>VLOOKUP(AC91,FSGT3_Class!$AL$8:$AM$107,2,FALSE)</f>
        <v>#N/A</v>
      </c>
      <c r="AF91" s="221"/>
    </row>
    <row r="92" spans="1:32" ht="14.1" customHeight="1" x14ac:dyDescent="0.3">
      <c r="A92" s="56" t="str">
        <f t="shared" si="11"/>
        <v/>
      </c>
      <c r="B92" s="287"/>
      <c r="C92" s="119" t="str">
        <f t="shared" si="12"/>
        <v/>
      </c>
      <c r="D92" s="119"/>
      <c r="E92" s="61" t="str">
        <f t="shared" si="13"/>
        <v/>
      </c>
      <c r="F92" s="22"/>
      <c r="G92" s="21">
        <f>VLOOKUP(A92,Liste!$F$3:$Q$1586,2,FALSE)</f>
        <v>0</v>
      </c>
      <c r="H92" s="21">
        <f>VLOOKUP(A92,Liste!$F$3:$Q$1586,3,FALSE)</f>
        <v>0</v>
      </c>
      <c r="I92" s="21">
        <f>VLOOKUP(A92,Liste!$F$3:$Q$1586,4,FALSE)</f>
        <v>0</v>
      </c>
      <c r="J92" s="21">
        <f>VLOOKUP(A92,Liste!$F$3:$Q$1586,5,FALSE)</f>
        <v>0</v>
      </c>
      <c r="K92" s="21">
        <f>VLOOKUP(A92,Liste!$F$3:$Q$1586,9,FALSE)</f>
        <v>0</v>
      </c>
      <c r="Q92" s="14"/>
      <c r="T92" s="97"/>
      <c r="U92" s="14"/>
      <c r="V92" s="14"/>
      <c r="AA92" s="217">
        <f t="shared" si="10"/>
        <v>0</v>
      </c>
      <c r="AC92" s="267" t="str">
        <f t="shared" si="9"/>
        <v>0</v>
      </c>
      <c r="AD92" s="221" t="e">
        <f>VLOOKUP(AC92,FSGT2_Class!$AL$8:$AM$107,2,FALSE)</f>
        <v>#N/A</v>
      </c>
      <c r="AE92" s="221" t="e">
        <f>VLOOKUP(AC92,FSGT3_Class!$AL$8:$AM$107,2,FALSE)</f>
        <v>#N/A</v>
      </c>
      <c r="AF92" s="221"/>
    </row>
    <row r="93" spans="1:32" ht="14.1" customHeight="1" x14ac:dyDescent="0.3">
      <c r="A93" s="56" t="str">
        <f t="shared" si="11"/>
        <v/>
      </c>
      <c r="B93" s="287"/>
      <c r="C93" s="119" t="str">
        <f t="shared" si="12"/>
        <v/>
      </c>
      <c r="D93" s="119"/>
      <c r="E93" s="61" t="str">
        <f t="shared" si="13"/>
        <v/>
      </c>
      <c r="F93" s="22"/>
      <c r="G93" s="21">
        <f>VLOOKUP(A93,Liste!$F$3:$Q$1586,2,FALSE)</f>
        <v>0</v>
      </c>
      <c r="H93" s="21">
        <f>VLOOKUP(A93,Liste!$F$3:$Q$1586,3,FALSE)</f>
        <v>0</v>
      </c>
      <c r="I93" s="21">
        <f>VLOOKUP(A93,Liste!$F$3:$Q$1586,4,FALSE)</f>
        <v>0</v>
      </c>
      <c r="J93" s="21">
        <f>VLOOKUP(A93,Liste!$F$3:$Q$1586,5,FALSE)</f>
        <v>0</v>
      </c>
      <c r="K93" s="21">
        <f>VLOOKUP(A93,Liste!$F$3:$Q$1586,9,FALSE)</f>
        <v>0</v>
      </c>
      <c r="Q93" s="14"/>
      <c r="T93" s="97"/>
      <c r="U93" s="14"/>
      <c r="V93" s="14"/>
      <c r="AA93" s="217">
        <f t="shared" si="10"/>
        <v>0</v>
      </c>
      <c r="AC93" s="267" t="str">
        <f t="shared" si="9"/>
        <v>0</v>
      </c>
      <c r="AD93" s="221" t="e">
        <f>VLOOKUP(AC93,FSGT2_Class!$AL$8:$AM$107,2,FALSE)</f>
        <v>#N/A</v>
      </c>
      <c r="AE93" s="221" t="e">
        <f>VLOOKUP(AC93,FSGT3_Class!$AL$8:$AM$107,2,FALSE)</f>
        <v>#N/A</v>
      </c>
      <c r="AF93" s="221"/>
    </row>
    <row r="94" spans="1:32" ht="14.1" customHeight="1" x14ac:dyDescent="0.3">
      <c r="A94" s="56" t="str">
        <f t="shared" si="11"/>
        <v/>
      </c>
      <c r="B94" s="287"/>
      <c r="C94" s="119" t="str">
        <f t="shared" si="12"/>
        <v/>
      </c>
      <c r="D94" s="119"/>
      <c r="E94" s="61" t="str">
        <f t="shared" si="13"/>
        <v/>
      </c>
      <c r="F94" s="22"/>
      <c r="G94" s="21">
        <f>VLOOKUP(A94,Liste!$F$3:$Q$1586,2,FALSE)</f>
        <v>0</v>
      </c>
      <c r="H94" s="21">
        <f>VLOOKUP(A94,Liste!$F$3:$Q$1586,3,FALSE)</f>
        <v>0</v>
      </c>
      <c r="I94" s="21">
        <f>VLOOKUP(A94,Liste!$F$3:$Q$1586,4,FALSE)</f>
        <v>0</v>
      </c>
      <c r="J94" s="21">
        <f>VLOOKUP(A94,Liste!$F$3:$Q$1586,5,FALSE)</f>
        <v>0</v>
      </c>
      <c r="K94" s="21">
        <f>VLOOKUP(A94,Liste!$F$3:$Q$1586,9,FALSE)</f>
        <v>0</v>
      </c>
      <c r="Q94" s="14"/>
      <c r="T94" s="97"/>
      <c r="U94" s="14"/>
      <c r="V94" s="14"/>
      <c r="AA94" s="217">
        <f t="shared" si="10"/>
        <v>0</v>
      </c>
      <c r="AC94" s="267" t="str">
        <f t="shared" si="9"/>
        <v>0</v>
      </c>
      <c r="AD94" s="221" t="e">
        <f>VLOOKUP(AC94,FSGT2_Class!$AL$8:$AM$107,2,FALSE)</f>
        <v>#N/A</v>
      </c>
      <c r="AE94" s="221" t="e">
        <f>VLOOKUP(AC94,FSGT3_Class!$AL$8:$AM$107,2,FALSE)</f>
        <v>#N/A</v>
      </c>
      <c r="AF94" s="221"/>
    </row>
    <row r="95" spans="1:32" ht="14.1" customHeight="1" x14ac:dyDescent="0.3">
      <c r="A95" s="56" t="str">
        <f t="shared" si="11"/>
        <v/>
      </c>
      <c r="B95" s="287"/>
      <c r="C95" s="119" t="str">
        <f t="shared" si="12"/>
        <v/>
      </c>
      <c r="D95" s="119"/>
      <c r="E95" s="61" t="str">
        <f t="shared" si="13"/>
        <v/>
      </c>
      <c r="F95" s="22"/>
      <c r="G95" s="21">
        <f>VLOOKUP(A95,Liste!$F$3:$Q$1586,2,FALSE)</f>
        <v>0</v>
      </c>
      <c r="H95" s="21">
        <f>VLOOKUP(A95,Liste!$F$3:$Q$1586,3,FALSE)</f>
        <v>0</v>
      </c>
      <c r="I95" s="21">
        <f>VLOOKUP(A95,Liste!$F$3:$Q$1586,4,FALSE)</f>
        <v>0</v>
      </c>
      <c r="J95" s="21">
        <f>VLOOKUP(A95,Liste!$F$3:$Q$1586,5,FALSE)</f>
        <v>0</v>
      </c>
      <c r="K95" s="21">
        <f>VLOOKUP(A95,Liste!$F$3:$Q$1586,9,FALSE)</f>
        <v>0</v>
      </c>
      <c r="Q95" s="14"/>
      <c r="T95" s="97"/>
      <c r="U95" s="14"/>
      <c r="V95" s="14"/>
      <c r="AA95" s="217">
        <f t="shared" si="10"/>
        <v>0</v>
      </c>
      <c r="AC95" s="267" t="str">
        <f t="shared" si="9"/>
        <v>0</v>
      </c>
      <c r="AD95" s="221" t="e">
        <f>VLOOKUP(AC95,FSGT2_Class!$AL$8:$AM$107,2,FALSE)</f>
        <v>#N/A</v>
      </c>
      <c r="AE95" s="221" t="e">
        <f>VLOOKUP(AC95,FSGT3_Class!$AL$8:$AM$107,2,FALSE)</f>
        <v>#N/A</v>
      </c>
      <c r="AF95" s="221"/>
    </row>
    <row r="96" spans="1:32" ht="14.1" customHeight="1" x14ac:dyDescent="0.3">
      <c r="A96" s="56" t="str">
        <f t="shared" si="11"/>
        <v/>
      </c>
      <c r="B96" s="287"/>
      <c r="C96" s="119" t="str">
        <f t="shared" si="12"/>
        <v/>
      </c>
      <c r="D96" s="119"/>
      <c r="E96" s="61" t="str">
        <f t="shared" si="13"/>
        <v/>
      </c>
      <c r="F96" s="22"/>
      <c r="G96" s="21">
        <f>VLOOKUP(A96,Liste!$F$3:$Q$1586,2,FALSE)</f>
        <v>0</v>
      </c>
      <c r="H96" s="21">
        <f>VLOOKUP(A96,Liste!$F$3:$Q$1586,3,FALSE)</f>
        <v>0</v>
      </c>
      <c r="I96" s="21">
        <f>VLOOKUP(A96,Liste!$F$3:$Q$1586,4,FALSE)</f>
        <v>0</v>
      </c>
      <c r="J96" s="21">
        <f>VLOOKUP(A96,Liste!$F$3:$Q$1586,5,FALSE)</f>
        <v>0</v>
      </c>
      <c r="K96" s="21">
        <f>VLOOKUP(A96,Liste!$F$3:$Q$1586,9,FALSE)</f>
        <v>0</v>
      </c>
      <c r="Q96" s="14"/>
      <c r="T96" s="97"/>
      <c r="U96" s="14"/>
      <c r="V96" s="14"/>
      <c r="AA96" s="217">
        <f t="shared" si="10"/>
        <v>0</v>
      </c>
      <c r="AC96" s="267" t="str">
        <f t="shared" si="9"/>
        <v>0</v>
      </c>
      <c r="AD96" s="221" t="e">
        <f>VLOOKUP(AC96,FSGT2_Class!$AL$8:$AM$107,2,FALSE)</f>
        <v>#N/A</v>
      </c>
      <c r="AE96" s="221" t="e">
        <f>VLOOKUP(AC96,FSGT3_Class!$AL$8:$AM$107,2,FALSE)</f>
        <v>#N/A</v>
      </c>
      <c r="AF96" s="221"/>
    </row>
    <row r="97" spans="1:32" ht="14.1" customHeight="1" x14ac:dyDescent="0.3">
      <c r="A97" s="56" t="str">
        <f t="shared" si="11"/>
        <v/>
      </c>
      <c r="B97" s="287"/>
      <c r="C97" s="119" t="str">
        <f t="shared" si="12"/>
        <v/>
      </c>
      <c r="D97" s="119"/>
      <c r="E97" s="61" t="str">
        <f t="shared" si="13"/>
        <v/>
      </c>
      <c r="F97" s="22"/>
      <c r="G97" s="21">
        <f>VLOOKUP(A97,Liste!$F$3:$Q$1586,2,FALSE)</f>
        <v>0</v>
      </c>
      <c r="H97" s="21">
        <f>VLOOKUP(A97,Liste!$F$3:$Q$1586,3,FALSE)</f>
        <v>0</v>
      </c>
      <c r="I97" s="21">
        <f>VLOOKUP(A97,Liste!$F$3:$Q$1586,4,FALSE)</f>
        <v>0</v>
      </c>
      <c r="J97" s="21">
        <f>VLOOKUP(A97,Liste!$F$3:$Q$1586,5,FALSE)</f>
        <v>0</v>
      </c>
      <c r="K97" s="21">
        <f>VLOOKUP(A97,Liste!$F$3:$Q$1586,9,FALSE)</f>
        <v>0</v>
      </c>
      <c r="Q97" s="14"/>
      <c r="T97" s="97"/>
      <c r="U97" s="14"/>
      <c r="V97" s="14"/>
      <c r="AA97" s="217">
        <f t="shared" si="10"/>
        <v>0</v>
      </c>
      <c r="AC97" s="267" t="str">
        <f t="shared" si="9"/>
        <v>0</v>
      </c>
      <c r="AD97" s="221" t="e">
        <f>VLOOKUP(AC97,FSGT2_Class!$AL$8:$AM$107,2,FALSE)</f>
        <v>#N/A</v>
      </c>
      <c r="AE97" s="221" t="e">
        <f>VLOOKUP(AC97,FSGT3_Class!$AL$8:$AM$107,2,FALSE)</f>
        <v>#N/A</v>
      </c>
      <c r="AF97" s="221"/>
    </row>
    <row r="98" spans="1:32" ht="14.1" customHeight="1" x14ac:dyDescent="0.3">
      <c r="A98" s="56" t="str">
        <f t="shared" si="11"/>
        <v/>
      </c>
      <c r="B98" s="287"/>
      <c r="C98" s="119" t="str">
        <f t="shared" si="12"/>
        <v/>
      </c>
      <c r="D98" s="119"/>
      <c r="E98" s="61" t="str">
        <f t="shared" si="13"/>
        <v/>
      </c>
      <c r="F98" s="22"/>
      <c r="G98" s="21">
        <f>VLOOKUP(A98,Liste!$F$3:$Q$1586,2,FALSE)</f>
        <v>0</v>
      </c>
      <c r="H98" s="21">
        <f>VLOOKUP(A98,Liste!$F$3:$Q$1586,3,FALSE)</f>
        <v>0</v>
      </c>
      <c r="I98" s="21">
        <f>VLOOKUP(A98,Liste!$F$3:$Q$1586,4,FALSE)</f>
        <v>0</v>
      </c>
      <c r="J98" s="21">
        <f>VLOOKUP(A98,Liste!$F$3:$Q$1586,5,FALSE)</f>
        <v>0</v>
      </c>
      <c r="K98" s="21">
        <f>VLOOKUP(A98,Liste!$F$3:$Q$1586,9,FALSE)</f>
        <v>0</v>
      </c>
      <c r="Q98" s="14"/>
      <c r="T98" s="97"/>
      <c r="U98" s="14"/>
      <c r="V98" s="14"/>
      <c r="AA98" s="217">
        <f t="shared" si="10"/>
        <v>0</v>
      </c>
      <c r="AC98" s="267" t="str">
        <f t="shared" si="9"/>
        <v>0</v>
      </c>
      <c r="AD98" s="221" t="e">
        <f>VLOOKUP(AC98,FSGT2_Class!$AL$8:$AM$107,2,FALSE)</f>
        <v>#N/A</v>
      </c>
      <c r="AE98" s="221" t="e">
        <f>VLOOKUP(AC98,FSGT3_Class!$AL$8:$AM$107,2,FALSE)</f>
        <v>#N/A</v>
      </c>
      <c r="AF98" s="221"/>
    </row>
    <row r="99" spans="1:32" ht="14.1" customHeight="1" x14ac:dyDescent="0.3">
      <c r="A99" s="56" t="str">
        <f t="shared" si="11"/>
        <v/>
      </c>
      <c r="B99" s="287"/>
      <c r="C99" s="119" t="str">
        <f t="shared" si="12"/>
        <v/>
      </c>
      <c r="D99" s="119"/>
      <c r="E99" s="61" t="str">
        <f t="shared" si="13"/>
        <v/>
      </c>
      <c r="F99" s="22"/>
      <c r="G99" s="21">
        <f>VLOOKUP(A99,Liste!$F$3:$Q$1586,2,FALSE)</f>
        <v>0</v>
      </c>
      <c r="H99" s="21">
        <f>VLOOKUP(A99,Liste!$F$3:$Q$1586,3,FALSE)</f>
        <v>0</v>
      </c>
      <c r="I99" s="21">
        <f>VLOOKUP(A99,Liste!$F$3:$Q$1586,4,FALSE)</f>
        <v>0</v>
      </c>
      <c r="J99" s="21">
        <f>VLOOKUP(A99,Liste!$F$3:$Q$1586,5,FALSE)</f>
        <v>0</v>
      </c>
      <c r="K99" s="21">
        <f>VLOOKUP(A99,Liste!$F$3:$Q$1586,9,FALSE)</f>
        <v>0</v>
      </c>
      <c r="Q99" s="14"/>
      <c r="T99" s="97"/>
      <c r="U99" s="14"/>
      <c r="V99" s="14"/>
      <c r="AA99" s="217">
        <f t="shared" si="10"/>
        <v>0</v>
      </c>
      <c r="AC99" s="267" t="str">
        <f t="shared" si="9"/>
        <v>0</v>
      </c>
      <c r="AD99" s="221" t="e">
        <f>VLOOKUP(AC99,FSGT2_Class!$AL$8:$AM$107,2,FALSE)</f>
        <v>#N/A</v>
      </c>
      <c r="AE99" s="221" t="e">
        <f>VLOOKUP(AC99,FSGT3_Class!$AL$8:$AM$107,2,FALSE)</f>
        <v>#N/A</v>
      </c>
      <c r="AF99" s="221"/>
    </row>
    <row r="100" spans="1:32" ht="14.1" customHeight="1" x14ac:dyDescent="0.3">
      <c r="A100" s="56" t="str">
        <f t="shared" si="11"/>
        <v/>
      </c>
      <c r="B100" s="287"/>
      <c r="C100" s="119" t="str">
        <f t="shared" si="12"/>
        <v/>
      </c>
      <c r="D100" s="119"/>
      <c r="E100" s="61" t="str">
        <f t="shared" si="13"/>
        <v/>
      </c>
      <c r="F100" s="22"/>
      <c r="G100" s="21">
        <f>VLOOKUP(A100,Liste!$F$3:$Q$1586,2,FALSE)</f>
        <v>0</v>
      </c>
      <c r="H100" s="21">
        <f>VLOOKUP(A100,Liste!$F$3:$Q$1586,3,FALSE)</f>
        <v>0</v>
      </c>
      <c r="I100" s="21">
        <f>VLOOKUP(A100,Liste!$F$3:$Q$1586,4,FALSE)</f>
        <v>0</v>
      </c>
      <c r="J100" s="21">
        <f>VLOOKUP(A100,Liste!$F$3:$Q$1586,5,FALSE)</f>
        <v>0</v>
      </c>
      <c r="K100" s="21">
        <f>VLOOKUP(A100,Liste!$F$3:$Q$1586,9,FALSE)</f>
        <v>0</v>
      </c>
      <c r="Q100" s="14"/>
      <c r="T100" s="97"/>
      <c r="U100" s="14"/>
      <c r="V100" s="14"/>
      <c r="AA100" s="217">
        <f t="shared" si="10"/>
        <v>0</v>
      </c>
      <c r="AC100" s="267" t="str">
        <f t="shared" si="9"/>
        <v>0</v>
      </c>
      <c r="AD100" s="221" t="e">
        <f>VLOOKUP(AC100,FSGT2_Class!$AL$8:$AM$107,2,FALSE)</f>
        <v>#N/A</v>
      </c>
      <c r="AE100" s="221" t="e">
        <f>VLOOKUP(AC100,FSGT3_Class!$AL$8:$AM$107,2,FALSE)</f>
        <v>#N/A</v>
      </c>
      <c r="AF100" s="221"/>
    </row>
    <row r="101" spans="1:32" ht="14.1" customHeight="1" x14ac:dyDescent="0.3">
      <c r="A101" s="56" t="str">
        <f t="shared" si="11"/>
        <v/>
      </c>
      <c r="B101" s="287"/>
      <c r="C101" s="119" t="str">
        <f t="shared" si="12"/>
        <v/>
      </c>
      <c r="D101" s="119"/>
      <c r="E101" s="61" t="str">
        <f t="shared" si="13"/>
        <v/>
      </c>
      <c r="F101" s="22"/>
      <c r="G101" s="21">
        <f>VLOOKUP(A101,Liste!$F$3:$Q$1586,2,FALSE)</f>
        <v>0</v>
      </c>
      <c r="H101" s="21">
        <f>VLOOKUP(A101,Liste!$F$3:$Q$1586,3,FALSE)</f>
        <v>0</v>
      </c>
      <c r="I101" s="21">
        <f>VLOOKUP(A101,Liste!$F$3:$Q$1586,4,FALSE)</f>
        <v>0</v>
      </c>
      <c r="J101" s="21">
        <f>VLOOKUP(A101,Liste!$F$3:$Q$1586,5,FALSE)</f>
        <v>0</v>
      </c>
      <c r="K101" s="21">
        <f>VLOOKUP(A101,Liste!$F$3:$Q$1586,9,FALSE)</f>
        <v>0</v>
      </c>
      <c r="Q101" s="14"/>
      <c r="T101" s="97"/>
      <c r="U101" s="14"/>
      <c r="V101" s="14"/>
      <c r="AA101" s="217">
        <f t="shared" si="10"/>
        <v>0</v>
      </c>
      <c r="AC101" s="267" t="str">
        <f t="shared" si="9"/>
        <v>0</v>
      </c>
      <c r="AD101" s="221" t="e">
        <f>VLOOKUP(AC101,FSGT2_Class!$AL$8:$AM$107,2,FALSE)</f>
        <v>#N/A</v>
      </c>
      <c r="AE101" s="221" t="e">
        <f>VLOOKUP(AC101,FSGT3_Class!$AL$8:$AM$107,2,FALSE)</f>
        <v>#N/A</v>
      </c>
      <c r="AF101" s="221"/>
    </row>
    <row r="102" spans="1:32" ht="14.1" customHeight="1" x14ac:dyDescent="0.3">
      <c r="A102" s="56" t="str">
        <f t="shared" si="11"/>
        <v/>
      </c>
      <c r="B102" s="287"/>
      <c r="C102" s="119" t="str">
        <f t="shared" si="12"/>
        <v/>
      </c>
      <c r="D102" s="119"/>
      <c r="E102" s="61" t="str">
        <f t="shared" si="13"/>
        <v/>
      </c>
      <c r="F102" s="22"/>
      <c r="G102" s="21">
        <f>VLOOKUP(A102,Liste!$F$3:$Q$1586,2,FALSE)</f>
        <v>0</v>
      </c>
      <c r="H102" s="21">
        <f>VLOOKUP(A102,Liste!$F$3:$Q$1586,3,FALSE)</f>
        <v>0</v>
      </c>
      <c r="I102" s="21">
        <f>VLOOKUP(A102,Liste!$F$3:$Q$1586,4,FALSE)</f>
        <v>0</v>
      </c>
      <c r="J102" s="21">
        <f>VLOOKUP(A102,Liste!$F$3:$Q$1586,5,FALSE)</f>
        <v>0</v>
      </c>
      <c r="K102" s="21">
        <f>VLOOKUP(A102,Liste!$F$3:$Q$1586,9,FALSE)</f>
        <v>0</v>
      </c>
      <c r="Q102" s="14"/>
      <c r="T102" s="97"/>
      <c r="U102" s="14"/>
      <c r="V102" s="14"/>
      <c r="AA102" s="217">
        <f t="shared" si="10"/>
        <v>0</v>
      </c>
      <c r="AC102" s="267" t="str">
        <f t="shared" si="9"/>
        <v>0</v>
      </c>
      <c r="AD102" s="221" t="e">
        <f>VLOOKUP(AC102,FSGT2_Class!$AL$8:$AM$107,2,FALSE)</f>
        <v>#N/A</v>
      </c>
      <c r="AE102" s="221" t="e">
        <f>VLOOKUP(AC102,FSGT3_Class!$AL$8:$AM$107,2,FALSE)</f>
        <v>#N/A</v>
      </c>
      <c r="AF102" s="221"/>
    </row>
    <row r="103" spans="1:32" ht="14.1" customHeight="1" x14ac:dyDescent="0.3">
      <c r="A103" s="56" t="str">
        <f t="shared" si="11"/>
        <v/>
      </c>
      <c r="B103" s="287"/>
      <c r="C103" s="119" t="str">
        <f t="shared" si="12"/>
        <v/>
      </c>
      <c r="D103" s="119"/>
      <c r="E103" s="61" t="str">
        <f t="shared" si="13"/>
        <v/>
      </c>
      <c r="F103" s="22"/>
      <c r="G103" s="21">
        <f>VLOOKUP(A103,Liste!$F$3:$Q$1586,2,FALSE)</f>
        <v>0</v>
      </c>
      <c r="H103" s="21">
        <f>VLOOKUP(A103,Liste!$F$3:$Q$1586,3,FALSE)</f>
        <v>0</v>
      </c>
      <c r="I103" s="21">
        <f>VLOOKUP(A103,Liste!$F$3:$Q$1586,4,FALSE)</f>
        <v>0</v>
      </c>
      <c r="J103" s="21">
        <f>VLOOKUP(A103,Liste!$F$3:$Q$1586,5,FALSE)</f>
        <v>0</v>
      </c>
      <c r="K103" s="21">
        <f>VLOOKUP(A103,Liste!$F$3:$Q$1586,9,FALSE)</f>
        <v>0</v>
      </c>
      <c r="Q103" s="14"/>
      <c r="T103" s="97"/>
      <c r="U103" s="14"/>
      <c r="V103" s="14"/>
      <c r="AA103" s="217">
        <f t="shared" si="10"/>
        <v>0</v>
      </c>
      <c r="AC103" s="267" t="str">
        <f t="shared" si="9"/>
        <v>0</v>
      </c>
      <c r="AD103" s="221" t="e">
        <f>VLOOKUP(AC103,FSGT2_Class!$AL$8:$AM$107,2,FALSE)</f>
        <v>#N/A</v>
      </c>
      <c r="AE103" s="221" t="e">
        <f>VLOOKUP(AC103,FSGT3_Class!$AL$8:$AM$107,2,FALSE)</f>
        <v>#N/A</v>
      </c>
      <c r="AF103" s="221"/>
    </row>
    <row r="104" spans="1:32" ht="14.1" customHeight="1" x14ac:dyDescent="0.3">
      <c r="A104" s="56" t="str">
        <f t="shared" si="11"/>
        <v/>
      </c>
      <c r="B104" s="287"/>
      <c r="C104" s="119" t="str">
        <f t="shared" si="12"/>
        <v/>
      </c>
      <c r="D104" s="119"/>
      <c r="E104" s="61" t="str">
        <f t="shared" si="13"/>
        <v/>
      </c>
      <c r="F104" s="22"/>
      <c r="G104" s="21">
        <f>VLOOKUP(A104,Liste!$F$3:$Q$1586,2,FALSE)</f>
        <v>0</v>
      </c>
      <c r="H104" s="21">
        <f>VLOOKUP(A104,Liste!$F$3:$Q$1586,3,FALSE)</f>
        <v>0</v>
      </c>
      <c r="I104" s="21">
        <f>VLOOKUP(A104,Liste!$F$3:$Q$1586,4,FALSE)</f>
        <v>0</v>
      </c>
      <c r="J104" s="21">
        <f>VLOOKUP(A104,Liste!$F$3:$Q$1586,5,FALSE)</f>
        <v>0</v>
      </c>
      <c r="K104" s="21">
        <f>VLOOKUP(A104,Liste!$F$3:$Q$1586,9,FALSE)</f>
        <v>0</v>
      </c>
      <c r="Q104" s="14"/>
      <c r="T104" s="97"/>
      <c r="U104" s="14"/>
      <c r="V104" s="14"/>
      <c r="AA104" s="217">
        <f t="shared" si="10"/>
        <v>0</v>
      </c>
      <c r="AC104" s="267" t="str">
        <f t="shared" si="9"/>
        <v>0</v>
      </c>
      <c r="AD104" s="221" t="e">
        <f>VLOOKUP(AC104,FSGT2_Class!$AL$8:$AM$107,2,FALSE)</f>
        <v>#N/A</v>
      </c>
      <c r="AE104" s="221" t="e">
        <f>VLOOKUP(AC104,FSGT3_Class!$AL$8:$AM$107,2,FALSE)</f>
        <v>#N/A</v>
      </c>
      <c r="AF104" s="221"/>
    </row>
    <row r="105" spans="1:32" ht="14.1" customHeight="1" x14ac:dyDescent="0.3">
      <c r="A105" s="56" t="str">
        <f t="shared" si="11"/>
        <v/>
      </c>
      <c r="B105" s="287"/>
      <c r="C105" s="119" t="str">
        <f t="shared" si="12"/>
        <v/>
      </c>
      <c r="D105" s="119"/>
      <c r="E105" s="61" t="str">
        <f t="shared" si="13"/>
        <v/>
      </c>
      <c r="F105" s="22"/>
      <c r="G105" s="21">
        <f>VLOOKUP(A105,Liste!$F$3:$Q$1586,2,FALSE)</f>
        <v>0</v>
      </c>
      <c r="H105" s="21">
        <f>VLOOKUP(A105,Liste!$F$3:$Q$1586,3,FALSE)</f>
        <v>0</v>
      </c>
      <c r="I105" s="21">
        <f>VLOOKUP(A105,Liste!$F$3:$Q$1586,4,FALSE)</f>
        <v>0</v>
      </c>
      <c r="J105" s="21">
        <f>VLOOKUP(A105,Liste!$F$3:$Q$1586,5,FALSE)</f>
        <v>0</v>
      </c>
      <c r="K105" s="21">
        <f>VLOOKUP(A105,Liste!$F$3:$Q$1586,9,FALSE)</f>
        <v>0</v>
      </c>
      <c r="Q105" s="14"/>
      <c r="T105" s="97"/>
      <c r="U105" s="14"/>
      <c r="V105" s="14"/>
      <c r="AA105" s="217">
        <f t="shared" si="10"/>
        <v>0</v>
      </c>
      <c r="AC105" s="267" t="str">
        <f t="shared" si="9"/>
        <v>0</v>
      </c>
      <c r="AD105" s="221" t="e">
        <f>VLOOKUP(AC105,FSGT2_Class!$AL$8:$AM$107,2,FALSE)</f>
        <v>#N/A</v>
      </c>
      <c r="AE105" s="221" t="e">
        <f>VLOOKUP(AC105,FSGT3_Class!$AL$8:$AM$107,2,FALSE)</f>
        <v>#N/A</v>
      </c>
      <c r="AF105" s="221"/>
    </row>
    <row r="106" spans="1:32" ht="14.1" customHeight="1" x14ac:dyDescent="0.3">
      <c r="A106" s="56" t="str">
        <f t="shared" si="11"/>
        <v/>
      </c>
      <c r="B106" s="289"/>
      <c r="C106" s="120" t="str">
        <f t="shared" si="12"/>
        <v/>
      </c>
      <c r="D106" s="120"/>
      <c r="E106" s="121" t="str">
        <f t="shared" si="13"/>
        <v/>
      </c>
      <c r="F106" s="122"/>
      <c r="G106" s="123">
        <f>VLOOKUP(A106,Liste!$F$3:$Q$1586,2,FALSE)</f>
        <v>0</v>
      </c>
      <c r="H106" s="123">
        <f>VLOOKUP(A106,Liste!$F$3:$Q$1586,3,FALSE)</f>
        <v>0</v>
      </c>
      <c r="I106" s="123">
        <f>VLOOKUP(A106,Liste!$F$3:$Q$1586,4,FALSE)</f>
        <v>0</v>
      </c>
      <c r="J106" s="123">
        <f>VLOOKUP(A106,Liste!$F$3:$Q$1586,5,FALSE)</f>
        <v>0</v>
      </c>
      <c r="K106" s="123">
        <f>VLOOKUP(A106,Liste!$F$3:$Q$1586,9,FALSE)</f>
        <v>0</v>
      </c>
      <c r="Q106" s="14"/>
      <c r="T106" s="97"/>
      <c r="U106" s="14"/>
      <c r="V106" s="14"/>
      <c r="AA106" s="217">
        <f t="shared" si="10"/>
        <v>0</v>
      </c>
      <c r="AC106" s="267" t="str">
        <f t="shared" si="9"/>
        <v>0</v>
      </c>
      <c r="AD106" s="221" t="e">
        <f>VLOOKUP(AC106,FSGT2_Class!$AL$8:$AM$107,2,FALSE)</f>
        <v>#N/A</v>
      </c>
      <c r="AE106" s="221" t="e">
        <f>VLOOKUP(AC106,FSGT3_Class!$AL$8:$AM$107,2,FALSE)</f>
        <v>#N/A</v>
      </c>
      <c r="AF106" s="221"/>
    </row>
    <row r="110" spans="1:32" hidden="1" x14ac:dyDescent="0.3">
      <c r="F110" s="19">
        <v>0</v>
      </c>
    </row>
  </sheetData>
  <mergeCells count="11">
    <mergeCell ref="T6:V6"/>
    <mergeCell ref="F1:K1"/>
    <mergeCell ref="J2:K4"/>
    <mergeCell ref="F3:H3"/>
    <mergeCell ref="B5:E5"/>
    <mergeCell ref="F5:F6"/>
    <mergeCell ref="G5:G6"/>
    <mergeCell ref="H5:H6"/>
    <mergeCell ref="I5:I6"/>
    <mergeCell ref="J5:J6"/>
    <mergeCell ref="K5:K6"/>
  </mergeCells>
  <conditionalFormatting sqref="AO7:AO25">
    <cfRule type="containsText" dxfId="102" priority="31" operator="containsText" text="NON">
      <formula>NOT(ISERROR(SEARCH("NON",AO7)))</formula>
    </cfRule>
  </conditionalFormatting>
  <conditionalFormatting sqref="K7:K106">
    <cfRule type="cellIs" dxfId="101" priority="29" operator="equal">
      <formula>0</formula>
    </cfRule>
    <cfRule type="containsErrors" dxfId="100" priority="30">
      <formula>ISERROR(K7)</formula>
    </cfRule>
    <cfRule type="cellIs" dxfId="99" priority="17" operator="equal">
      <formula>3</formula>
    </cfRule>
  </conditionalFormatting>
  <conditionalFormatting sqref="K7:K106">
    <cfRule type="containsText" dxfId="98" priority="19" operator="containsText" text="M">
      <formula>NOT(ISERROR(SEARCH("M",K7)))</formula>
    </cfRule>
    <cfRule type="containsText" dxfId="97" priority="20" operator="containsText" text="F">
      <formula>NOT(ISERROR(SEARCH("F",K7)))</formula>
    </cfRule>
  </conditionalFormatting>
  <conditionalFormatting sqref="G7:J106">
    <cfRule type="cellIs" dxfId="96" priority="18" operator="equal">
      <formula>0</formula>
    </cfRule>
  </conditionalFormatting>
  <conditionalFormatting sqref="U8:U106">
    <cfRule type="uniqueValues" dxfId="95" priority="9"/>
  </conditionalFormatting>
  <conditionalFormatting sqref="B7:B106">
    <cfRule type="duplicateValues" dxfId="94" priority="6"/>
  </conditionalFormatting>
  <conditionalFormatting sqref="B7:D106">
    <cfRule type="duplicateValues" dxfId="93" priority="5"/>
  </conditionalFormatting>
  <conditionalFormatting sqref="F7:F106 AD7:AE106">
    <cfRule type="uniqueValues" dxfId="92" priority="4"/>
  </conditionalFormatting>
  <conditionalFormatting sqref="AF7:AF106">
    <cfRule type="uniqueValues" dxfId="91" priority="3"/>
  </conditionalFormatting>
  <conditionalFormatting sqref="AD7:AD106">
    <cfRule type="uniqueValues" dxfId="90" priority="2"/>
  </conditionalFormatting>
  <conditionalFormatting sqref="L7">
    <cfRule type="cellIs" dxfId="89" priority="1" operator="notEqual">
      <formula>3</formula>
    </cfRule>
  </conditionalFormatting>
  <printOptions horizontalCentered="1"/>
  <pageMargins left="0.19685039370078741" right="0.19685039370078741" top="0.19685039370078741" bottom="0.19685039370078741" header="0.31496062992125984" footer="0.31496062992125984"/>
  <pageSetup paperSize="9" orientation="landscape" horizontalDpi="30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CB108"/>
  <sheetViews>
    <sheetView zoomScaleNormal="100" workbookViewId="0">
      <pane ySplit="7" topLeftCell="A8" activePane="bottomLeft" state="frozen"/>
      <selection pane="bottomLeft" activeCell="C23" sqref="C23"/>
    </sheetView>
  </sheetViews>
  <sheetFormatPr baseColWidth="10" defaultColWidth="11.44140625" defaultRowHeight="14.4" x14ac:dyDescent="0.3"/>
  <cols>
    <col min="1" max="1" width="5" style="66" customWidth="1"/>
    <col min="2" max="2" width="5" style="66" hidden="1" customWidth="1"/>
    <col min="3" max="3" width="9" style="66" customWidth="1"/>
    <col min="4" max="6" width="23.44140625" style="66" customWidth="1"/>
    <col min="7" max="8" width="9.5546875" style="66" customWidth="1"/>
    <col min="9" max="9" width="2.6640625" style="79" customWidth="1"/>
    <col min="10" max="14" width="7.6640625" style="1" hidden="1" customWidth="1"/>
    <col min="15" max="16" width="7.6640625" style="133" customWidth="1"/>
    <col min="17" max="17" width="2.6640625" style="66" customWidth="1"/>
    <col min="18" max="22" width="7.6640625" style="1" hidden="1" customWidth="1"/>
    <col min="23" max="24" width="7.6640625" style="133" customWidth="1"/>
    <col min="25" max="37" width="11.44140625" style="66" customWidth="1"/>
    <col min="38" max="38" width="15.88671875" style="268" hidden="1" customWidth="1"/>
    <col min="39" max="39" width="11.44140625" style="270" hidden="1" customWidth="1"/>
    <col min="40" max="67" width="11.44140625" style="66" customWidth="1"/>
    <col min="68" max="78" width="11.44140625" style="66"/>
    <col min="79" max="79" width="16.6640625" style="268" customWidth="1"/>
    <col min="80" max="80" width="11.44140625" style="270"/>
    <col min="81" max="16384" width="11.44140625" style="66"/>
  </cols>
  <sheetData>
    <row r="1" spans="1:80" ht="9.75" customHeight="1" x14ac:dyDescent="0.3"/>
    <row r="2" spans="1:80" s="19" customFormat="1" ht="25.2" thickBot="1" x14ac:dyDescent="0.35">
      <c r="A2" s="312" t="str">
        <f>Entete!B2</f>
        <v>vélo sport joncynois</v>
      </c>
      <c r="B2" s="312"/>
      <c r="C2" s="312"/>
      <c r="D2" s="312"/>
      <c r="E2" s="312"/>
      <c r="F2" s="312"/>
      <c r="G2" s="312"/>
      <c r="H2" s="312"/>
      <c r="I2" s="77"/>
      <c r="J2" s="84"/>
      <c r="K2" s="201">
        <f>FSGT3_Inscr!AA6</f>
        <v>15</v>
      </c>
      <c r="L2" s="202">
        <f>K2*4</f>
        <v>60</v>
      </c>
      <c r="M2" s="237">
        <f>MIN(L8:L107)</f>
        <v>4</v>
      </c>
      <c r="N2" s="84"/>
      <c r="O2" s="134"/>
      <c r="P2" s="134"/>
      <c r="R2" s="84"/>
      <c r="S2" s="201">
        <f>FSGT4_Inscr!AA6</f>
        <v>27</v>
      </c>
      <c r="T2" s="202">
        <f>S2*4</f>
        <v>108</v>
      </c>
      <c r="U2" s="237">
        <f>MIN(T8:T107)</f>
        <v>0</v>
      </c>
      <c r="V2" s="84"/>
      <c r="W2" s="134"/>
      <c r="X2" s="134"/>
      <c r="AL2" s="269"/>
      <c r="AM2" s="271"/>
      <c r="CA2" s="269"/>
      <c r="CB2" s="271"/>
    </row>
    <row r="3" spans="1:80" s="19" customFormat="1" ht="8.25" customHeight="1" thickTop="1" x14ac:dyDescent="0.3">
      <c r="A3" s="73"/>
      <c r="B3" s="73"/>
      <c r="C3" s="73"/>
      <c r="D3" s="73"/>
      <c r="E3" s="73"/>
      <c r="F3" s="73"/>
      <c r="G3" s="308" t="s">
        <v>18</v>
      </c>
      <c r="H3" s="309"/>
      <c r="I3" s="85"/>
      <c r="J3" s="321" t="s">
        <v>37</v>
      </c>
      <c r="K3" s="322"/>
      <c r="L3" s="322"/>
      <c r="M3" s="322"/>
      <c r="N3" s="322"/>
      <c r="O3" s="322"/>
      <c r="P3" s="323"/>
      <c r="Q3" s="48"/>
      <c r="R3" s="365" t="s">
        <v>62</v>
      </c>
      <c r="S3" s="366"/>
      <c r="T3" s="366"/>
      <c r="U3" s="366"/>
      <c r="V3" s="366"/>
      <c r="W3" s="366"/>
      <c r="X3" s="367"/>
      <c r="AL3" s="269"/>
      <c r="AM3" s="271"/>
      <c r="CA3" s="269"/>
      <c r="CB3" s="271"/>
    </row>
    <row r="4" spans="1:80" s="19" customFormat="1" ht="18.75" customHeight="1" x14ac:dyDescent="0.3">
      <c r="A4" s="313" t="str">
        <f>Entete!B4</f>
        <v>prix de Laives</v>
      </c>
      <c r="B4" s="313"/>
      <c r="C4" s="313"/>
      <c r="D4" s="313"/>
      <c r="E4" s="313"/>
      <c r="F4" s="50" t="str">
        <f>Entete!B6</f>
        <v>26/08/2018</v>
      </c>
      <c r="G4" s="310"/>
      <c r="H4" s="311"/>
      <c r="I4" s="86"/>
      <c r="J4" s="324"/>
      <c r="K4" s="325"/>
      <c r="L4" s="325"/>
      <c r="M4" s="325"/>
      <c r="N4" s="325"/>
      <c r="O4" s="325"/>
      <c r="P4" s="326"/>
      <c r="Q4" s="48"/>
      <c r="R4" s="368"/>
      <c r="S4" s="369"/>
      <c r="T4" s="369"/>
      <c r="U4" s="369"/>
      <c r="V4" s="369"/>
      <c r="W4" s="369"/>
      <c r="X4" s="370"/>
      <c r="AL4" s="269"/>
      <c r="AM4" s="271"/>
      <c r="CA4" s="269"/>
      <c r="CB4" s="271"/>
    </row>
    <row r="5" spans="1:80" s="19" customFormat="1" ht="15" customHeight="1" thickBot="1" x14ac:dyDescent="0.35">
      <c r="G5" s="310"/>
      <c r="H5" s="311"/>
      <c r="I5" s="87"/>
      <c r="J5" s="327"/>
      <c r="K5" s="328"/>
      <c r="L5" s="328"/>
      <c r="M5" s="328"/>
      <c r="N5" s="328"/>
      <c r="O5" s="328"/>
      <c r="P5" s="329"/>
      <c r="Q5" s="48"/>
      <c r="R5" s="371"/>
      <c r="S5" s="372"/>
      <c r="T5" s="372"/>
      <c r="U5" s="372"/>
      <c r="V5" s="372"/>
      <c r="W5" s="372"/>
      <c r="X5" s="373"/>
      <c r="AL5" s="269"/>
      <c r="AM5" s="271"/>
      <c r="CA5" s="269"/>
      <c r="CB5" s="271"/>
    </row>
    <row r="6" spans="1:80" s="63" customFormat="1" ht="15" customHeight="1" thickTop="1" x14ac:dyDescent="0.3">
      <c r="A6" s="378" t="s">
        <v>14</v>
      </c>
      <c r="B6" s="64"/>
      <c r="C6" s="379" t="s">
        <v>10</v>
      </c>
      <c r="D6" s="300" t="s">
        <v>9</v>
      </c>
      <c r="E6" s="302" t="s">
        <v>2</v>
      </c>
      <c r="F6" s="304" t="s">
        <v>0</v>
      </c>
      <c r="G6" s="295" t="s">
        <v>3</v>
      </c>
      <c r="H6" s="381">
        <v>3</v>
      </c>
      <c r="I6" s="49"/>
      <c r="J6" s="243"/>
      <c r="K6" s="238"/>
      <c r="L6" s="238"/>
      <c r="M6" s="238"/>
      <c r="N6" s="238"/>
      <c r="O6" s="330" t="s">
        <v>30</v>
      </c>
      <c r="P6" s="333" t="s">
        <v>27</v>
      </c>
      <c r="Q6" s="117"/>
      <c r="R6" s="244"/>
      <c r="S6" s="245"/>
      <c r="T6" s="245"/>
      <c r="U6" s="245"/>
      <c r="V6" s="245"/>
      <c r="W6" s="374" t="s">
        <v>38</v>
      </c>
      <c r="X6" s="376" t="s">
        <v>27</v>
      </c>
      <c r="AL6" s="269"/>
      <c r="AM6" s="271"/>
      <c r="CA6" s="269"/>
      <c r="CB6" s="271"/>
    </row>
    <row r="7" spans="1:80" s="63" customFormat="1" ht="15" customHeight="1" x14ac:dyDescent="0.3">
      <c r="A7" s="378"/>
      <c r="B7" s="65"/>
      <c r="C7" s="380"/>
      <c r="D7" s="332"/>
      <c r="E7" s="315"/>
      <c r="F7" s="316"/>
      <c r="G7" s="317"/>
      <c r="H7" s="382"/>
      <c r="I7" s="49"/>
      <c r="J7" s="239"/>
      <c r="K7" s="240"/>
      <c r="L7" s="240"/>
      <c r="M7" s="240"/>
      <c r="N7" s="240"/>
      <c r="O7" s="331"/>
      <c r="P7" s="334"/>
      <c r="Q7" s="117"/>
      <c r="R7" s="246"/>
      <c r="S7" s="247"/>
      <c r="T7" s="247"/>
      <c r="U7" s="247"/>
      <c r="V7" s="247"/>
      <c r="W7" s="375"/>
      <c r="X7" s="377"/>
      <c r="AL7" s="269"/>
      <c r="AM7" s="271"/>
      <c r="CA7" s="269"/>
      <c r="CB7" s="271"/>
    </row>
    <row r="8" spans="1:80" ht="14.1" customHeight="1" x14ac:dyDescent="0.3">
      <c r="A8" s="195">
        <v>1</v>
      </c>
      <c r="B8" s="195">
        <f>IF(A8="A",0,IF(A8="NC",0,1))</f>
        <v>1</v>
      </c>
      <c r="C8" s="199">
        <v>312</v>
      </c>
      <c r="D8" s="200" t="str">
        <f>IF(C8="","",(IF(ISERROR(VLOOKUP(C8,FSGT3_Inscr!$F$7:$L$110,2,FALSE))=TRUE,VLOOKUP(C8,FSGT4_Inscr!$F$7:$L$110,2,FALSE),(VLOOKUP(C8,FSGT3_Inscr!$F$7:$L$110,2,FALSE)))))</f>
        <v>PILLOT</v>
      </c>
      <c r="E8" s="200" t="str">
        <f>IF(C8="","",IF(ISERROR(VLOOKUP(C8,FSGT3_Inscr!$F$7:$L$110,3,FALSE))=TRUE,VLOOKUP(C8,FSGT4_Inscr!$F$7:$L$110,3,FALSE),(VLOOKUP(C8,FSGT3_Inscr!$F$7:$L$110,3,FALSE))))</f>
        <v>Dominique</v>
      </c>
      <c r="F8" s="200" t="str">
        <f>IF(C8="","",(IF(ISERROR(VLOOKUP(C8,FSGT3_Inscr!$F$7:$L$110,4,FALSE))=TRUE,VLOOKUP(C8,FSGT4_Inscr!$F$7:$L$110,4,FALSE),(VLOOKUP(C8,FSGT3_Inscr!$F$7:$L$110,4,FALSE)))))</f>
        <v>Chalon VS</v>
      </c>
      <c r="G8" s="200">
        <f>IF(C8="","",(IF(ISERROR(VLOOKUP(C8,FSGT3_Inscr!$F$7:$L$110,5,FALSE))=TRUE,VLOOKUP(C8,FSGT4_Inscr!$F$7:$L$110,5,FALSE),(VLOOKUP(C8,FSGT3_Inscr!$F$7:$L$110,5,FALSE)))))</f>
        <v>71</v>
      </c>
      <c r="H8" s="195">
        <f>IF(C8="","",(IF(ISERROR(VLOOKUP(C8,FSGT3_Inscr!$F$7:$L$110,6,FALSE))=TRUE,VLOOKUP(C8,FSGT4_Inscr!$F$7:$L$110,6,FALSE),(VLOOKUP(C8,FSGT3_Inscr!$F$7:$L$110,6,FALSE)))))</f>
        <v>3</v>
      </c>
      <c r="I8" s="196"/>
      <c r="J8" s="198">
        <f>IF(H8=3,1,0)*B8</f>
        <v>1</v>
      </c>
      <c r="K8" s="203">
        <f>IF(J8=1,(SUM($J$8:J8)*J8),0)</f>
        <v>1</v>
      </c>
      <c r="L8" s="203">
        <f>IF(J8&gt;0,(J8*($L$2-(K8*4)+4))," ")</f>
        <v>60</v>
      </c>
      <c r="M8" s="203">
        <f>IF(AND(K8&gt;0,K8&lt;6),(L8*2),L8)</f>
        <v>120</v>
      </c>
      <c r="N8" s="203">
        <f>IF(K8=1,(M8+100),M8)</f>
        <v>220</v>
      </c>
      <c r="O8" s="144">
        <f>IF(K8&lt;&gt;0,K8," ")</f>
        <v>1</v>
      </c>
      <c r="P8" s="234">
        <f>IF(H8&lt;&gt;3,"",(IF(A8="NC",1,(IF(A8="A",($M$2-4),N8)))))</f>
        <v>220</v>
      </c>
      <c r="Q8" s="279"/>
      <c r="R8" s="198">
        <f>IF(H8=4,1,0)*B8</f>
        <v>0</v>
      </c>
      <c r="S8" s="203">
        <f>IF(R8=1,(SUM($R$8:R8)*R8),0)</f>
        <v>0</v>
      </c>
      <c r="T8" s="203" t="str">
        <f>IF(R8&gt;0,(R8*($T$2-(S8*4)+4))," ")</f>
        <v xml:space="preserve"> </v>
      </c>
      <c r="U8" s="203" t="str">
        <f>IF(AND(S8&gt;0,S8&lt;6),(T8*2),T8)</f>
        <v xml:space="preserve"> </v>
      </c>
      <c r="V8" s="248" t="str">
        <f>IF(S8=1,(U8+100),U8)</f>
        <v xml:space="preserve"> </v>
      </c>
      <c r="W8" s="145" t="str">
        <f>IF(S8&lt;&gt;0,S8," ")</f>
        <v xml:space="preserve"> </v>
      </c>
      <c r="X8" s="234" t="str">
        <f>IF(H8&lt;&gt;4,"",(IF(A8="NC",1,(IF(A8="A",($U$2-4),V8)))))</f>
        <v/>
      </c>
      <c r="AL8" s="268" t="str">
        <f>CONCATENATE(C8,D8)</f>
        <v>312PILLOT</v>
      </c>
      <c r="AM8" s="270">
        <f>C8</f>
        <v>312</v>
      </c>
    </row>
    <row r="9" spans="1:80" ht="14.1" customHeight="1" x14ac:dyDescent="0.3">
      <c r="A9" s="131">
        <v>2</v>
      </c>
      <c r="B9" s="131">
        <f t="shared" ref="B9:B72" si="0">IF(A9="A",0,IF(A9="NC",0,1))</f>
        <v>1</v>
      </c>
      <c r="C9" s="132">
        <v>310</v>
      </c>
      <c r="D9" s="131" t="str">
        <f>IF(C9="","",(IF(ISERROR(VLOOKUP(C9,FSGT3_Inscr!$F$7:$L$110,2,FALSE))=TRUE,VLOOKUP(C9,FSGT4_Inscr!$F$7:$L$110,2,FALSE),(VLOOKUP(C9,FSGT3_Inscr!$F$7:$L$110,2,FALSE)))))</f>
        <v>SUCHET</v>
      </c>
      <c r="E9" s="131" t="str">
        <f>IF(C9="","",IF(ISERROR(VLOOKUP(C9,FSGT3_Inscr!$F$7:$L$110,3,FALSE))=TRUE,VLOOKUP(C9,FSGT4_Inscr!$F$7:$L$110,3,FALSE),(VLOOKUP(C9,FSGT3_Inscr!$F$7:$L$110,3,FALSE))))</f>
        <v>Yoann</v>
      </c>
      <c r="F9" s="131" t="str">
        <f>IF(C9="","",(IF(ISERROR(VLOOKUP(C9,FSGT3_Inscr!$F$7:$L$110,4,FALSE))=TRUE,VLOOKUP(C9,FSGT4_Inscr!$F$7:$L$110,4,FALSE),(VLOOKUP(C9,FSGT3_Inscr!$F$7:$L$110,4,FALSE)))))</f>
        <v>Tournus</v>
      </c>
      <c r="G9" s="131">
        <f>IF(C9="","",(IF(ISERROR(VLOOKUP(C9,FSGT3_Inscr!$F$7:$L$110,5,FALSE))=TRUE,VLOOKUP(C9,FSGT4_Inscr!$F$7:$L$110,5,FALSE),(VLOOKUP(C9,FSGT3_Inscr!$F$7:$L$110,5,FALSE)))))</f>
        <v>71</v>
      </c>
      <c r="H9" s="131">
        <f>IF(C9="","",(IF(ISERROR(VLOOKUP(C9,FSGT3_Inscr!$F$7:$L$110,6,FALSE))=TRUE,VLOOKUP(C9,FSGT4_Inscr!$F$7:$L$110,6,FALSE),(VLOOKUP(C9,FSGT3_Inscr!$F$7:$L$110,6,FALSE)))))</f>
        <v>3</v>
      </c>
      <c r="I9" s="78"/>
      <c r="J9" s="241">
        <f t="shared" ref="J9:J56" si="1">IF(H9=3,1,0)*B9</f>
        <v>1</v>
      </c>
      <c r="K9" s="204">
        <f>IF(J9=1,(SUM($J$8:J9)*J9),0)</f>
        <v>2</v>
      </c>
      <c r="L9" s="204">
        <f t="shared" ref="L9:L72" si="2">IF(J9&gt;0,(J9*($L$2-(K9*4)+4))," ")</f>
        <v>56</v>
      </c>
      <c r="M9" s="204">
        <f t="shared" ref="M9:M72" si="3">IF(AND(K9&gt;0,K9&lt;6),(L9*2),L9)</f>
        <v>112</v>
      </c>
      <c r="N9" s="204">
        <f t="shared" ref="N9:N72" si="4">IF(K9=1,(M9+100),M9)</f>
        <v>112</v>
      </c>
      <c r="O9" s="143">
        <f t="shared" ref="O9:O72" si="5">IF(K9&lt;&gt;0,K9," ")</f>
        <v>2</v>
      </c>
      <c r="P9" s="233">
        <f t="shared" ref="P9:P72" si="6">IF(H9&lt;&gt;3,"",(IF(A9="NC",1,(IF(A9="A",($M$2-4),N9)))))</f>
        <v>112</v>
      </c>
      <c r="Q9" s="280"/>
      <c r="R9" s="241">
        <f t="shared" ref="R9:R72" si="7">IF(H9=4,1,0)*B9</f>
        <v>0</v>
      </c>
      <c r="S9" s="204">
        <f>IF(R9=1,(SUM($R$8:R9)*R9),0)</f>
        <v>0</v>
      </c>
      <c r="T9" s="204" t="str">
        <f t="shared" ref="T9:T72" si="8">IF(R9&gt;0,(R9*($T$2-(S9*4)+4))," ")</f>
        <v xml:space="preserve"> </v>
      </c>
      <c r="U9" s="204" t="str">
        <f t="shared" ref="U9:U72" si="9">IF(AND(S9&gt;0,S9&lt;6),(T9*2),T9)</f>
        <v xml:space="preserve"> </v>
      </c>
      <c r="V9" s="249" t="str">
        <f t="shared" ref="V9:V72" si="10">IF(S9=1,(U9+100),U9)</f>
        <v xml:space="preserve"> </v>
      </c>
      <c r="W9" s="143" t="str">
        <f t="shared" ref="W9:W72" si="11">IF(S9&lt;&gt;0,S9," ")</f>
        <v xml:space="preserve"> </v>
      </c>
      <c r="X9" s="233" t="str">
        <f t="shared" ref="X9:X72" si="12">IF(H9&lt;&gt;4,"",(IF(A9="NC",1,(IF(A9="A",($U$2-4),V9)))))</f>
        <v/>
      </c>
      <c r="AL9" s="268" t="str">
        <f t="shared" ref="AL9:AL72" si="13">CONCATENATE(C9,D9)</f>
        <v>310SUCHET</v>
      </c>
      <c r="AM9" s="270">
        <f t="shared" ref="AM9:AM72" si="14">C9</f>
        <v>310</v>
      </c>
    </row>
    <row r="10" spans="1:80" ht="14.1" customHeight="1" x14ac:dyDescent="0.3">
      <c r="A10" s="197">
        <v>3</v>
      </c>
      <c r="B10" s="197">
        <f t="shared" si="0"/>
        <v>1</v>
      </c>
      <c r="C10" s="130">
        <v>307</v>
      </c>
      <c r="D10" s="197" t="str">
        <f>IF(C10="","",(IF(ISERROR(VLOOKUP(C10,FSGT3_Inscr!$F$7:$L$110,2,FALSE))=TRUE,VLOOKUP(C10,FSGT4_Inscr!$F$7:$L$110,2,FALSE),(VLOOKUP(C10,FSGT3_Inscr!$F$7:$L$110,2,FALSE)))))</f>
        <v>PASCAL</v>
      </c>
      <c r="E10" s="197" t="str">
        <f>IF(C10="","",IF(ISERROR(VLOOKUP(C10,FSGT3_Inscr!$F$7:$L$110,3,FALSE))=TRUE,VLOOKUP(C10,FSGT4_Inscr!$F$7:$L$110,3,FALSE),(VLOOKUP(C10,FSGT3_Inscr!$F$7:$L$110,3,FALSE))))</f>
        <v>Mathis(cadet)</v>
      </c>
      <c r="F10" s="197" t="str">
        <f>IF(C10="","",(IF(ISERROR(VLOOKUP(C10,FSGT3_Inscr!$F$7:$L$110,4,FALSE))=TRUE,VLOOKUP(C10,FSGT4_Inscr!$F$7:$L$110,4,FALSE),(VLOOKUP(C10,FSGT3_Inscr!$F$7:$L$110,4,FALSE)))))</f>
        <v>Paray Cyclisme</v>
      </c>
      <c r="G10" s="197">
        <f>IF(C10="","",(IF(ISERROR(VLOOKUP(C10,FSGT3_Inscr!$F$7:$L$110,5,FALSE))=TRUE,VLOOKUP(C10,FSGT4_Inscr!$F$7:$L$110,5,FALSE),(VLOOKUP(C10,FSGT3_Inscr!$F$7:$L$110,5,FALSE)))))</f>
        <v>71</v>
      </c>
      <c r="H10" s="197">
        <f>IF(C10="","",(IF(ISERROR(VLOOKUP(C10,FSGT3_Inscr!$F$7:$L$110,6,FALSE))=TRUE,VLOOKUP(C10,FSGT4_Inscr!$F$7:$L$110,6,FALSE),(VLOOKUP(C10,FSGT3_Inscr!$F$7:$L$110,6,FALSE)))))</f>
        <v>3</v>
      </c>
      <c r="I10" s="196"/>
      <c r="J10" s="198">
        <f t="shared" si="1"/>
        <v>1</v>
      </c>
      <c r="K10" s="203">
        <f>IF(J10=1,(SUM($J$8:J10)*J10),0)</f>
        <v>3</v>
      </c>
      <c r="L10" s="203">
        <f t="shared" si="2"/>
        <v>52</v>
      </c>
      <c r="M10" s="203">
        <f t="shared" si="3"/>
        <v>104</v>
      </c>
      <c r="N10" s="203">
        <f t="shared" si="4"/>
        <v>104</v>
      </c>
      <c r="O10" s="144">
        <f t="shared" si="5"/>
        <v>3</v>
      </c>
      <c r="P10" s="234">
        <f t="shared" si="6"/>
        <v>104</v>
      </c>
      <c r="Q10" s="279"/>
      <c r="R10" s="198">
        <f t="shared" si="7"/>
        <v>0</v>
      </c>
      <c r="S10" s="203">
        <f>IF(R10=1,(SUM($R$8:R10)*R10),0)</f>
        <v>0</v>
      </c>
      <c r="T10" s="203" t="str">
        <f t="shared" si="8"/>
        <v xml:space="preserve"> </v>
      </c>
      <c r="U10" s="203" t="str">
        <f t="shared" si="9"/>
        <v xml:space="preserve"> </v>
      </c>
      <c r="V10" s="248" t="str">
        <f t="shared" si="10"/>
        <v xml:space="preserve"> </v>
      </c>
      <c r="W10" s="144" t="str">
        <f t="shared" si="11"/>
        <v xml:space="preserve"> </v>
      </c>
      <c r="X10" s="234" t="str">
        <f t="shared" si="12"/>
        <v/>
      </c>
      <c r="AL10" s="268" t="str">
        <f t="shared" si="13"/>
        <v>307PASCAL</v>
      </c>
      <c r="AM10" s="270">
        <f t="shared" si="14"/>
        <v>307</v>
      </c>
    </row>
    <row r="11" spans="1:80" ht="14.1" customHeight="1" x14ac:dyDescent="0.3">
      <c r="A11" s="131">
        <v>4</v>
      </c>
      <c r="B11" s="131">
        <f t="shared" si="0"/>
        <v>1</v>
      </c>
      <c r="C11" s="132">
        <v>308</v>
      </c>
      <c r="D11" s="131" t="str">
        <f>IF(C11="","",(IF(ISERROR(VLOOKUP(C11,FSGT3_Inscr!$F$7:$L$110,2,FALSE))=TRUE,VLOOKUP(C11,FSGT4_Inscr!$F$7:$L$110,2,FALSE),(VLOOKUP(C11,FSGT3_Inscr!$F$7:$L$110,2,FALSE)))))</f>
        <v>ROYER</v>
      </c>
      <c r="E11" s="131" t="str">
        <f>IF(C11="","",IF(ISERROR(VLOOKUP(C11,FSGT3_Inscr!$F$7:$L$110,3,FALSE))=TRUE,VLOOKUP(C11,FSGT4_Inscr!$F$7:$L$110,3,FALSE),(VLOOKUP(C11,FSGT3_Inscr!$F$7:$L$110,3,FALSE))))</f>
        <v>Clément</v>
      </c>
      <c r="F11" s="131" t="str">
        <f>IF(C11="","",(IF(ISERROR(VLOOKUP(C11,FSGT3_Inscr!$F$7:$L$110,4,FALSE))=TRUE,VLOOKUP(C11,FSGT4_Inscr!$F$7:$L$110,4,FALSE),(VLOOKUP(C11,FSGT3_Inscr!$F$7:$L$110,4,FALSE)))))</f>
        <v>St-Martin en Br</v>
      </c>
      <c r="G11" s="131">
        <f>IF(C11="","",(IF(ISERROR(VLOOKUP(C11,FSGT3_Inscr!$F$7:$L$110,5,FALSE))=TRUE,VLOOKUP(C11,FSGT4_Inscr!$F$7:$L$110,5,FALSE),(VLOOKUP(C11,FSGT3_Inscr!$F$7:$L$110,5,FALSE)))))</f>
        <v>71</v>
      </c>
      <c r="H11" s="131">
        <f>IF(C11="","",(IF(ISERROR(VLOOKUP(C11,FSGT3_Inscr!$F$7:$L$110,6,FALSE))=TRUE,VLOOKUP(C11,FSGT4_Inscr!$F$7:$L$110,6,FALSE),(VLOOKUP(C11,FSGT3_Inscr!$F$7:$L$110,6,FALSE)))))</f>
        <v>3</v>
      </c>
      <c r="I11" s="78"/>
      <c r="J11" s="241">
        <f t="shared" si="1"/>
        <v>1</v>
      </c>
      <c r="K11" s="204">
        <f>IF(J11=1,(SUM($J$8:J11)*J11),0)</f>
        <v>4</v>
      </c>
      <c r="L11" s="204">
        <f t="shared" si="2"/>
        <v>48</v>
      </c>
      <c r="M11" s="204">
        <f t="shared" si="3"/>
        <v>96</v>
      </c>
      <c r="N11" s="204">
        <f t="shared" si="4"/>
        <v>96</v>
      </c>
      <c r="O11" s="143">
        <f t="shared" si="5"/>
        <v>4</v>
      </c>
      <c r="P11" s="233">
        <f t="shared" si="6"/>
        <v>96</v>
      </c>
      <c r="Q11" s="280"/>
      <c r="R11" s="241">
        <f t="shared" si="7"/>
        <v>0</v>
      </c>
      <c r="S11" s="204">
        <f>IF(R11=1,(SUM($R$8:R11)*R11),0)</f>
        <v>0</v>
      </c>
      <c r="T11" s="204" t="str">
        <f t="shared" si="8"/>
        <v xml:space="preserve"> </v>
      </c>
      <c r="U11" s="204" t="str">
        <f t="shared" si="9"/>
        <v xml:space="preserve"> </v>
      </c>
      <c r="V11" s="249" t="str">
        <f t="shared" si="10"/>
        <v xml:space="preserve"> </v>
      </c>
      <c r="W11" s="143" t="str">
        <f t="shared" si="11"/>
        <v xml:space="preserve"> </v>
      </c>
      <c r="X11" s="233" t="str">
        <f t="shared" si="12"/>
        <v/>
      </c>
      <c r="AL11" s="268" t="str">
        <f t="shared" si="13"/>
        <v>308ROYER</v>
      </c>
      <c r="AM11" s="270">
        <f t="shared" si="14"/>
        <v>308</v>
      </c>
    </row>
    <row r="12" spans="1:80" ht="14.1" customHeight="1" x14ac:dyDescent="0.3">
      <c r="A12" s="197">
        <v>5</v>
      </c>
      <c r="B12" s="197">
        <f t="shared" si="0"/>
        <v>1</v>
      </c>
      <c r="C12" s="130">
        <v>313</v>
      </c>
      <c r="D12" s="197" t="str">
        <f>IF(C12="","",(IF(ISERROR(VLOOKUP(C12,FSGT3_Inscr!$F$7:$L$110,2,FALSE))=TRUE,VLOOKUP(C12,FSGT4_Inscr!$F$7:$L$110,2,FALSE),(VLOOKUP(C12,FSGT3_Inscr!$F$7:$L$110,2,FALSE)))))</f>
        <v>DUMONT</v>
      </c>
      <c r="E12" s="197" t="str">
        <f>IF(C12="","",IF(ISERROR(VLOOKUP(C12,FSGT3_Inscr!$F$7:$L$110,3,FALSE))=TRUE,VLOOKUP(C12,FSGT4_Inscr!$F$7:$L$110,3,FALSE),(VLOOKUP(C12,FSGT3_Inscr!$F$7:$L$110,3,FALSE))))</f>
        <v>Fabien</v>
      </c>
      <c r="F12" s="197" t="str">
        <f>IF(C12="","",(IF(ISERROR(VLOOKUP(C12,FSGT3_Inscr!$F$7:$L$110,4,FALSE))=TRUE,VLOOKUP(C12,FSGT4_Inscr!$F$7:$L$110,4,FALSE),(VLOOKUP(C12,FSGT3_Inscr!$F$7:$L$110,4,FALSE)))))</f>
        <v>Ecuisses</v>
      </c>
      <c r="G12" s="197">
        <f>IF(C12="","",(IF(ISERROR(VLOOKUP(C12,FSGT3_Inscr!$F$7:$L$110,5,FALSE))=TRUE,VLOOKUP(C12,FSGT4_Inscr!$F$7:$L$110,5,FALSE),(VLOOKUP(C12,FSGT3_Inscr!$F$7:$L$110,5,FALSE)))))</f>
        <v>71</v>
      </c>
      <c r="H12" s="197">
        <f>IF(C12="","",(IF(ISERROR(VLOOKUP(C12,FSGT3_Inscr!$F$7:$L$110,6,FALSE))=TRUE,VLOOKUP(C12,FSGT4_Inscr!$F$7:$L$110,6,FALSE),(VLOOKUP(C12,FSGT3_Inscr!$F$7:$L$110,6,FALSE)))))</f>
        <v>3</v>
      </c>
      <c r="I12" s="196"/>
      <c r="J12" s="198">
        <f t="shared" si="1"/>
        <v>1</v>
      </c>
      <c r="K12" s="203">
        <f>IF(J12=1,(SUM($J$8:J12)*J12),0)</f>
        <v>5</v>
      </c>
      <c r="L12" s="203">
        <f t="shared" si="2"/>
        <v>44</v>
      </c>
      <c r="M12" s="203">
        <f t="shared" si="3"/>
        <v>88</v>
      </c>
      <c r="N12" s="203">
        <f t="shared" si="4"/>
        <v>88</v>
      </c>
      <c r="O12" s="144">
        <f t="shared" si="5"/>
        <v>5</v>
      </c>
      <c r="P12" s="234">
        <f t="shared" si="6"/>
        <v>88</v>
      </c>
      <c r="Q12" s="279"/>
      <c r="R12" s="198">
        <f t="shared" si="7"/>
        <v>0</v>
      </c>
      <c r="S12" s="203">
        <f>IF(R12=1,(SUM($R$8:R12)*R12),0)</f>
        <v>0</v>
      </c>
      <c r="T12" s="203" t="str">
        <f t="shared" si="8"/>
        <v xml:space="preserve"> </v>
      </c>
      <c r="U12" s="203" t="str">
        <f t="shared" si="9"/>
        <v xml:space="preserve"> </v>
      </c>
      <c r="V12" s="248" t="str">
        <f t="shared" si="10"/>
        <v xml:space="preserve"> </v>
      </c>
      <c r="W12" s="144" t="str">
        <f t="shared" si="11"/>
        <v xml:space="preserve"> </v>
      </c>
      <c r="X12" s="234" t="str">
        <f t="shared" si="12"/>
        <v/>
      </c>
      <c r="AL12" s="268" t="str">
        <f t="shared" si="13"/>
        <v>313DUMONT</v>
      </c>
      <c r="AM12" s="270">
        <f t="shared" si="14"/>
        <v>313</v>
      </c>
    </row>
    <row r="13" spans="1:80" ht="14.1" customHeight="1" x14ac:dyDescent="0.3">
      <c r="A13" s="131">
        <v>6</v>
      </c>
      <c r="B13" s="131">
        <f t="shared" si="0"/>
        <v>1</v>
      </c>
      <c r="C13" s="132">
        <v>305</v>
      </c>
      <c r="D13" s="131" t="str">
        <f>IF(C13="","",(IF(ISERROR(VLOOKUP(C13,FSGT3_Inscr!$F$7:$L$110,2,FALSE))=TRUE,VLOOKUP(C13,FSGT4_Inscr!$F$7:$L$110,2,FALSE),(VLOOKUP(C13,FSGT3_Inscr!$F$7:$L$110,2,FALSE)))))</f>
        <v>MAINARD</v>
      </c>
      <c r="E13" s="131" t="str">
        <f>IF(C13="","",IF(ISERROR(VLOOKUP(C13,FSGT3_Inscr!$F$7:$L$110,3,FALSE))=TRUE,VLOOKUP(C13,FSGT4_Inscr!$F$7:$L$110,3,FALSE),(VLOOKUP(C13,FSGT3_Inscr!$F$7:$L$110,3,FALSE))))</f>
        <v>Patrick</v>
      </c>
      <c r="F13" s="131" t="str">
        <f>IF(C13="","",(IF(ISERROR(VLOOKUP(C13,FSGT3_Inscr!$F$7:$L$110,4,FALSE))=TRUE,VLOOKUP(C13,FSGT4_Inscr!$F$7:$L$110,4,FALSE),(VLOOKUP(C13,FSGT3_Inscr!$F$7:$L$110,4,FALSE)))))</f>
        <v>EC Charlieu</v>
      </c>
      <c r="G13" s="131" t="str">
        <f>IF(C13="","",(IF(ISERROR(VLOOKUP(C13,FSGT3_Inscr!$F$7:$L$110,5,FALSE))=TRUE,VLOOKUP(C13,FSGT4_Inscr!$F$7:$L$110,5,FALSE),(VLOOKUP(C13,FSGT3_Inscr!$F$7:$L$110,5,FALSE)))))</f>
        <v>42</v>
      </c>
      <c r="H13" s="131">
        <f>IF(C13="","",(IF(ISERROR(VLOOKUP(C13,FSGT3_Inscr!$F$7:$L$110,6,FALSE))=TRUE,VLOOKUP(C13,FSGT4_Inscr!$F$7:$L$110,6,FALSE),(VLOOKUP(C13,FSGT3_Inscr!$F$7:$L$110,6,FALSE)))))</f>
        <v>3</v>
      </c>
      <c r="I13" s="78"/>
      <c r="J13" s="241">
        <f t="shared" si="1"/>
        <v>1</v>
      </c>
      <c r="K13" s="204">
        <f>IF(J13=1,(SUM($J$8:J13)*J13),0)</f>
        <v>6</v>
      </c>
      <c r="L13" s="204">
        <f t="shared" si="2"/>
        <v>40</v>
      </c>
      <c r="M13" s="204">
        <f t="shared" si="3"/>
        <v>40</v>
      </c>
      <c r="N13" s="204">
        <f t="shared" si="4"/>
        <v>40</v>
      </c>
      <c r="O13" s="143">
        <f t="shared" si="5"/>
        <v>6</v>
      </c>
      <c r="P13" s="233">
        <f t="shared" si="6"/>
        <v>40</v>
      </c>
      <c r="Q13" s="280"/>
      <c r="R13" s="241">
        <f t="shared" si="7"/>
        <v>0</v>
      </c>
      <c r="S13" s="204">
        <f>IF(R13=1,(SUM($R$8:R13)*R13),0)</f>
        <v>0</v>
      </c>
      <c r="T13" s="204" t="str">
        <f t="shared" si="8"/>
        <v xml:space="preserve"> </v>
      </c>
      <c r="U13" s="204" t="str">
        <f t="shared" si="9"/>
        <v xml:space="preserve"> </v>
      </c>
      <c r="V13" s="249" t="str">
        <f t="shared" si="10"/>
        <v xml:space="preserve"> </v>
      </c>
      <c r="W13" s="143" t="str">
        <f t="shared" si="11"/>
        <v xml:space="preserve"> </v>
      </c>
      <c r="X13" s="233" t="str">
        <f t="shared" si="12"/>
        <v/>
      </c>
      <c r="AL13" s="268" t="str">
        <f t="shared" si="13"/>
        <v>305MAINARD</v>
      </c>
      <c r="AM13" s="270">
        <f t="shared" si="14"/>
        <v>305</v>
      </c>
    </row>
    <row r="14" spans="1:80" ht="14.1" customHeight="1" x14ac:dyDescent="0.3">
      <c r="A14" s="197">
        <v>7</v>
      </c>
      <c r="B14" s="197">
        <f t="shared" si="0"/>
        <v>1</v>
      </c>
      <c r="C14" s="130">
        <v>309</v>
      </c>
      <c r="D14" s="197" t="str">
        <f>IF(C14="","",(IF(ISERROR(VLOOKUP(C14,FSGT3_Inscr!$F$7:$L$110,2,FALSE))=TRUE,VLOOKUP(C14,FSGT4_Inscr!$F$7:$L$110,2,FALSE),(VLOOKUP(C14,FSGT3_Inscr!$F$7:$L$110,2,FALSE)))))</f>
        <v>MAILLOT</v>
      </c>
      <c r="E14" s="197" t="str">
        <f>IF(C14="","",IF(ISERROR(VLOOKUP(C14,FSGT3_Inscr!$F$7:$L$110,3,FALSE))=TRUE,VLOOKUP(C14,FSGT4_Inscr!$F$7:$L$110,3,FALSE),(VLOOKUP(C14,FSGT3_Inscr!$F$7:$L$110,3,FALSE))))</f>
        <v>Pierre</v>
      </c>
      <c r="F14" s="197" t="str">
        <f>IF(C14="","",(IF(ISERROR(VLOOKUP(C14,FSGT3_Inscr!$F$7:$L$110,4,FALSE))=TRUE,VLOOKUP(C14,FSGT4_Inscr!$F$7:$L$110,4,FALSE),(VLOOKUP(C14,FSGT3_Inscr!$F$7:$L$110,4,FALSE)))))</f>
        <v>Road Team 71</v>
      </c>
      <c r="G14" s="197">
        <f>IF(C14="","",(IF(ISERROR(VLOOKUP(C14,FSGT3_Inscr!$F$7:$L$110,5,FALSE))=TRUE,VLOOKUP(C14,FSGT4_Inscr!$F$7:$L$110,5,FALSE),(VLOOKUP(C14,FSGT3_Inscr!$F$7:$L$110,5,FALSE)))))</f>
        <v>71</v>
      </c>
      <c r="H14" s="197">
        <f>IF(C14="","",(IF(ISERROR(VLOOKUP(C14,FSGT3_Inscr!$F$7:$L$110,6,FALSE))=TRUE,VLOOKUP(C14,FSGT4_Inscr!$F$7:$L$110,6,FALSE),(VLOOKUP(C14,FSGT3_Inscr!$F$7:$L$110,6,FALSE)))))</f>
        <v>3</v>
      </c>
      <c r="I14" s="196"/>
      <c r="J14" s="198">
        <f t="shared" si="1"/>
        <v>1</v>
      </c>
      <c r="K14" s="203">
        <f>IF(J14=1,(SUM($J$8:J14)*J14),0)</f>
        <v>7</v>
      </c>
      <c r="L14" s="203">
        <f t="shared" si="2"/>
        <v>36</v>
      </c>
      <c r="M14" s="203">
        <f t="shared" si="3"/>
        <v>36</v>
      </c>
      <c r="N14" s="203">
        <f t="shared" si="4"/>
        <v>36</v>
      </c>
      <c r="O14" s="144">
        <f t="shared" si="5"/>
        <v>7</v>
      </c>
      <c r="P14" s="234">
        <f t="shared" si="6"/>
        <v>36</v>
      </c>
      <c r="Q14" s="279"/>
      <c r="R14" s="198">
        <f t="shared" si="7"/>
        <v>0</v>
      </c>
      <c r="S14" s="203">
        <f>IF(R14=1,(SUM($R$8:R14)*R14),0)</f>
        <v>0</v>
      </c>
      <c r="T14" s="203" t="str">
        <f t="shared" si="8"/>
        <v xml:space="preserve"> </v>
      </c>
      <c r="U14" s="203" t="str">
        <f t="shared" si="9"/>
        <v xml:space="preserve"> </v>
      </c>
      <c r="V14" s="248" t="str">
        <f t="shared" si="10"/>
        <v xml:space="preserve"> </v>
      </c>
      <c r="W14" s="144" t="str">
        <f t="shared" si="11"/>
        <v xml:space="preserve"> </v>
      </c>
      <c r="X14" s="234" t="str">
        <f t="shared" si="12"/>
        <v/>
      </c>
      <c r="AL14" s="268" t="str">
        <f t="shared" si="13"/>
        <v>309MAILLOT</v>
      </c>
      <c r="AM14" s="270">
        <f t="shared" si="14"/>
        <v>309</v>
      </c>
    </row>
    <row r="15" spans="1:80" ht="14.1" customHeight="1" x14ac:dyDescent="0.3">
      <c r="A15" s="131">
        <v>8</v>
      </c>
      <c r="B15" s="131">
        <f t="shared" si="0"/>
        <v>1</v>
      </c>
      <c r="C15" s="132">
        <v>314</v>
      </c>
      <c r="D15" s="131" t="str">
        <f>IF(C15="","",(IF(ISERROR(VLOOKUP(C15,FSGT3_Inscr!$F$7:$L$110,2,FALSE))=TRUE,VLOOKUP(C15,FSGT4_Inscr!$F$7:$L$110,2,FALSE),(VLOOKUP(C15,FSGT3_Inscr!$F$7:$L$110,2,FALSE)))))</f>
        <v>ETIEVANT</v>
      </c>
      <c r="E15" s="131" t="str">
        <f>IF(C15="","",IF(ISERROR(VLOOKUP(C15,FSGT3_Inscr!$F$7:$L$110,3,FALSE))=TRUE,VLOOKUP(C15,FSGT4_Inscr!$F$7:$L$110,3,FALSE),(VLOOKUP(C15,FSGT3_Inscr!$F$7:$L$110,3,FALSE))))</f>
        <v>Stéphane</v>
      </c>
      <c r="F15" s="131" t="str">
        <f>IF(C15="","",(IF(ISERROR(VLOOKUP(C15,FSGT3_Inscr!$F$7:$L$110,4,FALSE))=TRUE,VLOOKUP(C15,FSGT4_Inscr!$F$7:$L$110,4,FALSE),(VLOOKUP(C15,FSGT3_Inscr!$F$7:$L$110,4,FALSE)))))</f>
        <v>Chalon CC</v>
      </c>
      <c r="G15" s="131">
        <f>IF(C15="","",(IF(ISERROR(VLOOKUP(C15,FSGT3_Inscr!$F$7:$L$110,5,FALSE))=TRUE,VLOOKUP(C15,FSGT4_Inscr!$F$7:$L$110,5,FALSE),(VLOOKUP(C15,FSGT3_Inscr!$F$7:$L$110,5,FALSE)))))</f>
        <v>71</v>
      </c>
      <c r="H15" s="131">
        <f>IF(C15="","",(IF(ISERROR(VLOOKUP(C15,FSGT3_Inscr!$F$7:$L$110,6,FALSE))=TRUE,VLOOKUP(C15,FSGT4_Inscr!$F$7:$L$110,6,FALSE),(VLOOKUP(C15,FSGT3_Inscr!$F$7:$L$110,6,FALSE)))))</f>
        <v>3</v>
      </c>
      <c r="I15" s="78"/>
      <c r="J15" s="241">
        <f t="shared" si="1"/>
        <v>1</v>
      </c>
      <c r="K15" s="204">
        <f>IF(J15=1,(SUM($J$8:J15)*J15),0)</f>
        <v>8</v>
      </c>
      <c r="L15" s="204">
        <f t="shared" si="2"/>
        <v>32</v>
      </c>
      <c r="M15" s="204">
        <f t="shared" si="3"/>
        <v>32</v>
      </c>
      <c r="N15" s="204">
        <f t="shared" si="4"/>
        <v>32</v>
      </c>
      <c r="O15" s="143">
        <f t="shared" si="5"/>
        <v>8</v>
      </c>
      <c r="P15" s="233">
        <f t="shared" si="6"/>
        <v>32</v>
      </c>
      <c r="Q15" s="280"/>
      <c r="R15" s="241">
        <f t="shared" si="7"/>
        <v>0</v>
      </c>
      <c r="S15" s="204">
        <f>IF(R15=1,(SUM($R$8:R15)*R15),0)</f>
        <v>0</v>
      </c>
      <c r="T15" s="204" t="str">
        <f t="shared" si="8"/>
        <v xml:space="preserve"> </v>
      </c>
      <c r="U15" s="204" t="str">
        <f t="shared" si="9"/>
        <v xml:space="preserve"> </v>
      </c>
      <c r="V15" s="249" t="str">
        <f t="shared" si="10"/>
        <v xml:space="preserve"> </v>
      </c>
      <c r="W15" s="143" t="str">
        <f t="shared" si="11"/>
        <v xml:space="preserve"> </v>
      </c>
      <c r="X15" s="233" t="str">
        <f t="shared" si="12"/>
        <v/>
      </c>
      <c r="AL15" s="268" t="str">
        <f t="shared" si="13"/>
        <v>314ETIEVANT</v>
      </c>
      <c r="AM15" s="270">
        <f t="shared" si="14"/>
        <v>314</v>
      </c>
    </row>
    <row r="16" spans="1:80" ht="14.1" customHeight="1" x14ac:dyDescent="0.3">
      <c r="A16" s="197">
        <v>9</v>
      </c>
      <c r="B16" s="197">
        <f t="shared" si="0"/>
        <v>1</v>
      </c>
      <c r="C16" s="130">
        <v>302</v>
      </c>
      <c r="D16" s="197" t="str">
        <f>IF(C16="","",(IF(ISERROR(VLOOKUP(C16,FSGT3_Inscr!$F$7:$L$110,2,FALSE))=TRUE,VLOOKUP(C16,FSGT4_Inscr!$F$7:$L$110,2,FALSE),(VLOOKUP(C16,FSGT3_Inscr!$F$7:$L$110,2,FALSE)))))</f>
        <v>FAYRAC</v>
      </c>
      <c r="E16" s="197" t="str">
        <f>IF(C16="","",IF(ISERROR(VLOOKUP(C16,FSGT3_Inscr!$F$7:$L$110,3,FALSE))=TRUE,VLOOKUP(C16,FSGT4_Inscr!$F$7:$L$110,3,FALSE),(VLOOKUP(C16,FSGT3_Inscr!$F$7:$L$110,3,FALSE))))</f>
        <v>Christian</v>
      </c>
      <c r="F16" s="197" t="str">
        <f>IF(C16="","",(IF(ISERROR(VLOOKUP(C16,FSGT3_Inscr!$F$7:$L$110,4,FALSE))=TRUE,VLOOKUP(C16,FSGT4_Inscr!$F$7:$L$110,4,FALSE),(VLOOKUP(C16,FSGT3_Inscr!$F$7:$L$110,4,FALSE)))))</f>
        <v>Tournus</v>
      </c>
      <c r="G16" s="197">
        <f>IF(C16="","",(IF(ISERROR(VLOOKUP(C16,FSGT3_Inscr!$F$7:$L$110,5,FALSE))=TRUE,VLOOKUP(C16,FSGT4_Inscr!$F$7:$L$110,5,FALSE),(VLOOKUP(C16,FSGT3_Inscr!$F$7:$L$110,5,FALSE)))))</f>
        <v>71</v>
      </c>
      <c r="H16" s="197">
        <f>IF(C16="","",(IF(ISERROR(VLOOKUP(C16,FSGT3_Inscr!$F$7:$L$110,6,FALSE))=TRUE,VLOOKUP(C16,FSGT4_Inscr!$F$7:$L$110,6,FALSE),(VLOOKUP(C16,FSGT3_Inscr!$F$7:$L$110,6,FALSE)))))</f>
        <v>3</v>
      </c>
      <c r="I16" s="196"/>
      <c r="J16" s="198">
        <f t="shared" si="1"/>
        <v>1</v>
      </c>
      <c r="K16" s="203">
        <f>IF(J16=1,(SUM($J$8:J16)*J16),0)</f>
        <v>9</v>
      </c>
      <c r="L16" s="203">
        <f t="shared" si="2"/>
        <v>28</v>
      </c>
      <c r="M16" s="203">
        <f t="shared" si="3"/>
        <v>28</v>
      </c>
      <c r="N16" s="203">
        <f t="shared" si="4"/>
        <v>28</v>
      </c>
      <c r="O16" s="144">
        <f t="shared" si="5"/>
        <v>9</v>
      </c>
      <c r="P16" s="234">
        <f t="shared" si="6"/>
        <v>28</v>
      </c>
      <c r="Q16" s="279"/>
      <c r="R16" s="198">
        <f t="shared" si="7"/>
        <v>0</v>
      </c>
      <c r="S16" s="203">
        <f>IF(R16=1,(SUM($R$8:R16)*R16),0)</f>
        <v>0</v>
      </c>
      <c r="T16" s="203" t="str">
        <f t="shared" si="8"/>
        <v xml:space="preserve"> </v>
      </c>
      <c r="U16" s="203" t="str">
        <f t="shared" si="9"/>
        <v xml:space="preserve"> </v>
      </c>
      <c r="V16" s="248" t="str">
        <f t="shared" si="10"/>
        <v xml:space="preserve"> </v>
      </c>
      <c r="W16" s="144" t="str">
        <f t="shared" si="11"/>
        <v xml:space="preserve"> </v>
      </c>
      <c r="X16" s="234" t="str">
        <f t="shared" si="12"/>
        <v/>
      </c>
      <c r="AL16" s="268" t="str">
        <f t="shared" si="13"/>
        <v>302FAYRAC</v>
      </c>
      <c r="AM16" s="270">
        <f t="shared" si="14"/>
        <v>302</v>
      </c>
    </row>
    <row r="17" spans="1:39" ht="14.1" customHeight="1" x14ac:dyDescent="0.3">
      <c r="A17" s="131">
        <v>10</v>
      </c>
      <c r="B17" s="131">
        <f t="shared" si="0"/>
        <v>1</v>
      </c>
      <c r="C17" s="132">
        <v>306</v>
      </c>
      <c r="D17" s="131" t="str">
        <f>IF(C17="","",(IF(ISERROR(VLOOKUP(C17,FSGT3_Inscr!$F$7:$L$110,2,FALSE))=TRUE,VLOOKUP(C17,FSGT4_Inscr!$F$7:$L$110,2,FALSE),(VLOOKUP(C17,FSGT3_Inscr!$F$7:$L$110,2,FALSE)))))</f>
        <v>DUFOUR</v>
      </c>
      <c r="E17" s="131" t="str">
        <f>IF(C17="","",IF(ISERROR(VLOOKUP(C17,FSGT3_Inscr!$F$7:$L$110,3,FALSE))=TRUE,VLOOKUP(C17,FSGT4_Inscr!$F$7:$L$110,3,FALSE),(VLOOKUP(C17,FSGT3_Inscr!$F$7:$L$110,3,FALSE))))</f>
        <v>Thierry</v>
      </c>
      <c r="F17" s="131" t="str">
        <f>IF(C17="","",(IF(ISERROR(VLOOKUP(C17,FSGT3_Inscr!$F$7:$L$110,4,FALSE))=TRUE,VLOOKUP(C17,FSGT4_Inscr!$F$7:$L$110,4,FALSE),(VLOOKUP(C17,FSGT3_Inscr!$F$7:$L$110,4,FALSE)))))</f>
        <v>Paray Cyclisme</v>
      </c>
      <c r="G17" s="131">
        <f>IF(C17="","",(IF(ISERROR(VLOOKUP(C17,FSGT3_Inscr!$F$7:$L$110,5,FALSE))=TRUE,VLOOKUP(C17,FSGT4_Inscr!$F$7:$L$110,5,FALSE),(VLOOKUP(C17,FSGT3_Inscr!$F$7:$L$110,5,FALSE)))))</f>
        <v>71</v>
      </c>
      <c r="H17" s="131">
        <f>IF(C17="","",(IF(ISERROR(VLOOKUP(C17,FSGT3_Inscr!$F$7:$L$110,6,FALSE))=TRUE,VLOOKUP(C17,FSGT4_Inscr!$F$7:$L$110,6,FALSE),(VLOOKUP(C17,FSGT3_Inscr!$F$7:$L$110,6,FALSE)))))</f>
        <v>3</v>
      </c>
      <c r="I17" s="78"/>
      <c r="J17" s="241">
        <f t="shared" si="1"/>
        <v>1</v>
      </c>
      <c r="K17" s="204">
        <f>IF(J17=1,(SUM($J$8:J17)*J17),0)</f>
        <v>10</v>
      </c>
      <c r="L17" s="204">
        <f t="shared" si="2"/>
        <v>24</v>
      </c>
      <c r="M17" s="204">
        <f t="shared" si="3"/>
        <v>24</v>
      </c>
      <c r="N17" s="204">
        <f t="shared" si="4"/>
        <v>24</v>
      </c>
      <c r="O17" s="143">
        <f t="shared" si="5"/>
        <v>10</v>
      </c>
      <c r="P17" s="233">
        <f t="shared" si="6"/>
        <v>24</v>
      </c>
      <c r="Q17" s="280"/>
      <c r="R17" s="241">
        <f t="shared" si="7"/>
        <v>0</v>
      </c>
      <c r="S17" s="204">
        <f>IF(R17=1,(SUM($R$8:R17)*R17),0)</f>
        <v>0</v>
      </c>
      <c r="T17" s="204" t="str">
        <f t="shared" si="8"/>
        <v xml:space="preserve"> </v>
      </c>
      <c r="U17" s="204" t="str">
        <f t="shared" si="9"/>
        <v xml:space="preserve"> </v>
      </c>
      <c r="V17" s="249" t="str">
        <f t="shared" si="10"/>
        <v xml:space="preserve"> </v>
      </c>
      <c r="W17" s="143" t="str">
        <f t="shared" si="11"/>
        <v xml:space="preserve"> </v>
      </c>
      <c r="X17" s="233" t="str">
        <f t="shared" si="12"/>
        <v/>
      </c>
      <c r="AL17" s="268" t="str">
        <f t="shared" si="13"/>
        <v>306DUFOUR</v>
      </c>
      <c r="AM17" s="270">
        <f t="shared" si="14"/>
        <v>306</v>
      </c>
    </row>
    <row r="18" spans="1:39" ht="14.1" customHeight="1" x14ac:dyDescent="0.3">
      <c r="A18" s="197">
        <v>11</v>
      </c>
      <c r="B18" s="197">
        <f t="shared" si="0"/>
        <v>1</v>
      </c>
      <c r="C18" s="130">
        <v>315</v>
      </c>
      <c r="D18" s="197" t="str">
        <f>IF(C18="","",(IF(ISERROR(VLOOKUP(C18,FSGT3_Inscr!$F$7:$L$110,2,FALSE))=TRUE,VLOOKUP(C18,FSGT4_Inscr!$F$7:$L$110,2,FALSE),(VLOOKUP(C18,FSGT3_Inscr!$F$7:$L$110,2,FALSE)))))</f>
        <v>DA SILVA</v>
      </c>
      <c r="E18" s="197" t="str">
        <f>IF(C18="","",IF(ISERROR(VLOOKUP(C18,FSGT3_Inscr!$F$7:$L$110,3,FALSE))=TRUE,VLOOKUP(C18,FSGT4_Inscr!$F$7:$L$110,3,FALSE),(VLOOKUP(C18,FSGT3_Inscr!$F$7:$L$110,3,FALSE))))</f>
        <v>Antonio</v>
      </c>
      <c r="F18" s="197" t="str">
        <f>IF(C18="","",(IF(ISERROR(VLOOKUP(C18,FSGT3_Inscr!$F$7:$L$110,4,FALSE))=TRUE,VLOOKUP(C18,FSGT4_Inscr!$F$7:$L$110,4,FALSE),(VLOOKUP(C18,FSGT3_Inscr!$F$7:$L$110,4,FALSE)))))</f>
        <v>Tournus</v>
      </c>
      <c r="G18" s="197">
        <f>IF(C18="","",(IF(ISERROR(VLOOKUP(C18,FSGT3_Inscr!$F$7:$L$110,5,FALSE))=TRUE,VLOOKUP(C18,FSGT4_Inscr!$F$7:$L$110,5,FALSE),(VLOOKUP(C18,FSGT3_Inscr!$F$7:$L$110,5,FALSE)))))</f>
        <v>71</v>
      </c>
      <c r="H18" s="197">
        <f>IF(C18="","",(IF(ISERROR(VLOOKUP(C18,FSGT3_Inscr!$F$7:$L$110,6,FALSE))=TRUE,VLOOKUP(C18,FSGT4_Inscr!$F$7:$L$110,6,FALSE),(VLOOKUP(C18,FSGT3_Inscr!$F$7:$L$110,6,FALSE)))))</f>
        <v>3</v>
      </c>
      <c r="I18" s="196"/>
      <c r="J18" s="198">
        <f t="shared" si="1"/>
        <v>1</v>
      </c>
      <c r="K18" s="203">
        <f>IF(J18=1,(SUM($J$8:J18)*J18),0)</f>
        <v>11</v>
      </c>
      <c r="L18" s="203">
        <f>IF(J18&gt;0,(J18*($L$2-(K18*4)+4))," ")</f>
        <v>20</v>
      </c>
      <c r="M18" s="203">
        <f t="shared" si="3"/>
        <v>20</v>
      </c>
      <c r="N18" s="203">
        <f t="shared" si="4"/>
        <v>20</v>
      </c>
      <c r="O18" s="144">
        <f t="shared" si="5"/>
        <v>11</v>
      </c>
      <c r="P18" s="234">
        <f t="shared" si="6"/>
        <v>20</v>
      </c>
      <c r="Q18" s="279"/>
      <c r="R18" s="198">
        <f t="shared" si="7"/>
        <v>0</v>
      </c>
      <c r="S18" s="203">
        <f>IF(R18=1,(SUM($R$8:R18)*R18),0)</f>
        <v>0</v>
      </c>
      <c r="T18" s="203" t="str">
        <f t="shared" si="8"/>
        <v xml:space="preserve"> </v>
      </c>
      <c r="U18" s="203" t="str">
        <f t="shared" si="9"/>
        <v xml:space="preserve"> </v>
      </c>
      <c r="V18" s="248" t="str">
        <f t="shared" si="10"/>
        <v xml:space="preserve"> </v>
      </c>
      <c r="W18" s="144" t="str">
        <f t="shared" si="11"/>
        <v xml:space="preserve"> </v>
      </c>
      <c r="X18" s="234" t="str">
        <f t="shared" si="12"/>
        <v/>
      </c>
      <c r="AL18" s="268" t="str">
        <f t="shared" si="13"/>
        <v>315DA SILVA</v>
      </c>
      <c r="AM18" s="270">
        <f t="shared" si="14"/>
        <v>315</v>
      </c>
    </row>
    <row r="19" spans="1:39" ht="14.1" customHeight="1" x14ac:dyDescent="0.3">
      <c r="A19" s="131">
        <v>12</v>
      </c>
      <c r="B19" s="131">
        <f t="shared" si="0"/>
        <v>1</v>
      </c>
      <c r="C19" s="132">
        <v>303</v>
      </c>
      <c r="D19" s="131" t="str">
        <f>IF(C19="","",(IF(ISERROR(VLOOKUP(C19,FSGT3_Inscr!$F$7:$L$110,2,FALSE))=TRUE,VLOOKUP(C19,FSGT4_Inscr!$F$7:$L$110,2,FALSE),(VLOOKUP(C19,FSGT3_Inscr!$F$7:$L$110,2,FALSE)))))</f>
        <v>PANZA</v>
      </c>
      <c r="E19" s="131" t="str">
        <f>IF(C19="","",IF(ISERROR(VLOOKUP(C19,FSGT3_Inscr!$F$7:$L$110,3,FALSE))=TRUE,VLOOKUP(C19,FSGT4_Inscr!$F$7:$L$110,3,FALSE),(VLOOKUP(C19,FSGT3_Inscr!$F$7:$L$110,3,FALSE))))</f>
        <v>Christophe</v>
      </c>
      <c r="F19" s="131" t="str">
        <f>IF(C19="","",(IF(ISERROR(VLOOKUP(C19,FSGT3_Inscr!$F$7:$L$110,4,FALSE))=TRUE,VLOOKUP(C19,FSGT4_Inscr!$F$7:$L$110,4,FALSE),(VLOOKUP(C19,FSGT3_Inscr!$F$7:$L$110,4,FALSE)))))</f>
        <v>Joncy</v>
      </c>
      <c r="G19" s="131">
        <f>IF(C19="","",(IF(ISERROR(VLOOKUP(C19,FSGT3_Inscr!$F$7:$L$110,5,FALSE))=TRUE,VLOOKUP(C19,FSGT4_Inscr!$F$7:$L$110,5,FALSE),(VLOOKUP(C19,FSGT3_Inscr!$F$7:$L$110,5,FALSE)))))</f>
        <v>71</v>
      </c>
      <c r="H19" s="131">
        <f>IF(C19="","",(IF(ISERROR(VLOOKUP(C19,FSGT3_Inscr!$F$7:$L$110,6,FALSE))=TRUE,VLOOKUP(C19,FSGT4_Inscr!$F$7:$L$110,6,FALSE),(VLOOKUP(C19,FSGT3_Inscr!$F$7:$L$110,6,FALSE)))))</f>
        <v>3</v>
      </c>
      <c r="I19" s="78"/>
      <c r="J19" s="241">
        <f t="shared" si="1"/>
        <v>1</v>
      </c>
      <c r="K19" s="204">
        <f>IF(J19=1,(SUM($J$8:J19)*J19),0)</f>
        <v>12</v>
      </c>
      <c r="L19" s="204">
        <f t="shared" si="2"/>
        <v>16</v>
      </c>
      <c r="M19" s="204">
        <f t="shared" si="3"/>
        <v>16</v>
      </c>
      <c r="N19" s="204">
        <f t="shared" si="4"/>
        <v>16</v>
      </c>
      <c r="O19" s="143">
        <f t="shared" si="5"/>
        <v>12</v>
      </c>
      <c r="P19" s="233">
        <f t="shared" si="6"/>
        <v>16</v>
      </c>
      <c r="Q19" s="280"/>
      <c r="R19" s="241">
        <f t="shared" si="7"/>
        <v>0</v>
      </c>
      <c r="S19" s="204">
        <f>IF(R19=1,(SUM($R$8:R19)*R19),0)</f>
        <v>0</v>
      </c>
      <c r="T19" s="204" t="str">
        <f t="shared" si="8"/>
        <v xml:space="preserve"> </v>
      </c>
      <c r="U19" s="204" t="str">
        <f t="shared" si="9"/>
        <v xml:space="preserve"> </v>
      </c>
      <c r="V19" s="249" t="str">
        <f t="shared" si="10"/>
        <v xml:space="preserve"> </v>
      </c>
      <c r="W19" s="143" t="str">
        <f t="shared" si="11"/>
        <v xml:space="preserve"> </v>
      </c>
      <c r="X19" s="233" t="str">
        <f t="shared" si="12"/>
        <v/>
      </c>
      <c r="AL19" s="268" t="str">
        <f t="shared" si="13"/>
        <v>303PANZA</v>
      </c>
      <c r="AM19" s="270">
        <f t="shared" si="14"/>
        <v>303</v>
      </c>
    </row>
    <row r="20" spans="1:39" ht="14.1" customHeight="1" x14ac:dyDescent="0.3">
      <c r="A20" s="197">
        <v>13</v>
      </c>
      <c r="B20" s="197">
        <f t="shared" si="0"/>
        <v>1</v>
      </c>
      <c r="C20" s="130">
        <v>301</v>
      </c>
      <c r="D20" s="197" t="str">
        <f>IF(C20="","",(IF(ISERROR(VLOOKUP(C20,FSGT3_Inscr!$F$7:$L$110,2,FALSE))=TRUE,VLOOKUP(C20,FSGT4_Inscr!$F$7:$L$110,2,FALSE),(VLOOKUP(C20,FSGT3_Inscr!$F$7:$L$110,2,FALSE)))))</f>
        <v>NOLLOT</v>
      </c>
      <c r="E20" s="197" t="str">
        <f>IF(C20="","",IF(ISERROR(VLOOKUP(C20,FSGT3_Inscr!$F$7:$L$110,3,FALSE))=TRUE,VLOOKUP(C20,FSGT4_Inscr!$F$7:$L$110,3,FALSE),(VLOOKUP(C20,FSGT3_Inscr!$F$7:$L$110,3,FALSE))))</f>
        <v>Marcel</v>
      </c>
      <c r="F20" s="197" t="str">
        <f>IF(C20="","",(IF(ISERROR(VLOOKUP(C20,FSGT3_Inscr!$F$7:$L$110,4,FALSE))=TRUE,VLOOKUP(C20,FSGT4_Inscr!$F$7:$L$110,4,FALSE),(VLOOKUP(C20,FSGT3_Inscr!$F$7:$L$110,4,FALSE)))))</f>
        <v>VC Brignais</v>
      </c>
      <c r="G20" s="197" t="str">
        <f>IF(C20="","",(IF(ISERROR(VLOOKUP(C20,FSGT3_Inscr!$F$7:$L$110,5,FALSE))=TRUE,VLOOKUP(C20,FSGT4_Inscr!$F$7:$L$110,5,FALSE),(VLOOKUP(C20,FSGT3_Inscr!$F$7:$L$110,5,FALSE)))))</f>
        <v>69</v>
      </c>
      <c r="H20" s="197">
        <f>IF(C20="","",(IF(ISERROR(VLOOKUP(C20,FSGT3_Inscr!$F$7:$L$110,6,FALSE))=TRUE,VLOOKUP(C20,FSGT4_Inscr!$F$7:$L$110,6,FALSE),(VLOOKUP(C20,FSGT3_Inscr!$F$7:$L$110,6,FALSE)))))</f>
        <v>3</v>
      </c>
      <c r="I20" s="196"/>
      <c r="J20" s="198">
        <f t="shared" si="1"/>
        <v>1</v>
      </c>
      <c r="K20" s="203">
        <f>IF(J20=1,(SUM($J$8:J20)*J20),0)</f>
        <v>13</v>
      </c>
      <c r="L20" s="203">
        <f t="shared" si="2"/>
        <v>12</v>
      </c>
      <c r="M20" s="203">
        <f t="shared" si="3"/>
        <v>12</v>
      </c>
      <c r="N20" s="203">
        <f t="shared" si="4"/>
        <v>12</v>
      </c>
      <c r="O20" s="144">
        <f t="shared" si="5"/>
        <v>13</v>
      </c>
      <c r="P20" s="234">
        <f t="shared" si="6"/>
        <v>12</v>
      </c>
      <c r="Q20" s="279"/>
      <c r="R20" s="198">
        <f t="shared" si="7"/>
        <v>0</v>
      </c>
      <c r="S20" s="203">
        <f>IF(R20=1,(SUM($R$8:R20)*R20),0)</f>
        <v>0</v>
      </c>
      <c r="T20" s="203" t="str">
        <f t="shared" si="8"/>
        <v xml:space="preserve"> </v>
      </c>
      <c r="U20" s="203" t="str">
        <f t="shared" si="9"/>
        <v xml:space="preserve"> </v>
      </c>
      <c r="V20" s="248" t="str">
        <f t="shared" si="10"/>
        <v xml:space="preserve"> </v>
      </c>
      <c r="W20" s="144" t="str">
        <f t="shared" si="11"/>
        <v xml:space="preserve"> </v>
      </c>
      <c r="X20" s="234" t="str">
        <f t="shared" si="12"/>
        <v/>
      </c>
      <c r="AL20" s="268" t="str">
        <f t="shared" si="13"/>
        <v>301NOLLOT</v>
      </c>
      <c r="AM20" s="270">
        <f t="shared" si="14"/>
        <v>301</v>
      </c>
    </row>
    <row r="21" spans="1:39" ht="14.1" customHeight="1" x14ac:dyDescent="0.3">
      <c r="A21" s="131">
        <v>14</v>
      </c>
      <c r="B21" s="131">
        <f t="shared" si="0"/>
        <v>1</v>
      </c>
      <c r="C21" s="132">
        <v>304</v>
      </c>
      <c r="D21" s="131" t="str">
        <f>IF(C21="","",(IF(ISERROR(VLOOKUP(C21,FSGT3_Inscr!$F$7:$L$110,2,FALSE))=TRUE,VLOOKUP(C21,FSGT4_Inscr!$F$7:$L$110,2,FALSE),(VLOOKUP(C21,FSGT3_Inscr!$F$7:$L$110,2,FALSE)))))</f>
        <v>PILLOT</v>
      </c>
      <c r="E21" s="131" t="str">
        <f>IF(C21="","",IF(ISERROR(VLOOKUP(C21,FSGT3_Inscr!$F$7:$L$110,3,FALSE))=TRUE,VLOOKUP(C21,FSGT4_Inscr!$F$7:$L$110,3,FALSE),(VLOOKUP(C21,FSGT3_Inscr!$F$7:$L$110,3,FALSE))))</f>
        <v>Frédéric</v>
      </c>
      <c r="F21" s="131" t="str">
        <f>IF(C21="","",(IF(ISERROR(VLOOKUP(C21,FSGT3_Inscr!$F$7:$L$110,4,FALSE))=TRUE,VLOOKUP(C21,FSGT4_Inscr!$F$7:$L$110,4,FALSE),(VLOOKUP(C21,FSGT3_Inscr!$F$7:$L$110,4,FALSE)))))</f>
        <v>Chalon VS</v>
      </c>
      <c r="G21" s="131">
        <f>IF(C21="","",(IF(ISERROR(VLOOKUP(C21,FSGT3_Inscr!$F$7:$L$110,5,FALSE))=TRUE,VLOOKUP(C21,FSGT4_Inscr!$F$7:$L$110,5,FALSE),(VLOOKUP(C21,FSGT3_Inscr!$F$7:$L$110,5,FALSE)))))</f>
        <v>71</v>
      </c>
      <c r="H21" s="131">
        <f>IF(C21="","",(IF(ISERROR(VLOOKUP(C21,FSGT3_Inscr!$F$7:$L$110,6,FALSE))=TRUE,VLOOKUP(C21,FSGT4_Inscr!$F$7:$L$110,6,FALSE),(VLOOKUP(C21,FSGT3_Inscr!$F$7:$L$110,6,FALSE)))))</f>
        <v>3</v>
      </c>
      <c r="I21" s="78"/>
      <c r="J21" s="241">
        <f t="shared" si="1"/>
        <v>1</v>
      </c>
      <c r="K21" s="204">
        <f>IF(J21=1,(SUM($J$8:J21)*J21),0)</f>
        <v>14</v>
      </c>
      <c r="L21" s="204">
        <f t="shared" si="2"/>
        <v>8</v>
      </c>
      <c r="M21" s="204">
        <f t="shared" si="3"/>
        <v>8</v>
      </c>
      <c r="N21" s="204">
        <f t="shared" si="4"/>
        <v>8</v>
      </c>
      <c r="O21" s="143">
        <f t="shared" si="5"/>
        <v>14</v>
      </c>
      <c r="P21" s="233">
        <f t="shared" si="6"/>
        <v>8</v>
      </c>
      <c r="Q21" s="280"/>
      <c r="R21" s="241">
        <f t="shared" si="7"/>
        <v>0</v>
      </c>
      <c r="S21" s="204">
        <f>IF(R21=1,(SUM($R$8:R21)*R21),0)</f>
        <v>0</v>
      </c>
      <c r="T21" s="204" t="str">
        <f t="shared" si="8"/>
        <v xml:space="preserve"> </v>
      </c>
      <c r="U21" s="204" t="str">
        <f t="shared" si="9"/>
        <v xml:space="preserve"> </v>
      </c>
      <c r="V21" s="249" t="str">
        <f t="shared" si="10"/>
        <v xml:space="preserve"> </v>
      </c>
      <c r="W21" s="143" t="str">
        <f t="shared" si="11"/>
        <v xml:space="preserve"> </v>
      </c>
      <c r="X21" s="233" t="str">
        <f t="shared" si="12"/>
        <v/>
      </c>
      <c r="AL21" s="268" t="str">
        <f t="shared" si="13"/>
        <v>304PILLOT</v>
      </c>
      <c r="AM21" s="270">
        <f t="shared" si="14"/>
        <v>304</v>
      </c>
    </row>
    <row r="22" spans="1:39" ht="14.1" customHeight="1" x14ac:dyDescent="0.3">
      <c r="A22" s="197">
        <v>15</v>
      </c>
      <c r="B22" s="197">
        <f t="shared" si="0"/>
        <v>1</v>
      </c>
      <c r="C22" s="130">
        <v>311</v>
      </c>
      <c r="D22" s="197" t="str">
        <f>IF(C22="","",(IF(ISERROR(VLOOKUP(C22,FSGT3_Inscr!$F$7:$L$110,2,FALSE))=TRUE,VLOOKUP(C22,FSGT4_Inscr!$F$7:$L$110,2,FALSE),(VLOOKUP(C22,FSGT3_Inscr!$F$7:$L$110,2,FALSE)))))</f>
        <v>DA SILVA</v>
      </c>
      <c r="E22" s="197" t="str">
        <f>IF(C22="","",IF(ISERROR(VLOOKUP(C22,FSGT3_Inscr!$F$7:$L$110,3,FALSE))=TRUE,VLOOKUP(C22,FSGT4_Inscr!$F$7:$L$110,3,FALSE),(VLOOKUP(C22,FSGT3_Inscr!$F$7:$L$110,3,FALSE))))</f>
        <v>Manuel</v>
      </c>
      <c r="F22" s="197" t="str">
        <f>IF(C22="","",(IF(ISERROR(VLOOKUP(C22,FSGT3_Inscr!$F$7:$L$110,4,FALSE))=TRUE,VLOOKUP(C22,FSGT4_Inscr!$F$7:$L$110,4,FALSE),(VLOOKUP(C22,FSGT3_Inscr!$F$7:$L$110,4,FALSE)))))</f>
        <v>Tournus</v>
      </c>
      <c r="G22" s="197">
        <f>IF(C22="","",(IF(ISERROR(VLOOKUP(C22,FSGT3_Inscr!$F$7:$L$110,5,FALSE))=TRUE,VLOOKUP(C22,FSGT4_Inscr!$F$7:$L$110,5,FALSE),(VLOOKUP(C22,FSGT3_Inscr!$F$7:$L$110,5,FALSE)))))</f>
        <v>71</v>
      </c>
      <c r="H22" s="197">
        <f>IF(C22="","",(IF(ISERROR(VLOOKUP(C22,FSGT3_Inscr!$F$7:$L$110,6,FALSE))=TRUE,VLOOKUP(C22,FSGT4_Inscr!$F$7:$L$110,6,FALSE),(VLOOKUP(C22,FSGT3_Inscr!$F$7:$L$110,6,FALSE)))))</f>
        <v>3</v>
      </c>
      <c r="I22" s="196"/>
      <c r="J22" s="198">
        <f t="shared" si="1"/>
        <v>1</v>
      </c>
      <c r="K22" s="203">
        <f>IF(J22=1,(SUM($J$8:J22)*J22),0)</f>
        <v>15</v>
      </c>
      <c r="L22" s="203">
        <f t="shared" si="2"/>
        <v>4</v>
      </c>
      <c r="M22" s="203">
        <f t="shared" si="3"/>
        <v>4</v>
      </c>
      <c r="N22" s="203">
        <f t="shared" si="4"/>
        <v>4</v>
      </c>
      <c r="O22" s="144">
        <f t="shared" si="5"/>
        <v>15</v>
      </c>
      <c r="P22" s="234">
        <f t="shared" si="6"/>
        <v>4</v>
      </c>
      <c r="Q22" s="279"/>
      <c r="R22" s="198">
        <f t="shared" si="7"/>
        <v>0</v>
      </c>
      <c r="S22" s="203">
        <f>IF(R22=1,(SUM($R$8:R22)*R22),0)</f>
        <v>0</v>
      </c>
      <c r="T22" s="203" t="str">
        <f t="shared" si="8"/>
        <v xml:space="preserve"> </v>
      </c>
      <c r="U22" s="203" t="str">
        <f t="shared" si="9"/>
        <v xml:space="preserve"> </v>
      </c>
      <c r="V22" s="248" t="str">
        <f t="shared" si="10"/>
        <v xml:space="preserve"> </v>
      </c>
      <c r="W22" s="144" t="str">
        <f t="shared" si="11"/>
        <v xml:space="preserve"> </v>
      </c>
      <c r="X22" s="234" t="str">
        <f t="shared" si="12"/>
        <v/>
      </c>
      <c r="AL22" s="268" t="str">
        <f t="shared" si="13"/>
        <v>311DA SILVA</v>
      </c>
      <c r="AM22" s="270">
        <f t="shared" si="14"/>
        <v>311</v>
      </c>
    </row>
    <row r="23" spans="1:39" ht="14.1" customHeight="1" x14ac:dyDescent="0.3">
      <c r="A23" s="131">
        <v>16</v>
      </c>
      <c r="B23" s="131">
        <f t="shared" si="0"/>
        <v>1</v>
      </c>
      <c r="C23" s="132"/>
      <c r="D23" s="131" t="str">
        <f>IF(C23="","",(IF(ISERROR(VLOOKUP(C23,FSGT3_Inscr!$F$7:$L$110,2,FALSE))=TRUE,VLOOKUP(C23,FSGT4_Inscr!$F$7:$L$110,2,FALSE),(VLOOKUP(C23,FSGT3_Inscr!$F$7:$L$110,2,FALSE)))))</f>
        <v/>
      </c>
      <c r="E23" s="131" t="str">
        <f>IF(C23="","",IF(ISERROR(VLOOKUP(C23,FSGT3_Inscr!$F$7:$L$110,3,FALSE))=TRUE,VLOOKUP(C23,FSGT4_Inscr!$F$7:$L$110,3,FALSE),(VLOOKUP(C23,FSGT3_Inscr!$F$7:$L$110,3,FALSE))))</f>
        <v/>
      </c>
      <c r="F23" s="131" t="str">
        <f>IF(C23="","",(IF(ISERROR(VLOOKUP(C23,FSGT3_Inscr!$F$7:$L$110,4,FALSE))=TRUE,VLOOKUP(C23,FSGT4_Inscr!$F$7:$L$110,4,FALSE),(VLOOKUP(C23,FSGT3_Inscr!$F$7:$L$110,4,FALSE)))))</f>
        <v/>
      </c>
      <c r="G23" s="131" t="str">
        <f>IF(C23="","",(IF(ISERROR(VLOOKUP(C23,FSGT3_Inscr!$F$7:$L$110,5,FALSE))=TRUE,VLOOKUP(C23,FSGT4_Inscr!$F$7:$L$110,5,FALSE),(VLOOKUP(C23,FSGT3_Inscr!$F$7:$L$110,5,FALSE)))))</f>
        <v/>
      </c>
      <c r="H23" s="131" t="str">
        <f>IF(C23="","",(IF(ISERROR(VLOOKUP(C23,FSGT3_Inscr!$F$7:$L$110,6,FALSE))=TRUE,VLOOKUP(C23,FSGT4_Inscr!$F$7:$L$110,6,FALSE),(VLOOKUP(C23,FSGT3_Inscr!$F$7:$L$110,6,FALSE)))))</f>
        <v/>
      </c>
      <c r="I23" s="78"/>
      <c r="J23" s="241">
        <f t="shared" si="1"/>
        <v>0</v>
      </c>
      <c r="K23" s="204">
        <f>IF(J23=1,(SUM($J$8:J23)*J23),0)</f>
        <v>0</v>
      </c>
      <c r="L23" s="204" t="str">
        <f t="shared" si="2"/>
        <v xml:space="preserve"> </v>
      </c>
      <c r="M23" s="204" t="str">
        <f t="shared" si="3"/>
        <v xml:space="preserve"> </v>
      </c>
      <c r="N23" s="204" t="str">
        <f t="shared" si="4"/>
        <v xml:space="preserve"> </v>
      </c>
      <c r="O23" s="143" t="str">
        <f t="shared" si="5"/>
        <v xml:space="preserve"> </v>
      </c>
      <c r="P23" s="233" t="str">
        <f t="shared" si="6"/>
        <v/>
      </c>
      <c r="Q23" s="280"/>
      <c r="R23" s="241">
        <f t="shared" si="7"/>
        <v>0</v>
      </c>
      <c r="S23" s="204">
        <f>IF(R23=1,(SUM($R$8:R23)*R23),0)</f>
        <v>0</v>
      </c>
      <c r="T23" s="204" t="str">
        <f t="shared" si="8"/>
        <v xml:space="preserve"> </v>
      </c>
      <c r="U23" s="204" t="str">
        <f t="shared" si="9"/>
        <v xml:space="preserve"> </v>
      </c>
      <c r="V23" s="249" t="str">
        <f t="shared" si="10"/>
        <v xml:space="preserve"> </v>
      </c>
      <c r="W23" s="143" t="str">
        <f t="shared" si="11"/>
        <v xml:space="preserve"> </v>
      </c>
      <c r="X23" s="233" t="str">
        <f t="shared" si="12"/>
        <v/>
      </c>
      <c r="AL23" s="268" t="str">
        <f t="shared" si="13"/>
        <v/>
      </c>
      <c r="AM23" s="270">
        <f t="shared" si="14"/>
        <v>0</v>
      </c>
    </row>
    <row r="24" spans="1:39" ht="14.1" customHeight="1" x14ac:dyDescent="0.3">
      <c r="A24" s="197">
        <v>17</v>
      </c>
      <c r="B24" s="197">
        <f t="shared" si="0"/>
        <v>1</v>
      </c>
      <c r="C24" s="130"/>
      <c r="D24" s="197" t="str">
        <f>IF(C24="","",(IF(ISERROR(VLOOKUP(C24,FSGT3_Inscr!$F$7:$L$110,2,FALSE))=TRUE,VLOOKUP(C24,FSGT4_Inscr!$F$7:$L$110,2,FALSE),(VLOOKUP(C24,FSGT3_Inscr!$F$7:$L$110,2,FALSE)))))</f>
        <v/>
      </c>
      <c r="E24" s="197" t="str">
        <f>IF(C24="","",IF(ISERROR(VLOOKUP(C24,FSGT3_Inscr!$F$7:$L$110,3,FALSE))=TRUE,VLOOKUP(C24,FSGT4_Inscr!$F$7:$L$110,3,FALSE),(VLOOKUP(C24,FSGT3_Inscr!$F$7:$L$110,3,FALSE))))</f>
        <v/>
      </c>
      <c r="F24" s="197" t="str">
        <f>IF(C24="","",(IF(ISERROR(VLOOKUP(C24,FSGT3_Inscr!$F$7:$L$110,4,FALSE))=TRUE,VLOOKUP(C24,FSGT4_Inscr!$F$7:$L$110,4,FALSE),(VLOOKUP(C24,FSGT3_Inscr!$F$7:$L$110,4,FALSE)))))</f>
        <v/>
      </c>
      <c r="G24" s="197" t="str">
        <f>IF(C24="","",(IF(ISERROR(VLOOKUP(C24,FSGT3_Inscr!$F$7:$L$110,5,FALSE))=TRUE,VLOOKUP(C24,FSGT4_Inscr!$F$7:$L$110,5,FALSE),(VLOOKUP(C24,FSGT3_Inscr!$F$7:$L$110,5,FALSE)))))</f>
        <v/>
      </c>
      <c r="H24" s="197" t="str">
        <f>IF(C24="","",(IF(ISERROR(VLOOKUP(C24,FSGT3_Inscr!$F$7:$L$110,6,FALSE))=TRUE,VLOOKUP(C24,FSGT4_Inscr!$F$7:$L$110,6,FALSE),(VLOOKUP(C24,FSGT3_Inscr!$F$7:$L$110,6,FALSE)))))</f>
        <v/>
      </c>
      <c r="I24" s="196"/>
      <c r="J24" s="198">
        <f t="shared" si="1"/>
        <v>0</v>
      </c>
      <c r="K24" s="203">
        <f>IF(J24=1,(SUM($J$8:J24)*J24),0)</f>
        <v>0</v>
      </c>
      <c r="L24" s="203" t="str">
        <f t="shared" si="2"/>
        <v xml:space="preserve"> </v>
      </c>
      <c r="M24" s="203" t="str">
        <f t="shared" si="3"/>
        <v xml:space="preserve"> </v>
      </c>
      <c r="N24" s="203" t="str">
        <f t="shared" si="4"/>
        <v xml:space="preserve"> </v>
      </c>
      <c r="O24" s="144" t="str">
        <f t="shared" si="5"/>
        <v xml:space="preserve"> </v>
      </c>
      <c r="P24" s="234" t="str">
        <f t="shared" si="6"/>
        <v/>
      </c>
      <c r="Q24" s="279"/>
      <c r="R24" s="198">
        <f t="shared" si="7"/>
        <v>0</v>
      </c>
      <c r="S24" s="203">
        <f>IF(R24=1,(SUM($R$8:R24)*R24),0)</f>
        <v>0</v>
      </c>
      <c r="T24" s="203" t="str">
        <f t="shared" si="8"/>
        <v xml:space="preserve"> </v>
      </c>
      <c r="U24" s="203" t="str">
        <f t="shared" si="9"/>
        <v xml:space="preserve"> </v>
      </c>
      <c r="V24" s="248" t="str">
        <f t="shared" si="10"/>
        <v xml:space="preserve"> </v>
      </c>
      <c r="W24" s="144" t="str">
        <f t="shared" si="11"/>
        <v xml:space="preserve"> </v>
      </c>
      <c r="X24" s="234" t="str">
        <f t="shared" si="12"/>
        <v/>
      </c>
      <c r="AL24" s="268" t="str">
        <f t="shared" si="13"/>
        <v/>
      </c>
      <c r="AM24" s="270">
        <f t="shared" si="14"/>
        <v>0</v>
      </c>
    </row>
    <row r="25" spans="1:39" ht="14.1" customHeight="1" x14ac:dyDescent="0.3">
      <c r="A25" s="131">
        <v>18</v>
      </c>
      <c r="B25" s="131">
        <f t="shared" si="0"/>
        <v>1</v>
      </c>
      <c r="C25" s="132"/>
      <c r="D25" s="131" t="str">
        <f>IF(C25="","",(IF(ISERROR(VLOOKUP(C25,FSGT3_Inscr!$F$7:$L$110,2,FALSE))=TRUE,VLOOKUP(C25,FSGT4_Inscr!$F$7:$L$110,2,FALSE),(VLOOKUP(C25,FSGT3_Inscr!$F$7:$L$110,2,FALSE)))))</f>
        <v/>
      </c>
      <c r="E25" s="131" t="str">
        <f>IF(C25="","",IF(ISERROR(VLOOKUP(C25,FSGT3_Inscr!$F$7:$L$110,3,FALSE))=TRUE,VLOOKUP(C25,FSGT4_Inscr!$F$7:$L$110,3,FALSE),(VLOOKUP(C25,FSGT3_Inscr!$F$7:$L$110,3,FALSE))))</f>
        <v/>
      </c>
      <c r="F25" s="131" t="str">
        <f>IF(C25="","",(IF(ISERROR(VLOOKUP(C25,FSGT3_Inscr!$F$7:$L$110,4,FALSE))=TRUE,VLOOKUP(C25,FSGT4_Inscr!$F$7:$L$110,4,FALSE),(VLOOKUP(C25,FSGT3_Inscr!$F$7:$L$110,4,FALSE)))))</f>
        <v/>
      </c>
      <c r="G25" s="131" t="str">
        <f>IF(C25="","",(IF(ISERROR(VLOOKUP(C25,FSGT3_Inscr!$F$7:$L$110,5,FALSE))=TRUE,VLOOKUP(C25,FSGT4_Inscr!$F$7:$L$110,5,FALSE),(VLOOKUP(C25,FSGT3_Inscr!$F$7:$L$110,5,FALSE)))))</f>
        <v/>
      </c>
      <c r="H25" s="131" t="str">
        <f>IF(C25="","",(IF(ISERROR(VLOOKUP(C25,FSGT3_Inscr!$F$7:$L$110,6,FALSE))=TRUE,VLOOKUP(C25,FSGT4_Inscr!$F$7:$L$110,6,FALSE),(VLOOKUP(C25,FSGT3_Inscr!$F$7:$L$110,6,FALSE)))))</f>
        <v/>
      </c>
      <c r="I25" s="78"/>
      <c r="J25" s="241">
        <f t="shared" si="1"/>
        <v>0</v>
      </c>
      <c r="K25" s="204">
        <f>IF(J25=1,(SUM($J$8:J25)*J25),0)</f>
        <v>0</v>
      </c>
      <c r="L25" s="204" t="str">
        <f t="shared" si="2"/>
        <v xml:space="preserve"> </v>
      </c>
      <c r="M25" s="204" t="str">
        <f t="shared" si="3"/>
        <v xml:space="preserve"> </v>
      </c>
      <c r="N25" s="204" t="str">
        <f t="shared" si="4"/>
        <v xml:space="preserve"> </v>
      </c>
      <c r="O25" s="143" t="str">
        <f t="shared" si="5"/>
        <v xml:space="preserve"> </v>
      </c>
      <c r="P25" s="233" t="str">
        <f t="shared" si="6"/>
        <v/>
      </c>
      <c r="Q25" s="280"/>
      <c r="R25" s="241">
        <f t="shared" si="7"/>
        <v>0</v>
      </c>
      <c r="S25" s="204">
        <f>IF(R25=1,(SUM($R$8:R25)*R25),0)</f>
        <v>0</v>
      </c>
      <c r="T25" s="204" t="str">
        <f t="shared" si="8"/>
        <v xml:space="preserve"> </v>
      </c>
      <c r="U25" s="204" t="str">
        <f t="shared" si="9"/>
        <v xml:space="preserve"> </v>
      </c>
      <c r="V25" s="249" t="str">
        <f t="shared" si="10"/>
        <v xml:space="preserve"> </v>
      </c>
      <c r="W25" s="143" t="str">
        <f t="shared" si="11"/>
        <v xml:space="preserve"> </v>
      </c>
      <c r="X25" s="233" t="str">
        <f t="shared" si="12"/>
        <v/>
      </c>
      <c r="AL25" s="268" t="str">
        <f t="shared" si="13"/>
        <v/>
      </c>
      <c r="AM25" s="270">
        <f t="shared" si="14"/>
        <v>0</v>
      </c>
    </row>
    <row r="26" spans="1:39" ht="14.1" customHeight="1" x14ac:dyDescent="0.3">
      <c r="A26" s="197">
        <v>19</v>
      </c>
      <c r="B26" s="197">
        <f t="shared" si="0"/>
        <v>1</v>
      </c>
      <c r="C26" s="130"/>
      <c r="D26" s="197" t="str">
        <f>IF(C26="","",(IF(ISERROR(VLOOKUP(C26,FSGT3_Inscr!$F$7:$L$110,2,FALSE))=TRUE,VLOOKUP(C26,FSGT4_Inscr!$F$7:$L$110,2,FALSE),(VLOOKUP(C26,FSGT3_Inscr!$F$7:$L$110,2,FALSE)))))</f>
        <v/>
      </c>
      <c r="E26" s="197" t="str">
        <f>IF(C26="","",IF(ISERROR(VLOOKUP(C26,FSGT3_Inscr!$F$7:$L$110,3,FALSE))=TRUE,VLOOKUP(C26,FSGT4_Inscr!$F$7:$L$110,3,FALSE),(VLOOKUP(C26,FSGT3_Inscr!$F$7:$L$110,3,FALSE))))</f>
        <v/>
      </c>
      <c r="F26" s="197" t="str">
        <f>IF(C26="","",(IF(ISERROR(VLOOKUP(C26,FSGT3_Inscr!$F$7:$L$110,4,FALSE))=TRUE,VLOOKUP(C26,FSGT4_Inscr!$F$7:$L$110,4,FALSE),(VLOOKUP(C26,FSGT3_Inscr!$F$7:$L$110,4,FALSE)))))</f>
        <v/>
      </c>
      <c r="G26" s="197" t="str">
        <f>IF(C26="","",(IF(ISERROR(VLOOKUP(C26,FSGT3_Inscr!$F$7:$L$110,5,FALSE))=TRUE,VLOOKUP(C26,FSGT4_Inscr!$F$7:$L$110,5,FALSE),(VLOOKUP(C26,FSGT3_Inscr!$F$7:$L$110,5,FALSE)))))</f>
        <v/>
      </c>
      <c r="H26" s="197" t="str">
        <f>IF(C26="","",(IF(ISERROR(VLOOKUP(C26,FSGT3_Inscr!$F$7:$L$110,6,FALSE))=TRUE,VLOOKUP(C26,FSGT4_Inscr!$F$7:$L$110,6,FALSE),(VLOOKUP(C26,FSGT3_Inscr!$F$7:$L$110,6,FALSE)))))</f>
        <v/>
      </c>
      <c r="I26" s="196"/>
      <c r="J26" s="198">
        <f t="shared" si="1"/>
        <v>0</v>
      </c>
      <c r="K26" s="203">
        <f>IF(J26=1,(SUM($J$8:J26)*J26),0)</f>
        <v>0</v>
      </c>
      <c r="L26" s="203" t="str">
        <f t="shared" si="2"/>
        <v xml:space="preserve"> </v>
      </c>
      <c r="M26" s="203" t="str">
        <f t="shared" si="3"/>
        <v xml:space="preserve"> </v>
      </c>
      <c r="N26" s="203" t="str">
        <f t="shared" si="4"/>
        <v xml:space="preserve"> </v>
      </c>
      <c r="O26" s="144" t="str">
        <f t="shared" si="5"/>
        <v xml:space="preserve"> </v>
      </c>
      <c r="P26" s="234" t="str">
        <f t="shared" si="6"/>
        <v/>
      </c>
      <c r="Q26" s="279"/>
      <c r="R26" s="198">
        <f t="shared" si="7"/>
        <v>0</v>
      </c>
      <c r="S26" s="203">
        <f>IF(R26=1,(SUM($R$8:R26)*R26),0)</f>
        <v>0</v>
      </c>
      <c r="T26" s="203" t="str">
        <f t="shared" si="8"/>
        <v xml:space="preserve"> </v>
      </c>
      <c r="U26" s="203" t="str">
        <f t="shared" si="9"/>
        <v xml:space="preserve"> </v>
      </c>
      <c r="V26" s="248" t="str">
        <f t="shared" si="10"/>
        <v xml:space="preserve"> </v>
      </c>
      <c r="W26" s="144" t="str">
        <f t="shared" si="11"/>
        <v xml:space="preserve"> </v>
      </c>
      <c r="X26" s="234" t="str">
        <f t="shared" si="12"/>
        <v/>
      </c>
      <c r="AL26" s="268" t="str">
        <f t="shared" si="13"/>
        <v/>
      </c>
      <c r="AM26" s="270">
        <f t="shared" si="14"/>
        <v>0</v>
      </c>
    </row>
    <row r="27" spans="1:39" ht="14.1" customHeight="1" x14ac:dyDescent="0.3">
      <c r="A27" s="131">
        <v>20</v>
      </c>
      <c r="B27" s="131">
        <f t="shared" si="0"/>
        <v>1</v>
      </c>
      <c r="C27" s="132"/>
      <c r="D27" s="131" t="str">
        <f>IF(C27="","",(IF(ISERROR(VLOOKUP(C27,FSGT3_Inscr!$F$7:$L$110,2,FALSE))=TRUE,VLOOKUP(C27,FSGT4_Inscr!$F$7:$L$110,2,FALSE),(VLOOKUP(C27,FSGT3_Inscr!$F$7:$L$110,2,FALSE)))))</f>
        <v/>
      </c>
      <c r="E27" s="131" t="str">
        <f>IF(C27="","",IF(ISERROR(VLOOKUP(C27,FSGT3_Inscr!$F$7:$L$110,3,FALSE))=TRUE,VLOOKUP(C27,FSGT4_Inscr!$F$7:$L$110,3,FALSE),(VLOOKUP(C27,FSGT3_Inscr!$F$7:$L$110,3,FALSE))))</f>
        <v/>
      </c>
      <c r="F27" s="131" t="str">
        <f>IF(C27="","",(IF(ISERROR(VLOOKUP(C27,FSGT3_Inscr!$F$7:$L$110,4,FALSE))=TRUE,VLOOKUP(C27,FSGT4_Inscr!$F$7:$L$110,4,FALSE),(VLOOKUP(C27,FSGT3_Inscr!$F$7:$L$110,4,FALSE)))))</f>
        <v/>
      </c>
      <c r="G27" s="131" t="str">
        <f>IF(C27="","",(IF(ISERROR(VLOOKUP(C27,FSGT3_Inscr!$F$7:$L$110,5,FALSE))=TRUE,VLOOKUP(C27,FSGT4_Inscr!$F$7:$L$110,5,FALSE),(VLOOKUP(C27,FSGT3_Inscr!$F$7:$L$110,5,FALSE)))))</f>
        <v/>
      </c>
      <c r="H27" s="131" t="str">
        <f>IF(C27="","",(IF(ISERROR(VLOOKUP(C27,FSGT3_Inscr!$F$7:$L$110,6,FALSE))=TRUE,VLOOKUP(C27,FSGT4_Inscr!$F$7:$L$110,6,FALSE),(VLOOKUP(C27,FSGT3_Inscr!$F$7:$L$110,6,FALSE)))))</f>
        <v/>
      </c>
      <c r="I27" s="78"/>
      <c r="J27" s="241">
        <f t="shared" si="1"/>
        <v>0</v>
      </c>
      <c r="K27" s="204">
        <f>IF(J27=1,(SUM($J$8:J27)*J27),0)</f>
        <v>0</v>
      </c>
      <c r="L27" s="204" t="str">
        <f t="shared" si="2"/>
        <v xml:space="preserve"> </v>
      </c>
      <c r="M27" s="204" t="str">
        <f t="shared" si="3"/>
        <v xml:space="preserve"> </v>
      </c>
      <c r="N27" s="204" t="str">
        <f t="shared" si="4"/>
        <v xml:space="preserve"> </v>
      </c>
      <c r="O27" s="143" t="str">
        <f t="shared" si="5"/>
        <v xml:space="preserve"> </v>
      </c>
      <c r="P27" s="233" t="str">
        <f t="shared" si="6"/>
        <v/>
      </c>
      <c r="Q27" s="280"/>
      <c r="R27" s="241">
        <f t="shared" si="7"/>
        <v>0</v>
      </c>
      <c r="S27" s="204">
        <f>IF(R27=1,(SUM($R$8:R27)*R27),0)</f>
        <v>0</v>
      </c>
      <c r="T27" s="204" t="str">
        <f t="shared" si="8"/>
        <v xml:space="preserve"> </v>
      </c>
      <c r="U27" s="204" t="str">
        <f t="shared" si="9"/>
        <v xml:space="preserve"> </v>
      </c>
      <c r="V27" s="249" t="str">
        <f t="shared" si="10"/>
        <v xml:space="preserve"> </v>
      </c>
      <c r="W27" s="143" t="str">
        <f t="shared" si="11"/>
        <v xml:space="preserve"> </v>
      </c>
      <c r="X27" s="233" t="str">
        <f t="shared" si="12"/>
        <v/>
      </c>
      <c r="AL27" s="268" t="str">
        <f t="shared" si="13"/>
        <v/>
      </c>
      <c r="AM27" s="270">
        <f t="shared" si="14"/>
        <v>0</v>
      </c>
    </row>
    <row r="28" spans="1:39" ht="14.1" customHeight="1" x14ac:dyDescent="0.3">
      <c r="A28" s="197">
        <v>21</v>
      </c>
      <c r="B28" s="197">
        <f t="shared" si="0"/>
        <v>1</v>
      </c>
      <c r="C28" s="130"/>
      <c r="D28" s="197" t="str">
        <f>IF(C28="","",(IF(ISERROR(VLOOKUP(C28,FSGT3_Inscr!$F$7:$L$110,2,FALSE))=TRUE,VLOOKUP(C28,FSGT4_Inscr!$F$7:$L$110,2,FALSE),(VLOOKUP(C28,FSGT3_Inscr!$F$7:$L$110,2,FALSE)))))</f>
        <v/>
      </c>
      <c r="E28" s="197" t="str">
        <f>IF(C28="","",IF(ISERROR(VLOOKUP(C28,FSGT3_Inscr!$F$7:$L$110,3,FALSE))=TRUE,VLOOKUP(C28,FSGT4_Inscr!$F$7:$L$110,3,FALSE),(VLOOKUP(C28,FSGT3_Inscr!$F$7:$L$110,3,FALSE))))</f>
        <v/>
      </c>
      <c r="F28" s="197" t="str">
        <f>IF(C28="","",(IF(ISERROR(VLOOKUP(C28,FSGT3_Inscr!$F$7:$L$110,4,FALSE))=TRUE,VLOOKUP(C28,FSGT4_Inscr!$F$7:$L$110,4,FALSE),(VLOOKUP(C28,FSGT3_Inscr!$F$7:$L$110,4,FALSE)))))</f>
        <v/>
      </c>
      <c r="G28" s="197" t="str">
        <f>IF(C28="","",(IF(ISERROR(VLOOKUP(C28,FSGT3_Inscr!$F$7:$L$110,5,FALSE))=TRUE,VLOOKUP(C28,FSGT4_Inscr!$F$7:$L$110,5,FALSE),(VLOOKUP(C28,FSGT3_Inscr!$F$7:$L$110,5,FALSE)))))</f>
        <v/>
      </c>
      <c r="H28" s="197" t="str">
        <f>IF(C28="","",(IF(ISERROR(VLOOKUP(C28,FSGT3_Inscr!$F$7:$L$110,6,FALSE))=TRUE,VLOOKUP(C28,FSGT4_Inscr!$F$7:$L$110,6,FALSE),(VLOOKUP(C28,FSGT3_Inscr!$F$7:$L$110,6,FALSE)))))</f>
        <v/>
      </c>
      <c r="I28" s="196"/>
      <c r="J28" s="198">
        <f t="shared" si="1"/>
        <v>0</v>
      </c>
      <c r="K28" s="203">
        <f>IF(J28=1,(SUM($J$8:J28)*J28),0)</f>
        <v>0</v>
      </c>
      <c r="L28" s="203" t="str">
        <f t="shared" si="2"/>
        <v xml:space="preserve"> </v>
      </c>
      <c r="M28" s="203" t="str">
        <f t="shared" si="3"/>
        <v xml:space="preserve"> </v>
      </c>
      <c r="N28" s="203" t="str">
        <f t="shared" si="4"/>
        <v xml:space="preserve"> </v>
      </c>
      <c r="O28" s="144" t="str">
        <f t="shared" si="5"/>
        <v xml:space="preserve"> </v>
      </c>
      <c r="P28" s="234" t="str">
        <f t="shared" si="6"/>
        <v/>
      </c>
      <c r="Q28" s="279"/>
      <c r="R28" s="198">
        <f t="shared" si="7"/>
        <v>0</v>
      </c>
      <c r="S28" s="203">
        <f>IF(R28=1,(SUM($R$8:R28)*R28),0)</f>
        <v>0</v>
      </c>
      <c r="T28" s="203" t="str">
        <f t="shared" si="8"/>
        <v xml:space="preserve"> </v>
      </c>
      <c r="U28" s="203" t="str">
        <f t="shared" si="9"/>
        <v xml:space="preserve"> </v>
      </c>
      <c r="V28" s="248" t="str">
        <f t="shared" si="10"/>
        <v xml:space="preserve"> </v>
      </c>
      <c r="W28" s="144" t="str">
        <f t="shared" si="11"/>
        <v xml:space="preserve"> </v>
      </c>
      <c r="X28" s="234" t="str">
        <f t="shared" si="12"/>
        <v/>
      </c>
      <c r="AL28" s="268" t="str">
        <f t="shared" si="13"/>
        <v/>
      </c>
      <c r="AM28" s="270">
        <f t="shared" si="14"/>
        <v>0</v>
      </c>
    </row>
    <row r="29" spans="1:39" ht="14.1" customHeight="1" x14ac:dyDescent="0.3">
      <c r="A29" s="131">
        <v>22</v>
      </c>
      <c r="B29" s="131">
        <f t="shared" si="0"/>
        <v>1</v>
      </c>
      <c r="C29" s="132"/>
      <c r="D29" s="131" t="str">
        <f>IF(C29="","",(IF(ISERROR(VLOOKUP(C29,FSGT3_Inscr!$F$7:$L$110,2,FALSE))=TRUE,VLOOKUP(C29,FSGT4_Inscr!$F$7:$L$110,2,FALSE),(VLOOKUP(C29,FSGT3_Inscr!$F$7:$L$110,2,FALSE)))))</f>
        <v/>
      </c>
      <c r="E29" s="131" t="str">
        <f>IF(C29="","",IF(ISERROR(VLOOKUP(C29,FSGT3_Inscr!$F$7:$L$110,3,FALSE))=TRUE,VLOOKUP(C29,FSGT4_Inscr!$F$7:$L$110,3,FALSE),(VLOOKUP(C29,FSGT3_Inscr!$F$7:$L$110,3,FALSE))))</f>
        <v/>
      </c>
      <c r="F29" s="131" t="str">
        <f>IF(C29="","",(IF(ISERROR(VLOOKUP(C29,FSGT3_Inscr!$F$7:$L$110,4,FALSE))=TRUE,VLOOKUP(C29,FSGT4_Inscr!$F$7:$L$110,4,FALSE),(VLOOKUP(C29,FSGT3_Inscr!$F$7:$L$110,4,FALSE)))))</f>
        <v/>
      </c>
      <c r="G29" s="131" t="str">
        <f>IF(C29="","",(IF(ISERROR(VLOOKUP(C29,FSGT3_Inscr!$F$7:$L$110,5,FALSE))=TRUE,VLOOKUP(C29,FSGT4_Inscr!$F$7:$L$110,5,FALSE),(VLOOKUP(C29,FSGT3_Inscr!$F$7:$L$110,5,FALSE)))))</f>
        <v/>
      </c>
      <c r="H29" s="131" t="str">
        <f>IF(C29="","",(IF(ISERROR(VLOOKUP(C29,FSGT3_Inscr!$F$7:$L$110,6,FALSE))=TRUE,VLOOKUP(C29,FSGT4_Inscr!$F$7:$L$110,6,FALSE),(VLOOKUP(C29,FSGT3_Inscr!$F$7:$L$110,6,FALSE)))))</f>
        <v/>
      </c>
      <c r="I29" s="78"/>
      <c r="J29" s="241">
        <f t="shared" si="1"/>
        <v>0</v>
      </c>
      <c r="K29" s="204">
        <f>IF(J29=1,(SUM($J$8:J29)*J29),0)</f>
        <v>0</v>
      </c>
      <c r="L29" s="204" t="str">
        <f t="shared" si="2"/>
        <v xml:space="preserve"> </v>
      </c>
      <c r="M29" s="204" t="str">
        <f t="shared" si="3"/>
        <v xml:space="preserve"> </v>
      </c>
      <c r="N29" s="204" t="str">
        <f t="shared" si="4"/>
        <v xml:space="preserve"> </v>
      </c>
      <c r="O29" s="143" t="str">
        <f t="shared" si="5"/>
        <v xml:space="preserve"> </v>
      </c>
      <c r="P29" s="233" t="str">
        <f t="shared" si="6"/>
        <v/>
      </c>
      <c r="Q29" s="280"/>
      <c r="R29" s="241">
        <f t="shared" si="7"/>
        <v>0</v>
      </c>
      <c r="S29" s="204">
        <f>IF(R29=1,(SUM($R$8:R29)*R29),0)</f>
        <v>0</v>
      </c>
      <c r="T29" s="204" t="str">
        <f t="shared" si="8"/>
        <v xml:space="preserve"> </v>
      </c>
      <c r="U29" s="204" t="str">
        <f t="shared" si="9"/>
        <v xml:space="preserve"> </v>
      </c>
      <c r="V29" s="249" t="str">
        <f t="shared" si="10"/>
        <v xml:space="preserve"> </v>
      </c>
      <c r="W29" s="143" t="str">
        <f t="shared" si="11"/>
        <v xml:space="preserve"> </v>
      </c>
      <c r="X29" s="233" t="str">
        <f t="shared" si="12"/>
        <v/>
      </c>
      <c r="AL29" s="268" t="str">
        <f t="shared" si="13"/>
        <v/>
      </c>
      <c r="AM29" s="270">
        <f t="shared" si="14"/>
        <v>0</v>
      </c>
    </row>
    <row r="30" spans="1:39" ht="14.1" customHeight="1" x14ac:dyDescent="0.3">
      <c r="A30" s="197">
        <v>23</v>
      </c>
      <c r="B30" s="197">
        <f t="shared" si="0"/>
        <v>1</v>
      </c>
      <c r="C30" s="130"/>
      <c r="D30" s="197" t="str">
        <f>IF(C30="","",(IF(ISERROR(VLOOKUP(C30,FSGT3_Inscr!$F$7:$L$110,2,FALSE))=TRUE,VLOOKUP(C30,FSGT4_Inscr!$F$7:$L$110,2,FALSE),(VLOOKUP(C30,FSGT3_Inscr!$F$7:$L$110,2,FALSE)))))</f>
        <v/>
      </c>
      <c r="E30" s="197" t="str">
        <f>IF(C30="","",IF(ISERROR(VLOOKUP(C30,FSGT3_Inscr!$F$7:$L$110,3,FALSE))=TRUE,VLOOKUP(C30,FSGT4_Inscr!$F$7:$L$110,3,FALSE),(VLOOKUP(C30,FSGT3_Inscr!$F$7:$L$110,3,FALSE))))</f>
        <v/>
      </c>
      <c r="F30" s="197" t="str">
        <f>IF(C30="","",(IF(ISERROR(VLOOKUP(C30,FSGT3_Inscr!$F$7:$L$110,4,FALSE))=TRUE,VLOOKUP(C30,FSGT4_Inscr!$F$7:$L$110,4,FALSE),(VLOOKUP(C30,FSGT3_Inscr!$F$7:$L$110,4,FALSE)))))</f>
        <v/>
      </c>
      <c r="G30" s="197" t="str">
        <f>IF(C30="","",(IF(ISERROR(VLOOKUP(C30,FSGT3_Inscr!$F$7:$L$110,5,FALSE))=TRUE,VLOOKUP(C30,FSGT4_Inscr!$F$7:$L$110,5,FALSE),(VLOOKUP(C30,FSGT3_Inscr!$F$7:$L$110,5,FALSE)))))</f>
        <v/>
      </c>
      <c r="H30" s="197" t="str">
        <f>IF(C30="","",(IF(ISERROR(VLOOKUP(C30,FSGT3_Inscr!$F$7:$L$110,6,FALSE))=TRUE,VLOOKUP(C30,FSGT4_Inscr!$F$7:$L$110,6,FALSE),(VLOOKUP(C30,FSGT3_Inscr!$F$7:$L$110,6,FALSE)))))</f>
        <v/>
      </c>
      <c r="I30" s="196"/>
      <c r="J30" s="198">
        <f t="shared" si="1"/>
        <v>0</v>
      </c>
      <c r="K30" s="203">
        <f>IF(J30=1,(SUM($J$8:J30)*J30),0)</f>
        <v>0</v>
      </c>
      <c r="L30" s="203" t="str">
        <f t="shared" si="2"/>
        <v xml:space="preserve"> </v>
      </c>
      <c r="M30" s="203" t="str">
        <f t="shared" si="3"/>
        <v xml:space="preserve"> </v>
      </c>
      <c r="N30" s="203" t="str">
        <f t="shared" si="4"/>
        <v xml:space="preserve"> </v>
      </c>
      <c r="O30" s="144" t="str">
        <f t="shared" si="5"/>
        <v xml:space="preserve"> </v>
      </c>
      <c r="P30" s="234" t="str">
        <f t="shared" si="6"/>
        <v/>
      </c>
      <c r="Q30" s="279"/>
      <c r="R30" s="198">
        <f t="shared" si="7"/>
        <v>0</v>
      </c>
      <c r="S30" s="203">
        <f>IF(R30=1,(SUM($R$8:R30)*R30),0)</f>
        <v>0</v>
      </c>
      <c r="T30" s="203" t="str">
        <f t="shared" si="8"/>
        <v xml:space="preserve"> </v>
      </c>
      <c r="U30" s="203" t="str">
        <f t="shared" si="9"/>
        <v xml:space="preserve"> </v>
      </c>
      <c r="V30" s="248" t="str">
        <f t="shared" si="10"/>
        <v xml:space="preserve"> </v>
      </c>
      <c r="W30" s="144" t="str">
        <f t="shared" si="11"/>
        <v xml:space="preserve"> </v>
      </c>
      <c r="X30" s="234" t="str">
        <f t="shared" si="12"/>
        <v/>
      </c>
      <c r="AL30" s="268" t="str">
        <f t="shared" si="13"/>
        <v/>
      </c>
      <c r="AM30" s="270">
        <f t="shared" si="14"/>
        <v>0</v>
      </c>
    </row>
    <row r="31" spans="1:39" ht="14.1" customHeight="1" x14ac:dyDescent="0.3">
      <c r="A31" s="131">
        <v>24</v>
      </c>
      <c r="B31" s="131">
        <f t="shared" si="0"/>
        <v>1</v>
      </c>
      <c r="C31" s="132"/>
      <c r="D31" s="131" t="str">
        <f>IF(C31="","",(IF(ISERROR(VLOOKUP(C31,FSGT3_Inscr!$F$7:$L$110,2,FALSE))=TRUE,VLOOKUP(C31,FSGT4_Inscr!$F$7:$L$110,2,FALSE),(VLOOKUP(C31,FSGT3_Inscr!$F$7:$L$110,2,FALSE)))))</f>
        <v/>
      </c>
      <c r="E31" s="131" t="str">
        <f>IF(C31="","",IF(ISERROR(VLOOKUP(C31,FSGT3_Inscr!$F$7:$L$110,3,FALSE))=TRUE,VLOOKUP(C31,FSGT4_Inscr!$F$7:$L$110,3,FALSE),(VLOOKUP(C31,FSGT3_Inscr!$F$7:$L$110,3,FALSE))))</f>
        <v/>
      </c>
      <c r="F31" s="131" t="str">
        <f>IF(C31="","",(IF(ISERROR(VLOOKUP(C31,FSGT3_Inscr!$F$7:$L$110,4,FALSE))=TRUE,VLOOKUP(C31,FSGT4_Inscr!$F$7:$L$110,4,FALSE),(VLOOKUP(C31,FSGT3_Inscr!$F$7:$L$110,4,FALSE)))))</f>
        <v/>
      </c>
      <c r="G31" s="131" t="str">
        <f>IF(C31="","",(IF(ISERROR(VLOOKUP(C31,FSGT3_Inscr!$F$7:$L$110,5,FALSE))=TRUE,VLOOKUP(C31,FSGT4_Inscr!$F$7:$L$110,5,FALSE),(VLOOKUP(C31,FSGT3_Inscr!$F$7:$L$110,5,FALSE)))))</f>
        <v/>
      </c>
      <c r="H31" s="131" t="str">
        <f>IF(C31="","",(IF(ISERROR(VLOOKUP(C31,FSGT3_Inscr!$F$7:$L$110,6,FALSE))=TRUE,VLOOKUP(C31,FSGT4_Inscr!$F$7:$L$110,6,FALSE),(VLOOKUP(C31,FSGT3_Inscr!$F$7:$L$110,6,FALSE)))))</f>
        <v/>
      </c>
      <c r="I31" s="78"/>
      <c r="J31" s="241">
        <f t="shared" si="1"/>
        <v>0</v>
      </c>
      <c r="K31" s="204">
        <f>IF(J31=1,(SUM($J$8:J31)*J31),0)</f>
        <v>0</v>
      </c>
      <c r="L31" s="204" t="str">
        <f t="shared" si="2"/>
        <v xml:space="preserve"> </v>
      </c>
      <c r="M31" s="204" t="str">
        <f t="shared" si="3"/>
        <v xml:space="preserve"> </v>
      </c>
      <c r="N31" s="204" t="str">
        <f t="shared" si="4"/>
        <v xml:space="preserve"> </v>
      </c>
      <c r="O31" s="143" t="str">
        <f t="shared" si="5"/>
        <v xml:space="preserve"> </v>
      </c>
      <c r="P31" s="233" t="str">
        <f t="shared" si="6"/>
        <v/>
      </c>
      <c r="Q31" s="280"/>
      <c r="R31" s="241">
        <f t="shared" si="7"/>
        <v>0</v>
      </c>
      <c r="S31" s="204">
        <f>IF(R31=1,(SUM($R$8:R31)*R31),0)</f>
        <v>0</v>
      </c>
      <c r="T31" s="204" t="str">
        <f t="shared" si="8"/>
        <v xml:space="preserve"> </v>
      </c>
      <c r="U31" s="204" t="str">
        <f t="shared" si="9"/>
        <v xml:space="preserve"> </v>
      </c>
      <c r="V31" s="249" t="str">
        <f t="shared" si="10"/>
        <v xml:space="preserve"> </v>
      </c>
      <c r="W31" s="143" t="str">
        <f t="shared" si="11"/>
        <v xml:space="preserve"> </v>
      </c>
      <c r="X31" s="233" t="str">
        <f t="shared" si="12"/>
        <v/>
      </c>
      <c r="AL31" s="268" t="str">
        <f t="shared" si="13"/>
        <v/>
      </c>
      <c r="AM31" s="270">
        <f t="shared" si="14"/>
        <v>0</v>
      </c>
    </row>
    <row r="32" spans="1:39" ht="14.1" customHeight="1" x14ac:dyDescent="0.3">
      <c r="A32" s="197">
        <v>25</v>
      </c>
      <c r="B32" s="197">
        <f t="shared" si="0"/>
        <v>1</v>
      </c>
      <c r="C32" s="130"/>
      <c r="D32" s="197" t="str">
        <f>IF(C32="","",(IF(ISERROR(VLOOKUP(C32,FSGT3_Inscr!$F$7:$L$110,2,FALSE))=TRUE,VLOOKUP(C32,FSGT4_Inscr!$F$7:$L$110,2,FALSE),(VLOOKUP(C32,FSGT3_Inscr!$F$7:$L$110,2,FALSE)))))</f>
        <v/>
      </c>
      <c r="E32" s="197" t="str">
        <f>IF(C32="","",IF(ISERROR(VLOOKUP(C32,FSGT3_Inscr!$F$7:$L$110,3,FALSE))=TRUE,VLOOKUP(C32,FSGT4_Inscr!$F$7:$L$110,3,FALSE),(VLOOKUP(C32,FSGT3_Inscr!$F$7:$L$110,3,FALSE))))</f>
        <v/>
      </c>
      <c r="F32" s="197" t="str">
        <f>IF(C32="","",(IF(ISERROR(VLOOKUP(C32,FSGT3_Inscr!$F$7:$L$110,4,FALSE))=TRUE,VLOOKUP(C32,FSGT4_Inscr!$F$7:$L$110,4,FALSE),(VLOOKUP(C32,FSGT3_Inscr!$F$7:$L$110,4,FALSE)))))</f>
        <v/>
      </c>
      <c r="G32" s="197" t="str">
        <f>IF(C32="","",(IF(ISERROR(VLOOKUP(C32,FSGT3_Inscr!$F$7:$L$110,5,FALSE))=TRUE,VLOOKUP(C32,FSGT4_Inscr!$F$7:$L$110,5,FALSE),(VLOOKUP(C32,FSGT3_Inscr!$F$7:$L$110,5,FALSE)))))</f>
        <v/>
      </c>
      <c r="H32" s="197" t="str">
        <f>IF(C32="","",(IF(ISERROR(VLOOKUP(C32,FSGT3_Inscr!$F$7:$L$110,6,FALSE))=TRUE,VLOOKUP(C32,FSGT4_Inscr!$F$7:$L$110,6,FALSE),(VLOOKUP(C32,FSGT3_Inscr!$F$7:$L$110,6,FALSE)))))</f>
        <v/>
      </c>
      <c r="I32" s="196"/>
      <c r="J32" s="198">
        <f t="shared" si="1"/>
        <v>0</v>
      </c>
      <c r="K32" s="203">
        <f>IF(J32=1,(SUM($J$8:J32)*J32),0)</f>
        <v>0</v>
      </c>
      <c r="L32" s="203" t="str">
        <f t="shared" si="2"/>
        <v xml:space="preserve"> </v>
      </c>
      <c r="M32" s="203" t="str">
        <f t="shared" si="3"/>
        <v xml:space="preserve"> </v>
      </c>
      <c r="N32" s="203" t="str">
        <f t="shared" si="4"/>
        <v xml:space="preserve"> </v>
      </c>
      <c r="O32" s="144" t="str">
        <f t="shared" si="5"/>
        <v xml:space="preserve"> </v>
      </c>
      <c r="P32" s="234" t="str">
        <f t="shared" si="6"/>
        <v/>
      </c>
      <c r="Q32" s="279"/>
      <c r="R32" s="198">
        <f t="shared" si="7"/>
        <v>0</v>
      </c>
      <c r="S32" s="203">
        <f>IF(R32=1,(SUM($R$8:R32)*R32),0)</f>
        <v>0</v>
      </c>
      <c r="T32" s="203" t="str">
        <f t="shared" si="8"/>
        <v xml:space="preserve"> </v>
      </c>
      <c r="U32" s="203" t="str">
        <f t="shared" si="9"/>
        <v xml:space="preserve"> </v>
      </c>
      <c r="V32" s="248" t="str">
        <f t="shared" si="10"/>
        <v xml:space="preserve"> </v>
      </c>
      <c r="W32" s="144" t="str">
        <f t="shared" si="11"/>
        <v xml:space="preserve"> </v>
      </c>
      <c r="X32" s="234" t="str">
        <f t="shared" si="12"/>
        <v/>
      </c>
      <c r="AL32" s="268" t="str">
        <f t="shared" si="13"/>
        <v/>
      </c>
      <c r="AM32" s="270">
        <f t="shared" si="14"/>
        <v>0</v>
      </c>
    </row>
    <row r="33" spans="1:39" ht="14.1" customHeight="1" x14ac:dyDescent="0.3">
      <c r="A33" s="131">
        <v>26</v>
      </c>
      <c r="B33" s="131">
        <f t="shared" si="0"/>
        <v>1</v>
      </c>
      <c r="C33" s="132"/>
      <c r="D33" s="131" t="str">
        <f>IF(C33="","",(IF(ISERROR(VLOOKUP(C33,FSGT3_Inscr!$F$7:$L$110,2,FALSE))=TRUE,VLOOKUP(C33,FSGT4_Inscr!$F$7:$L$110,2,FALSE),(VLOOKUP(C33,FSGT3_Inscr!$F$7:$L$110,2,FALSE)))))</f>
        <v/>
      </c>
      <c r="E33" s="131" t="str">
        <f>IF(C33="","",IF(ISERROR(VLOOKUP(C33,FSGT3_Inscr!$F$7:$L$110,3,FALSE))=TRUE,VLOOKUP(C33,FSGT4_Inscr!$F$7:$L$110,3,FALSE),(VLOOKUP(C33,FSGT3_Inscr!$F$7:$L$110,3,FALSE))))</f>
        <v/>
      </c>
      <c r="F33" s="131" t="str">
        <f>IF(C33="","",(IF(ISERROR(VLOOKUP(C33,FSGT3_Inscr!$F$7:$L$110,4,FALSE))=TRUE,VLOOKUP(C33,FSGT4_Inscr!$F$7:$L$110,4,FALSE),(VLOOKUP(C33,FSGT3_Inscr!$F$7:$L$110,4,FALSE)))))</f>
        <v/>
      </c>
      <c r="G33" s="131" t="str">
        <f>IF(C33="","",(IF(ISERROR(VLOOKUP(C33,FSGT3_Inscr!$F$7:$L$110,5,FALSE))=TRUE,VLOOKUP(C33,FSGT4_Inscr!$F$7:$L$110,5,FALSE),(VLOOKUP(C33,FSGT3_Inscr!$F$7:$L$110,5,FALSE)))))</f>
        <v/>
      </c>
      <c r="H33" s="131" t="str">
        <f>IF(C33="","",(IF(ISERROR(VLOOKUP(C33,FSGT3_Inscr!$F$7:$L$110,6,FALSE))=TRUE,VLOOKUP(C33,FSGT4_Inscr!$F$7:$L$110,6,FALSE),(VLOOKUP(C33,FSGT3_Inscr!$F$7:$L$110,6,FALSE)))))</f>
        <v/>
      </c>
      <c r="I33" s="78"/>
      <c r="J33" s="241">
        <f t="shared" si="1"/>
        <v>0</v>
      </c>
      <c r="K33" s="204">
        <f>IF(J33=1,(SUM($J$8:J33)*J33),0)</f>
        <v>0</v>
      </c>
      <c r="L33" s="204" t="str">
        <f t="shared" si="2"/>
        <v xml:space="preserve"> </v>
      </c>
      <c r="M33" s="204" t="str">
        <f t="shared" si="3"/>
        <v xml:space="preserve"> </v>
      </c>
      <c r="N33" s="204" t="str">
        <f t="shared" si="4"/>
        <v xml:space="preserve"> </v>
      </c>
      <c r="O33" s="143" t="str">
        <f t="shared" si="5"/>
        <v xml:space="preserve"> </v>
      </c>
      <c r="P33" s="233" t="str">
        <f t="shared" si="6"/>
        <v/>
      </c>
      <c r="Q33" s="280"/>
      <c r="R33" s="241">
        <f t="shared" si="7"/>
        <v>0</v>
      </c>
      <c r="S33" s="204">
        <f>IF(R33=1,(SUM($R$8:R33)*R33),0)</f>
        <v>0</v>
      </c>
      <c r="T33" s="204" t="str">
        <f t="shared" si="8"/>
        <v xml:space="preserve"> </v>
      </c>
      <c r="U33" s="204" t="str">
        <f t="shared" si="9"/>
        <v xml:space="preserve"> </v>
      </c>
      <c r="V33" s="249" t="str">
        <f t="shared" si="10"/>
        <v xml:space="preserve"> </v>
      </c>
      <c r="W33" s="143" t="str">
        <f t="shared" si="11"/>
        <v xml:space="preserve"> </v>
      </c>
      <c r="X33" s="233" t="str">
        <f t="shared" si="12"/>
        <v/>
      </c>
      <c r="AL33" s="268" t="str">
        <f t="shared" si="13"/>
        <v/>
      </c>
      <c r="AM33" s="270">
        <f t="shared" si="14"/>
        <v>0</v>
      </c>
    </row>
    <row r="34" spans="1:39" ht="14.1" customHeight="1" x14ac:dyDescent="0.3">
      <c r="A34" s="197">
        <v>27</v>
      </c>
      <c r="B34" s="197">
        <f t="shared" si="0"/>
        <v>1</v>
      </c>
      <c r="C34" s="130"/>
      <c r="D34" s="197" t="str">
        <f>IF(C34="","",(IF(ISERROR(VLOOKUP(C34,FSGT3_Inscr!$F$7:$L$110,2,FALSE))=TRUE,VLOOKUP(C34,FSGT4_Inscr!$F$7:$L$110,2,FALSE),(VLOOKUP(C34,FSGT3_Inscr!$F$7:$L$110,2,FALSE)))))</f>
        <v/>
      </c>
      <c r="E34" s="197" t="str">
        <f>IF(C34="","",IF(ISERROR(VLOOKUP(C34,FSGT3_Inscr!$F$7:$L$110,3,FALSE))=TRUE,VLOOKUP(C34,FSGT4_Inscr!$F$7:$L$110,3,FALSE),(VLOOKUP(C34,FSGT3_Inscr!$F$7:$L$110,3,FALSE))))</f>
        <v/>
      </c>
      <c r="F34" s="197" t="str">
        <f>IF(C34="","",(IF(ISERROR(VLOOKUP(C34,FSGT3_Inscr!$F$7:$L$110,4,FALSE))=TRUE,VLOOKUP(C34,FSGT4_Inscr!$F$7:$L$110,4,FALSE),(VLOOKUP(C34,FSGT3_Inscr!$F$7:$L$110,4,FALSE)))))</f>
        <v/>
      </c>
      <c r="G34" s="197" t="str">
        <f>IF(C34="","",(IF(ISERROR(VLOOKUP(C34,FSGT3_Inscr!$F$7:$L$110,5,FALSE))=TRUE,VLOOKUP(C34,FSGT4_Inscr!$F$7:$L$110,5,FALSE),(VLOOKUP(C34,FSGT3_Inscr!$F$7:$L$110,5,FALSE)))))</f>
        <v/>
      </c>
      <c r="H34" s="197" t="str">
        <f>IF(C34="","",(IF(ISERROR(VLOOKUP(C34,FSGT3_Inscr!$F$7:$L$110,6,FALSE))=TRUE,VLOOKUP(C34,FSGT4_Inscr!$F$7:$L$110,6,FALSE),(VLOOKUP(C34,FSGT3_Inscr!$F$7:$L$110,6,FALSE)))))</f>
        <v/>
      </c>
      <c r="I34" s="196"/>
      <c r="J34" s="198">
        <f t="shared" si="1"/>
        <v>0</v>
      </c>
      <c r="K34" s="203">
        <f>IF(J34=1,(SUM($J$8:J34)*J34),0)</f>
        <v>0</v>
      </c>
      <c r="L34" s="203" t="str">
        <f t="shared" si="2"/>
        <v xml:space="preserve"> </v>
      </c>
      <c r="M34" s="203" t="str">
        <f t="shared" si="3"/>
        <v xml:space="preserve"> </v>
      </c>
      <c r="N34" s="203" t="str">
        <f t="shared" si="4"/>
        <v xml:space="preserve"> </v>
      </c>
      <c r="O34" s="144" t="str">
        <f t="shared" si="5"/>
        <v xml:space="preserve"> </v>
      </c>
      <c r="P34" s="234" t="str">
        <f t="shared" si="6"/>
        <v/>
      </c>
      <c r="Q34" s="279"/>
      <c r="R34" s="198">
        <f t="shared" si="7"/>
        <v>0</v>
      </c>
      <c r="S34" s="203">
        <f>IF(R34=1,(SUM($R$8:R34)*R34),0)</f>
        <v>0</v>
      </c>
      <c r="T34" s="203" t="str">
        <f t="shared" si="8"/>
        <v xml:space="preserve"> </v>
      </c>
      <c r="U34" s="203" t="str">
        <f t="shared" si="9"/>
        <v xml:space="preserve"> </v>
      </c>
      <c r="V34" s="248" t="str">
        <f t="shared" si="10"/>
        <v xml:space="preserve"> </v>
      </c>
      <c r="W34" s="144" t="str">
        <f t="shared" si="11"/>
        <v xml:space="preserve"> </v>
      </c>
      <c r="X34" s="234" t="str">
        <f t="shared" si="12"/>
        <v/>
      </c>
      <c r="AL34" s="268" t="str">
        <f t="shared" si="13"/>
        <v/>
      </c>
      <c r="AM34" s="270">
        <f t="shared" si="14"/>
        <v>0</v>
      </c>
    </row>
    <row r="35" spans="1:39" ht="14.1" customHeight="1" x14ac:dyDescent="0.3">
      <c r="A35" s="131">
        <v>28</v>
      </c>
      <c r="B35" s="131">
        <f t="shared" si="0"/>
        <v>1</v>
      </c>
      <c r="C35" s="132"/>
      <c r="D35" s="131" t="str">
        <f>IF(C35="","",(IF(ISERROR(VLOOKUP(C35,FSGT3_Inscr!$F$7:$L$110,2,FALSE))=TRUE,VLOOKUP(C35,FSGT4_Inscr!$F$7:$L$110,2,FALSE),(VLOOKUP(C35,FSGT3_Inscr!$F$7:$L$110,2,FALSE)))))</f>
        <v/>
      </c>
      <c r="E35" s="131" t="str">
        <f>IF(C35="","",IF(ISERROR(VLOOKUP(C35,FSGT3_Inscr!$F$7:$L$110,3,FALSE))=TRUE,VLOOKUP(C35,FSGT4_Inscr!$F$7:$L$110,3,FALSE),(VLOOKUP(C35,FSGT3_Inscr!$F$7:$L$110,3,FALSE))))</f>
        <v/>
      </c>
      <c r="F35" s="131" t="str">
        <f>IF(C35="","",(IF(ISERROR(VLOOKUP(C35,FSGT3_Inscr!$F$7:$L$110,4,FALSE))=TRUE,VLOOKUP(C35,FSGT4_Inscr!$F$7:$L$110,4,FALSE),(VLOOKUP(C35,FSGT3_Inscr!$F$7:$L$110,4,FALSE)))))</f>
        <v/>
      </c>
      <c r="G35" s="131" t="str">
        <f>IF(C35="","",(IF(ISERROR(VLOOKUP(C35,FSGT3_Inscr!$F$7:$L$110,5,FALSE))=TRUE,VLOOKUP(C35,FSGT4_Inscr!$F$7:$L$110,5,FALSE),(VLOOKUP(C35,FSGT3_Inscr!$F$7:$L$110,5,FALSE)))))</f>
        <v/>
      </c>
      <c r="H35" s="131" t="str">
        <f>IF(C35="","",(IF(ISERROR(VLOOKUP(C35,FSGT3_Inscr!$F$7:$L$110,6,FALSE))=TRUE,VLOOKUP(C35,FSGT4_Inscr!$F$7:$L$110,6,FALSE),(VLOOKUP(C35,FSGT3_Inscr!$F$7:$L$110,6,FALSE)))))</f>
        <v/>
      </c>
      <c r="I35" s="78"/>
      <c r="J35" s="241">
        <f t="shared" si="1"/>
        <v>0</v>
      </c>
      <c r="K35" s="204">
        <f>IF(J35=1,(SUM($J$8:J35)*J35),0)</f>
        <v>0</v>
      </c>
      <c r="L35" s="204" t="str">
        <f t="shared" si="2"/>
        <v xml:space="preserve"> </v>
      </c>
      <c r="M35" s="204" t="str">
        <f t="shared" si="3"/>
        <v xml:space="preserve"> </v>
      </c>
      <c r="N35" s="204" t="str">
        <f t="shared" si="4"/>
        <v xml:space="preserve"> </v>
      </c>
      <c r="O35" s="143" t="str">
        <f t="shared" si="5"/>
        <v xml:space="preserve"> </v>
      </c>
      <c r="P35" s="233" t="str">
        <f t="shared" si="6"/>
        <v/>
      </c>
      <c r="Q35" s="280"/>
      <c r="R35" s="241">
        <f t="shared" si="7"/>
        <v>0</v>
      </c>
      <c r="S35" s="204">
        <f>IF(R35=1,(SUM($R$8:R35)*R35),0)</f>
        <v>0</v>
      </c>
      <c r="T35" s="204" t="str">
        <f t="shared" si="8"/>
        <v xml:space="preserve"> </v>
      </c>
      <c r="U35" s="204" t="str">
        <f t="shared" si="9"/>
        <v xml:space="preserve"> </v>
      </c>
      <c r="V35" s="249" t="str">
        <f t="shared" si="10"/>
        <v xml:space="preserve"> </v>
      </c>
      <c r="W35" s="143" t="str">
        <f t="shared" si="11"/>
        <v xml:space="preserve"> </v>
      </c>
      <c r="X35" s="233" t="str">
        <f t="shared" si="12"/>
        <v/>
      </c>
      <c r="AL35" s="268" t="str">
        <f t="shared" si="13"/>
        <v/>
      </c>
      <c r="AM35" s="270">
        <f t="shared" si="14"/>
        <v>0</v>
      </c>
    </row>
    <row r="36" spans="1:39" ht="14.1" customHeight="1" x14ac:dyDescent="0.3">
      <c r="A36" s="197">
        <v>29</v>
      </c>
      <c r="B36" s="197">
        <f t="shared" si="0"/>
        <v>1</v>
      </c>
      <c r="C36" s="130"/>
      <c r="D36" s="197" t="str">
        <f>IF(C36="","",(IF(ISERROR(VLOOKUP(C36,FSGT3_Inscr!$F$7:$L$110,2,FALSE))=TRUE,VLOOKUP(C36,FSGT4_Inscr!$F$7:$L$110,2,FALSE),(VLOOKUP(C36,FSGT3_Inscr!$F$7:$L$110,2,FALSE)))))</f>
        <v/>
      </c>
      <c r="E36" s="197" t="str">
        <f>IF(C36="","",IF(ISERROR(VLOOKUP(C36,FSGT3_Inscr!$F$7:$L$110,3,FALSE))=TRUE,VLOOKUP(C36,FSGT4_Inscr!$F$7:$L$110,3,FALSE),(VLOOKUP(C36,FSGT3_Inscr!$F$7:$L$110,3,FALSE))))</f>
        <v/>
      </c>
      <c r="F36" s="197" t="str">
        <f>IF(C36="","",(IF(ISERROR(VLOOKUP(C36,FSGT3_Inscr!$F$7:$L$110,4,FALSE))=TRUE,VLOOKUP(C36,FSGT4_Inscr!$F$7:$L$110,4,FALSE),(VLOOKUP(C36,FSGT3_Inscr!$F$7:$L$110,4,FALSE)))))</f>
        <v/>
      </c>
      <c r="G36" s="197" t="str">
        <f>IF(C36="","",(IF(ISERROR(VLOOKUP(C36,FSGT3_Inscr!$F$7:$L$110,5,FALSE))=TRUE,VLOOKUP(C36,FSGT4_Inscr!$F$7:$L$110,5,FALSE),(VLOOKUP(C36,FSGT3_Inscr!$F$7:$L$110,5,FALSE)))))</f>
        <v/>
      </c>
      <c r="H36" s="197" t="str">
        <f>IF(C36="","",(IF(ISERROR(VLOOKUP(C36,FSGT3_Inscr!$F$7:$L$110,6,FALSE))=TRUE,VLOOKUP(C36,FSGT4_Inscr!$F$7:$L$110,6,FALSE),(VLOOKUP(C36,FSGT3_Inscr!$F$7:$L$110,6,FALSE)))))</f>
        <v/>
      </c>
      <c r="I36" s="196"/>
      <c r="J36" s="198">
        <f t="shared" si="1"/>
        <v>0</v>
      </c>
      <c r="K36" s="203">
        <f>IF(J36=1,(SUM($J$8:J36)*J36),0)</f>
        <v>0</v>
      </c>
      <c r="L36" s="203" t="str">
        <f t="shared" si="2"/>
        <v xml:space="preserve"> </v>
      </c>
      <c r="M36" s="203" t="str">
        <f t="shared" si="3"/>
        <v xml:space="preserve"> </v>
      </c>
      <c r="N36" s="203" t="str">
        <f t="shared" si="4"/>
        <v xml:space="preserve"> </v>
      </c>
      <c r="O36" s="144" t="str">
        <f t="shared" si="5"/>
        <v xml:space="preserve"> </v>
      </c>
      <c r="P36" s="234" t="str">
        <f t="shared" si="6"/>
        <v/>
      </c>
      <c r="Q36" s="279"/>
      <c r="R36" s="198">
        <f t="shared" si="7"/>
        <v>0</v>
      </c>
      <c r="S36" s="203">
        <f>IF(R36=1,(SUM($R$8:R36)*R36),0)</f>
        <v>0</v>
      </c>
      <c r="T36" s="203" t="str">
        <f t="shared" si="8"/>
        <v xml:space="preserve"> </v>
      </c>
      <c r="U36" s="203" t="str">
        <f t="shared" si="9"/>
        <v xml:space="preserve"> </v>
      </c>
      <c r="V36" s="248" t="str">
        <f t="shared" si="10"/>
        <v xml:space="preserve"> </v>
      </c>
      <c r="W36" s="144" t="str">
        <f t="shared" si="11"/>
        <v xml:space="preserve"> </v>
      </c>
      <c r="X36" s="234" t="str">
        <f t="shared" si="12"/>
        <v/>
      </c>
      <c r="AL36" s="268" t="str">
        <f t="shared" si="13"/>
        <v/>
      </c>
      <c r="AM36" s="270">
        <f t="shared" si="14"/>
        <v>0</v>
      </c>
    </row>
    <row r="37" spans="1:39" ht="14.1" customHeight="1" x14ac:dyDescent="0.3">
      <c r="A37" s="131">
        <v>30</v>
      </c>
      <c r="B37" s="131">
        <f t="shared" si="0"/>
        <v>1</v>
      </c>
      <c r="C37" s="132"/>
      <c r="D37" s="131" t="str">
        <f>IF(C37="","",(IF(ISERROR(VLOOKUP(C37,FSGT3_Inscr!$F$7:$L$110,2,FALSE))=TRUE,VLOOKUP(C37,FSGT4_Inscr!$F$7:$L$110,2,FALSE),(VLOOKUP(C37,FSGT3_Inscr!$F$7:$L$110,2,FALSE)))))</f>
        <v/>
      </c>
      <c r="E37" s="131" t="str">
        <f>IF(C37="","",IF(ISERROR(VLOOKUP(C37,FSGT3_Inscr!$F$7:$L$110,3,FALSE))=TRUE,VLOOKUP(C37,FSGT4_Inscr!$F$7:$L$110,3,FALSE),(VLOOKUP(C37,FSGT3_Inscr!$F$7:$L$110,3,FALSE))))</f>
        <v/>
      </c>
      <c r="F37" s="131" t="str">
        <f>IF(C37="","",(IF(ISERROR(VLOOKUP(C37,FSGT3_Inscr!$F$7:$L$110,4,FALSE))=TRUE,VLOOKUP(C37,FSGT4_Inscr!$F$7:$L$110,4,FALSE),(VLOOKUP(C37,FSGT3_Inscr!$F$7:$L$110,4,FALSE)))))</f>
        <v/>
      </c>
      <c r="G37" s="131" t="str">
        <f>IF(C37="","",(IF(ISERROR(VLOOKUP(C37,FSGT3_Inscr!$F$7:$L$110,5,FALSE))=TRUE,VLOOKUP(C37,FSGT4_Inscr!$F$7:$L$110,5,FALSE),(VLOOKUP(C37,FSGT3_Inscr!$F$7:$L$110,5,FALSE)))))</f>
        <v/>
      </c>
      <c r="H37" s="131" t="str">
        <f>IF(C37="","",(IF(ISERROR(VLOOKUP(C37,FSGT3_Inscr!$F$7:$L$110,6,FALSE))=TRUE,VLOOKUP(C37,FSGT4_Inscr!$F$7:$L$110,6,FALSE),(VLOOKUP(C37,FSGT3_Inscr!$F$7:$L$110,6,FALSE)))))</f>
        <v/>
      </c>
      <c r="I37" s="78"/>
      <c r="J37" s="241">
        <f t="shared" si="1"/>
        <v>0</v>
      </c>
      <c r="K37" s="204">
        <f>IF(J37=1,(SUM($J$8:J37)*J37),0)</f>
        <v>0</v>
      </c>
      <c r="L37" s="204" t="str">
        <f t="shared" si="2"/>
        <v xml:space="preserve"> </v>
      </c>
      <c r="M37" s="204" t="str">
        <f t="shared" si="3"/>
        <v xml:space="preserve"> </v>
      </c>
      <c r="N37" s="204" t="str">
        <f t="shared" si="4"/>
        <v xml:space="preserve"> </v>
      </c>
      <c r="O37" s="143" t="str">
        <f t="shared" si="5"/>
        <v xml:space="preserve"> </v>
      </c>
      <c r="P37" s="233" t="str">
        <f t="shared" si="6"/>
        <v/>
      </c>
      <c r="Q37" s="280"/>
      <c r="R37" s="241">
        <f t="shared" si="7"/>
        <v>0</v>
      </c>
      <c r="S37" s="204">
        <f>IF(R37=1,(SUM($R$8:R37)*R37),0)</f>
        <v>0</v>
      </c>
      <c r="T37" s="204" t="str">
        <f t="shared" si="8"/>
        <v xml:space="preserve"> </v>
      </c>
      <c r="U37" s="204" t="str">
        <f t="shared" si="9"/>
        <v xml:space="preserve"> </v>
      </c>
      <c r="V37" s="249" t="str">
        <f t="shared" si="10"/>
        <v xml:space="preserve"> </v>
      </c>
      <c r="W37" s="143" t="str">
        <f t="shared" si="11"/>
        <v xml:space="preserve"> </v>
      </c>
      <c r="X37" s="233" t="str">
        <f t="shared" si="12"/>
        <v/>
      </c>
      <c r="AL37" s="268" t="str">
        <f t="shared" si="13"/>
        <v/>
      </c>
      <c r="AM37" s="270">
        <f t="shared" si="14"/>
        <v>0</v>
      </c>
    </row>
    <row r="38" spans="1:39" ht="14.1" customHeight="1" x14ac:dyDescent="0.3">
      <c r="A38" s="197">
        <v>31</v>
      </c>
      <c r="B38" s="197">
        <f t="shared" si="0"/>
        <v>1</v>
      </c>
      <c r="C38" s="130"/>
      <c r="D38" s="197" t="str">
        <f>IF(C38="","",(IF(ISERROR(VLOOKUP(C38,FSGT3_Inscr!$F$7:$L$110,2,FALSE))=TRUE,VLOOKUP(C38,FSGT4_Inscr!$F$7:$L$110,2,FALSE),(VLOOKUP(C38,FSGT3_Inscr!$F$7:$L$110,2,FALSE)))))</f>
        <v/>
      </c>
      <c r="E38" s="197" t="str">
        <f>IF(C38="","",IF(ISERROR(VLOOKUP(C38,FSGT3_Inscr!$F$7:$L$110,3,FALSE))=TRUE,VLOOKUP(C38,FSGT4_Inscr!$F$7:$L$110,3,FALSE),(VLOOKUP(C38,FSGT3_Inscr!$F$7:$L$110,3,FALSE))))</f>
        <v/>
      </c>
      <c r="F38" s="197" t="str">
        <f>IF(C38="","",(IF(ISERROR(VLOOKUP(C38,FSGT3_Inscr!$F$7:$L$110,4,FALSE))=TRUE,VLOOKUP(C38,FSGT4_Inscr!$F$7:$L$110,4,FALSE),(VLOOKUP(C38,FSGT3_Inscr!$F$7:$L$110,4,FALSE)))))</f>
        <v/>
      </c>
      <c r="G38" s="197" t="str">
        <f>IF(C38="","",(IF(ISERROR(VLOOKUP(C38,FSGT3_Inscr!$F$7:$L$110,5,FALSE))=TRUE,VLOOKUP(C38,FSGT4_Inscr!$F$7:$L$110,5,FALSE),(VLOOKUP(C38,FSGT3_Inscr!$F$7:$L$110,5,FALSE)))))</f>
        <v/>
      </c>
      <c r="H38" s="197" t="str">
        <f>IF(C38="","",(IF(ISERROR(VLOOKUP(C38,FSGT3_Inscr!$F$7:$L$110,6,FALSE))=TRUE,VLOOKUP(C38,FSGT4_Inscr!$F$7:$L$110,6,FALSE),(VLOOKUP(C38,FSGT3_Inscr!$F$7:$L$110,6,FALSE)))))</f>
        <v/>
      </c>
      <c r="I38" s="196"/>
      <c r="J38" s="198">
        <f t="shared" si="1"/>
        <v>0</v>
      </c>
      <c r="K38" s="203">
        <f>IF(J38=1,(SUM($J$8:J38)*J38),0)</f>
        <v>0</v>
      </c>
      <c r="L38" s="203" t="str">
        <f t="shared" si="2"/>
        <v xml:space="preserve"> </v>
      </c>
      <c r="M38" s="203" t="str">
        <f t="shared" si="3"/>
        <v xml:space="preserve"> </v>
      </c>
      <c r="N38" s="203" t="str">
        <f t="shared" si="4"/>
        <v xml:space="preserve"> </v>
      </c>
      <c r="O38" s="144" t="str">
        <f t="shared" si="5"/>
        <v xml:space="preserve"> </v>
      </c>
      <c r="P38" s="234" t="str">
        <f t="shared" si="6"/>
        <v/>
      </c>
      <c r="Q38" s="279"/>
      <c r="R38" s="198">
        <f t="shared" si="7"/>
        <v>0</v>
      </c>
      <c r="S38" s="203">
        <f>IF(R38=1,(SUM($R$8:R38)*R38),0)</f>
        <v>0</v>
      </c>
      <c r="T38" s="203" t="str">
        <f t="shared" si="8"/>
        <v xml:space="preserve"> </v>
      </c>
      <c r="U38" s="203" t="str">
        <f t="shared" si="9"/>
        <v xml:space="preserve"> </v>
      </c>
      <c r="V38" s="248" t="str">
        <f t="shared" si="10"/>
        <v xml:space="preserve"> </v>
      </c>
      <c r="W38" s="144" t="str">
        <f t="shared" si="11"/>
        <v xml:space="preserve"> </v>
      </c>
      <c r="X38" s="234" t="str">
        <f t="shared" si="12"/>
        <v/>
      </c>
      <c r="AL38" s="268" t="str">
        <f t="shared" si="13"/>
        <v/>
      </c>
      <c r="AM38" s="270">
        <f t="shared" si="14"/>
        <v>0</v>
      </c>
    </row>
    <row r="39" spans="1:39" ht="14.1" customHeight="1" x14ac:dyDescent="0.3">
      <c r="A39" s="131">
        <v>32</v>
      </c>
      <c r="B39" s="131">
        <f t="shared" si="0"/>
        <v>1</v>
      </c>
      <c r="C39" s="132"/>
      <c r="D39" s="131" t="str">
        <f>IF(C39="","",(IF(ISERROR(VLOOKUP(C39,FSGT3_Inscr!$F$7:$L$110,2,FALSE))=TRUE,VLOOKUP(C39,FSGT4_Inscr!$F$7:$L$110,2,FALSE),(VLOOKUP(C39,FSGT3_Inscr!$F$7:$L$110,2,FALSE)))))</f>
        <v/>
      </c>
      <c r="E39" s="131" t="str">
        <f>IF(C39="","",IF(ISERROR(VLOOKUP(C39,FSGT3_Inscr!$F$7:$L$110,3,FALSE))=TRUE,VLOOKUP(C39,FSGT4_Inscr!$F$7:$L$110,3,FALSE),(VLOOKUP(C39,FSGT3_Inscr!$F$7:$L$110,3,FALSE))))</f>
        <v/>
      </c>
      <c r="F39" s="131" t="str">
        <f>IF(C39="","",(IF(ISERROR(VLOOKUP(C39,FSGT3_Inscr!$F$7:$L$110,4,FALSE))=TRUE,VLOOKUP(C39,FSGT4_Inscr!$F$7:$L$110,4,FALSE),(VLOOKUP(C39,FSGT3_Inscr!$F$7:$L$110,4,FALSE)))))</f>
        <v/>
      </c>
      <c r="G39" s="131" t="str">
        <f>IF(C39="","",(IF(ISERROR(VLOOKUP(C39,FSGT3_Inscr!$F$7:$L$110,5,FALSE))=TRUE,VLOOKUP(C39,FSGT4_Inscr!$F$7:$L$110,5,FALSE),(VLOOKUP(C39,FSGT3_Inscr!$F$7:$L$110,5,FALSE)))))</f>
        <v/>
      </c>
      <c r="H39" s="131" t="str">
        <f>IF(C39="","",(IF(ISERROR(VLOOKUP(C39,FSGT3_Inscr!$F$7:$L$110,6,FALSE))=TRUE,VLOOKUP(C39,FSGT4_Inscr!$F$7:$L$110,6,FALSE),(VLOOKUP(C39,FSGT3_Inscr!$F$7:$L$110,6,FALSE)))))</f>
        <v/>
      </c>
      <c r="I39" s="78"/>
      <c r="J39" s="241">
        <f t="shared" si="1"/>
        <v>0</v>
      </c>
      <c r="K39" s="204">
        <f>IF(J39=1,(SUM($J$8:J39)*J39),0)</f>
        <v>0</v>
      </c>
      <c r="L39" s="204" t="str">
        <f t="shared" si="2"/>
        <v xml:space="preserve"> </v>
      </c>
      <c r="M39" s="204" t="str">
        <f t="shared" si="3"/>
        <v xml:space="preserve"> </v>
      </c>
      <c r="N39" s="204" t="str">
        <f t="shared" si="4"/>
        <v xml:space="preserve"> </v>
      </c>
      <c r="O39" s="143" t="str">
        <f t="shared" si="5"/>
        <v xml:space="preserve"> </v>
      </c>
      <c r="P39" s="233" t="str">
        <f t="shared" si="6"/>
        <v/>
      </c>
      <c r="Q39" s="280"/>
      <c r="R39" s="241">
        <f t="shared" si="7"/>
        <v>0</v>
      </c>
      <c r="S39" s="204">
        <f>IF(R39=1,(SUM($R$8:R39)*R39),0)</f>
        <v>0</v>
      </c>
      <c r="T39" s="204" t="str">
        <f t="shared" si="8"/>
        <v xml:space="preserve"> </v>
      </c>
      <c r="U39" s="204" t="str">
        <f t="shared" si="9"/>
        <v xml:space="preserve"> </v>
      </c>
      <c r="V39" s="249" t="str">
        <f t="shared" si="10"/>
        <v xml:space="preserve"> </v>
      </c>
      <c r="W39" s="143" t="str">
        <f t="shared" si="11"/>
        <v xml:space="preserve"> </v>
      </c>
      <c r="X39" s="233" t="str">
        <f t="shared" si="12"/>
        <v/>
      </c>
      <c r="AL39" s="268" t="str">
        <f t="shared" si="13"/>
        <v/>
      </c>
      <c r="AM39" s="270">
        <f t="shared" si="14"/>
        <v>0</v>
      </c>
    </row>
    <row r="40" spans="1:39" ht="14.1" customHeight="1" x14ac:dyDescent="0.3">
      <c r="A40" s="197">
        <v>33</v>
      </c>
      <c r="B40" s="197">
        <f t="shared" si="0"/>
        <v>1</v>
      </c>
      <c r="C40" s="130"/>
      <c r="D40" s="197" t="str">
        <f>IF(C40="","",(IF(ISERROR(VLOOKUP(C40,FSGT3_Inscr!$F$7:$L$110,2,FALSE))=TRUE,VLOOKUP(C40,FSGT4_Inscr!$F$7:$L$110,2,FALSE),(VLOOKUP(C40,FSGT3_Inscr!$F$7:$L$110,2,FALSE)))))</f>
        <v/>
      </c>
      <c r="E40" s="197" t="str">
        <f>IF(C40="","",IF(ISERROR(VLOOKUP(C40,FSGT3_Inscr!$F$7:$L$110,3,FALSE))=TRUE,VLOOKUP(C40,FSGT4_Inscr!$F$7:$L$110,3,FALSE),(VLOOKUP(C40,FSGT3_Inscr!$F$7:$L$110,3,FALSE))))</f>
        <v/>
      </c>
      <c r="F40" s="197" t="str">
        <f>IF(C40="","",(IF(ISERROR(VLOOKUP(C40,FSGT3_Inscr!$F$7:$L$110,4,FALSE))=TRUE,VLOOKUP(C40,FSGT4_Inscr!$F$7:$L$110,4,FALSE),(VLOOKUP(C40,FSGT3_Inscr!$F$7:$L$110,4,FALSE)))))</f>
        <v/>
      </c>
      <c r="G40" s="197" t="str">
        <f>IF(C40="","",(IF(ISERROR(VLOOKUP(C40,FSGT3_Inscr!$F$7:$L$110,5,FALSE))=TRUE,VLOOKUP(C40,FSGT4_Inscr!$F$7:$L$110,5,FALSE),(VLOOKUP(C40,FSGT3_Inscr!$F$7:$L$110,5,FALSE)))))</f>
        <v/>
      </c>
      <c r="H40" s="197" t="str">
        <f>IF(C40="","",(IF(ISERROR(VLOOKUP(C40,FSGT3_Inscr!$F$7:$L$110,6,FALSE))=TRUE,VLOOKUP(C40,FSGT4_Inscr!$F$7:$L$110,6,FALSE),(VLOOKUP(C40,FSGT3_Inscr!$F$7:$L$110,6,FALSE)))))</f>
        <v/>
      </c>
      <c r="I40" s="196"/>
      <c r="J40" s="198">
        <f t="shared" si="1"/>
        <v>0</v>
      </c>
      <c r="K40" s="203">
        <f>IF(J40=1,(SUM($J$8:J40)*J40),0)</f>
        <v>0</v>
      </c>
      <c r="L40" s="203" t="str">
        <f t="shared" si="2"/>
        <v xml:space="preserve"> </v>
      </c>
      <c r="M40" s="203" t="str">
        <f t="shared" si="3"/>
        <v xml:space="preserve"> </v>
      </c>
      <c r="N40" s="203" t="str">
        <f t="shared" si="4"/>
        <v xml:space="preserve"> </v>
      </c>
      <c r="O40" s="144" t="str">
        <f t="shared" si="5"/>
        <v xml:space="preserve"> </v>
      </c>
      <c r="P40" s="234" t="str">
        <f t="shared" si="6"/>
        <v/>
      </c>
      <c r="Q40" s="279"/>
      <c r="R40" s="198">
        <f t="shared" si="7"/>
        <v>0</v>
      </c>
      <c r="S40" s="203">
        <f>IF(R40=1,(SUM($R$8:R40)*R40),0)</f>
        <v>0</v>
      </c>
      <c r="T40" s="203" t="str">
        <f t="shared" si="8"/>
        <v xml:space="preserve"> </v>
      </c>
      <c r="U40" s="203" t="str">
        <f t="shared" si="9"/>
        <v xml:space="preserve"> </v>
      </c>
      <c r="V40" s="248" t="str">
        <f t="shared" si="10"/>
        <v xml:space="preserve"> </v>
      </c>
      <c r="W40" s="144" t="str">
        <f t="shared" si="11"/>
        <v xml:space="preserve"> </v>
      </c>
      <c r="X40" s="234" t="str">
        <f t="shared" si="12"/>
        <v/>
      </c>
      <c r="AL40" s="268" t="str">
        <f t="shared" si="13"/>
        <v/>
      </c>
      <c r="AM40" s="270">
        <f t="shared" si="14"/>
        <v>0</v>
      </c>
    </row>
    <row r="41" spans="1:39" ht="14.1" customHeight="1" x14ac:dyDescent="0.3">
      <c r="A41" s="131">
        <v>34</v>
      </c>
      <c r="B41" s="131">
        <f t="shared" si="0"/>
        <v>1</v>
      </c>
      <c r="C41" s="132"/>
      <c r="D41" s="131" t="str">
        <f>IF(C41="","",(IF(ISERROR(VLOOKUP(C41,FSGT3_Inscr!$F$7:$L$110,2,FALSE))=TRUE,VLOOKUP(C41,FSGT4_Inscr!$F$7:$L$110,2,FALSE),(VLOOKUP(C41,FSGT3_Inscr!$F$7:$L$110,2,FALSE)))))</f>
        <v/>
      </c>
      <c r="E41" s="131" t="str">
        <f>IF(C41="","",IF(ISERROR(VLOOKUP(C41,FSGT3_Inscr!$F$7:$L$110,3,FALSE))=TRUE,VLOOKUP(C41,FSGT4_Inscr!$F$7:$L$110,3,FALSE),(VLOOKUP(C41,FSGT3_Inscr!$F$7:$L$110,3,FALSE))))</f>
        <v/>
      </c>
      <c r="F41" s="131" t="str">
        <f>IF(C41="","",(IF(ISERROR(VLOOKUP(C41,FSGT3_Inscr!$F$7:$L$110,4,FALSE))=TRUE,VLOOKUP(C41,FSGT4_Inscr!$F$7:$L$110,4,FALSE),(VLOOKUP(C41,FSGT3_Inscr!$F$7:$L$110,4,FALSE)))))</f>
        <v/>
      </c>
      <c r="G41" s="131" t="str">
        <f>IF(C41="","",(IF(ISERROR(VLOOKUP(C41,FSGT3_Inscr!$F$7:$L$110,5,FALSE))=TRUE,VLOOKUP(C41,FSGT4_Inscr!$F$7:$L$110,5,FALSE),(VLOOKUP(C41,FSGT3_Inscr!$F$7:$L$110,5,FALSE)))))</f>
        <v/>
      </c>
      <c r="H41" s="131" t="str">
        <f>IF(C41="","",(IF(ISERROR(VLOOKUP(C41,FSGT3_Inscr!$F$7:$L$110,6,FALSE))=TRUE,VLOOKUP(C41,FSGT4_Inscr!$F$7:$L$110,6,FALSE),(VLOOKUP(C41,FSGT3_Inscr!$F$7:$L$110,6,FALSE)))))</f>
        <v/>
      </c>
      <c r="I41" s="78"/>
      <c r="J41" s="241">
        <f t="shared" si="1"/>
        <v>0</v>
      </c>
      <c r="K41" s="204">
        <f>IF(J41=1,(SUM($J$8:J41)*J41),0)</f>
        <v>0</v>
      </c>
      <c r="L41" s="204" t="str">
        <f t="shared" si="2"/>
        <v xml:space="preserve"> </v>
      </c>
      <c r="M41" s="204" t="str">
        <f t="shared" si="3"/>
        <v xml:space="preserve"> </v>
      </c>
      <c r="N41" s="204" t="str">
        <f t="shared" si="4"/>
        <v xml:space="preserve"> </v>
      </c>
      <c r="O41" s="143" t="str">
        <f t="shared" si="5"/>
        <v xml:space="preserve"> </v>
      </c>
      <c r="P41" s="233" t="str">
        <f t="shared" si="6"/>
        <v/>
      </c>
      <c r="Q41" s="280"/>
      <c r="R41" s="241">
        <f t="shared" si="7"/>
        <v>0</v>
      </c>
      <c r="S41" s="204">
        <f>IF(R41=1,(SUM($R$8:R41)*R41),0)</f>
        <v>0</v>
      </c>
      <c r="T41" s="204" t="str">
        <f t="shared" si="8"/>
        <v xml:space="preserve"> </v>
      </c>
      <c r="U41" s="204" t="str">
        <f t="shared" si="9"/>
        <v xml:space="preserve"> </v>
      </c>
      <c r="V41" s="249" t="str">
        <f t="shared" si="10"/>
        <v xml:space="preserve"> </v>
      </c>
      <c r="W41" s="143" t="str">
        <f t="shared" si="11"/>
        <v xml:space="preserve"> </v>
      </c>
      <c r="X41" s="233" t="str">
        <f t="shared" si="12"/>
        <v/>
      </c>
      <c r="AL41" s="268" t="str">
        <f t="shared" si="13"/>
        <v/>
      </c>
      <c r="AM41" s="270">
        <f t="shared" si="14"/>
        <v>0</v>
      </c>
    </row>
    <row r="42" spans="1:39" ht="14.1" customHeight="1" x14ac:dyDescent="0.3">
      <c r="A42" s="197">
        <v>35</v>
      </c>
      <c r="B42" s="197">
        <f t="shared" si="0"/>
        <v>1</v>
      </c>
      <c r="C42" s="130"/>
      <c r="D42" s="197" t="str">
        <f>IF(C42="","",(IF(ISERROR(VLOOKUP(C42,FSGT3_Inscr!$F$7:$L$110,2,FALSE))=TRUE,VLOOKUP(C42,FSGT4_Inscr!$F$7:$L$110,2,FALSE),(VLOOKUP(C42,FSGT3_Inscr!$F$7:$L$110,2,FALSE)))))</f>
        <v/>
      </c>
      <c r="E42" s="197" t="str">
        <f>IF(C42="","",IF(ISERROR(VLOOKUP(C42,FSGT3_Inscr!$F$7:$L$110,3,FALSE))=TRUE,VLOOKUP(C42,FSGT4_Inscr!$F$7:$L$110,3,FALSE),(VLOOKUP(C42,FSGT3_Inscr!$F$7:$L$110,3,FALSE))))</f>
        <v/>
      </c>
      <c r="F42" s="197" t="str">
        <f>IF(C42="","",(IF(ISERROR(VLOOKUP(C42,FSGT3_Inscr!$F$7:$L$110,4,FALSE))=TRUE,VLOOKUP(C42,FSGT4_Inscr!$F$7:$L$110,4,FALSE),(VLOOKUP(C42,FSGT3_Inscr!$F$7:$L$110,4,FALSE)))))</f>
        <v/>
      </c>
      <c r="G42" s="197" t="str">
        <f>IF(C42="","",(IF(ISERROR(VLOOKUP(C42,FSGT3_Inscr!$F$7:$L$110,5,FALSE))=TRUE,VLOOKUP(C42,FSGT4_Inscr!$F$7:$L$110,5,FALSE),(VLOOKUP(C42,FSGT3_Inscr!$F$7:$L$110,5,FALSE)))))</f>
        <v/>
      </c>
      <c r="H42" s="197" t="str">
        <f>IF(C42="","",(IF(ISERROR(VLOOKUP(C42,FSGT3_Inscr!$F$7:$L$110,6,FALSE))=TRUE,VLOOKUP(C42,FSGT4_Inscr!$F$7:$L$110,6,FALSE),(VLOOKUP(C42,FSGT3_Inscr!$F$7:$L$110,6,FALSE)))))</f>
        <v/>
      </c>
      <c r="I42" s="196"/>
      <c r="J42" s="198">
        <f t="shared" si="1"/>
        <v>0</v>
      </c>
      <c r="K42" s="203">
        <f>IF(J42=1,(SUM($J$8:J42)*J42),0)</f>
        <v>0</v>
      </c>
      <c r="L42" s="203" t="str">
        <f t="shared" si="2"/>
        <v xml:space="preserve"> </v>
      </c>
      <c r="M42" s="203" t="str">
        <f t="shared" si="3"/>
        <v xml:space="preserve"> </v>
      </c>
      <c r="N42" s="203" t="str">
        <f t="shared" si="4"/>
        <v xml:space="preserve"> </v>
      </c>
      <c r="O42" s="144" t="str">
        <f t="shared" si="5"/>
        <v xml:space="preserve"> </v>
      </c>
      <c r="P42" s="234" t="str">
        <f t="shared" si="6"/>
        <v/>
      </c>
      <c r="Q42" s="279"/>
      <c r="R42" s="198">
        <f t="shared" si="7"/>
        <v>0</v>
      </c>
      <c r="S42" s="203">
        <f>IF(R42=1,(SUM($R$8:R42)*R42),0)</f>
        <v>0</v>
      </c>
      <c r="T42" s="203" t="str">
        <f t="shared" si="8"/>
        <v xml:space="preserve"> </v>
      </c>
      <c r="U42" s="203" t="str">
        <f t="shared" si="9"/>
        <v xml:space="preserve"> </v>
      </c>
      <c r="V42" s="248" t="str">
        <f t="shared" si="10"/>
        <v xml:space="preserve"> </v>
      </c>
      <c r="W42" s="144" t="str">
        <f t="shared" si="11"/>
        <v xml:space="preserve"> </v>
      </c>
      <c r="X42" s="234" t="str">
        <f t="shared" si="12"/>
        <v/>
      </c>
      <c r="AL42" s="268" t="str">
        <f t="shared" si="13"/>
        <v/>
      </c>
      <c r="AM42" s="270">
        <f t="shared" si="14"/>
        <v>0</v>
      </c>
    </row>
    <row r="43" spans="1:39" ht="14.1" customHeight="1" x14ac:dyDescent="0.3">
      <c r="A43" s="131">
        <v>36</v>
      </c>
      <c r="B43" s="131">
        <f t="shared" si="0"/>
        <v>1</v>
      </c>
      <c r="C43" s="132"/>
      <c r="D43" s="131" t="str">
        <f>IF(C43="","",(IF(ISERROR(VLOOKUP(C43,FSGT3_Inscr!$F$7:$L$110,2,FALSE))=TRUE,VLOOKUP(C43,FSGT4_Inscr!$F$7:$L$110,2,FALSE),(VLOOKUP(C43,FSGT3_Inscr!$F$7:$L$110,2,FALSE)))))</f>
        <v/>
      </c>
      <c r="E43" s="131" t="str">
        <f>IF(C43="","",IF(ISERROR(VLOOKUP(C43,FSGT3_Inscr!$F$7:$L$110,3,FALSE))=TRUE,VLOOKUP(C43,FSGT4_Inscr!$F$7:$L$110,3,FALSE),(VLOOKUP(C43,FSGT3_Inscr!$F$7:$L$110,3,FALSE))))</f>
        <v/>
      </c>
      <c r="F43" s="131" t="str">
        <f>IF(C43="","",(IF(ISERROR(VLOOKUP(C43,FSGT3_Inscr!$F$7:$L$110,4,FALSE))=TRUE,VLOOKUP(C43,FSGT4_Inscr!$F$7:$L$110,4,FALSE),(VLOOKUP(C43,FSGT3_Inscr!$F$7:$L$110,4,FALSE)))))</f>
        <v/>
      </c>
      <c r="G43" s="131" t="str">
        <f>IF(C43="","",(IF(ISERROR(VLOOKUP(C43,FSGT3_Inscr!$F$7:$L$110,5,FALSE))=TRUE,VLOOKUP(C43,FSGT4_Inscr!$F$7:$L$110,5,FALSE),(VLOOKUP(C43,FSGT3_Inscr!$F$7:$L$110,5,FALSE)))))</f>
        <v/>
      </c>
      <c r="H43" s="131" t="str">
        <f>IF(C43="","",(IF(ISERROR(VLOOKUP(C43,FSGT3_Inscr!$F$7:$L$110,6,FALSE))=TRUE,VLOOKUP(C43,FSGT4_Inscr!$F$7:$L$110,6,FALSE),(VLOOKUP(C43,FSGT3_Inscr!$F$7:$L$110,6,FALSE)))))</f>
        <v/>
      </c>
      <c r="I43" s="78"/>
      <c r="J43" s="241">
        <f t="shared" si="1"/>
        <v>0</v>
      </c>
      <c r="K43" s="204">
        <f>IF(J43=1,(SUM($J$8:J43)*J43),0)</f>
        <v>0</v>
      </c>
      <c r="L43" s="204" t="str">
        <f t="shared" si="2"/>
        <v xml:space="preserve"> </v>
      </c>
      <c r="M43" s="204" t="str">
        <f t="shared" si="3"/>
        <v xml:space="preserve"> </v>
      </c>
      <c r="N43" s="204" t="str">
        <f t="shared" si="4"/>
        <v xml:space="preserve"> </v>
      </c>
      <c r="O43" s="143" t="str">
        <f t="shared" si="5"/>
        <v xml:space="preserve"> </v>
      </c>
      <c r="P43" s="233" t="str">
        <f t="shared" si="6"/>
        <v/>
      </c>
      <c r="Q43" s="280"/>
      <c r="R43" s="241">
        <f t="shared" si="7"/>
        <v>0</v>
      </c>
      <c r="S43" s="204">
        <f>IF(R43=1,(SUM($R$8:R43)*R43),0)</f>
        <v>0</v>
      </c>
      <c r="T43" s="204" t="str">
        <f t="shared" si="8"/>
        <v xml:space="preserve"> </v>
      </c>
      <c r="U43" s="204" t="str">
        <f t="shared" si="9"/>
        <v xml:space="preserve"> </v>
      </c>
      <c r="V43" s="249" t="str">
        <f t="shared" si="10"/>
        <v xml:space="preserve"> </v>
      </c>
      <c r="W43" s="143" t="str">
        <f t="shared" si="11"/>
        <v xml:space="preserve"> </v>
      </c>
      <c r="X43" s="233" t="str">
        <f t="shared" si="12"/>
        <v/>
      </c>
      <c r="AL43" s="268" t="str">
        <f t="shared" si="13"/>
        <v/>
      </c>
      <c r="AM43" s="270">
        <f t="shared" si="14"/>
        <v>0</v>
      </c>
    </row>
    <row r="44" spans="1:39" ht="14.1" customHeight="1" x14ac:dyDescent="0.3">
      <c r="A44" s="197">
        <v>37</v>
      </c>
      <c r="B44" s="197">
        <f t="shared" si="0"/>
        <v>1</v>
      </c>
      <c r="C44" s="130"/>
      <c r="D44" s="197" t="str">
        <f>IF(C44="","",(IF(ISERROR(VLOOKUP(C44,FSGT3_Inscr!$F$7:$L$110,2,FALSE))=TRUE,VLOOKUP(C44,FSGT4_Inscr!$F$7:$L$110,2,FALSE),(VLOOKUP(C44,FSGT3_Inscr!$F$7:$L$110,2,FALSE)))))</f>
        <v/>
      </c>
      <c r="E44" s="197" t="str">
        <f>IF(C44="","",IF(ISERROR(VLOOKUP(C44,FSGT3_Inscr!$F$7:$L$110,3,FALSE))=TRUE,VLOOKUP(C44,FSGT4_Inscr!$F$7:$L$110,3,FALSE),(VLOOKUP(C44,FSGT3_Inscr!$F$7:$L$110,3,FALSE))))</f>
        <v/>
      </c>
      <c r="F44" s="197" t="str">
        <f>IF(C44="","",(IF(ISERROR(VLOOKUP(C44,FSGT3_Inscr!$F$7:$L$110,4,FALSE))=TRUE,VLOOKUP(C44,FSGT4_Inscr!$F$7:$L$110,4,FALSE),(VLOOKUP(C44,FSGT3_Inscr!$F$7:$L$110,4,FALSE)))))</f>
        <v/>
      </c>
      <c r="G44" s="197" t="str">
        <f>IF(C44="","",(IF(ISERROR(VLOOKUP(C44,FSGT3_Inscr!$F$7:$L$110,5,FALSE))=TRUE,VLOOKUP(C44,FSGT4_Inscr!$F$7:$L$110,5,FALSE),(VLOOKUP(C44,FSGT3_Inscr!$F$7:$L$110,5,FALSE)))))</f>
        <v/>
      </c>
      <c r="H44" s="197" t="str">
        <f>IF(C44="","",(IF(ISERROR(VLOOKUP(C44,FSGT3_Inscr!$F$7:$L$110,6,FALSE))=TRUE,VLOOKUP(C44,FSGT4_Inscr!$F$7:$L$110,6,FALSE),(VLOOKUP(C44,FSGT3_Inscr!$F$7:$L$110,6,FALSE)))))</f>
        <v/>
      </c>
      <c r="I44" s="196"/>
      <c r="J44" s="198">
        <f t="shared" si="1"/>
        <v>0</v>
      </c>
      <c r="K44" s="203">
        <f>IF(J44=1,(SUM($J$8:J44)*J44),0)</f>
        <v>0</v>
      </c>
      <c r="L44" s="203" t="str">
        <f t="shared" si="2"/>
        <v xml:space="preserve"> </v>
      </c>
      <c r="M44" s="203" t="str">
        <f t="shared" si="3"/>
        <v xml:space="preserve"> </v>
      </c>
      <c r="N44" s="203" t="str">
        <f t="shared" si="4"/>
        <v xml:space="preserve"> </v>
      </c>
      <c r="O44" s="144" t="str">
        <f t="shared" si="5"/>
        <v xml:space="preserve"> </v>
      </c>
      <c r="P44" s="234" t="str">
        <f t="shared" si="6"/>
        <v/>
      </c>
      <c r="Q44" s="279"/>
      <c r="R44" s="198">
        <f t="shared" si="7"/>
        <v>0</v>
      </c>
      <c r="S44" s="203">
        <f>IF(R44=1,(SUM($R$8:R44)*R44),0)</f>
        <v>0</v>
      </c>
      <c r="T44" s="203" t="str">
        <f t="shared" si="8"/>
        <v xml:space="preserve"> </v>
      </c>
      <c r="U44" s="203" t="str">
        <f t="shared" si="9"/>
        <v xml:space="preserve"> </v>
      </c>
      <c r="V44" s="248" t="str">
        <f t="shared" si="10"/>
        <v xml:space="preserve"> </v>
      </c>
      <c r="W44" s="144" t="str">
        <f t="shared" si="11"/>
        <v xml:space="preserve"> </v>
      </c>
      <c r="X44" s="234" t="str">
        <f t="shared" si="12"/>
        <v/>
      </c>
      <c r="AL44" s="268" t="str">
        <f t="shared" si="13"/>
        <v/>
      </c>
      <c r="AM44" s="270">
        <f t="shared" si="14"/>
        <v>0</v>
      </c>
    </row>
    <row r="45" spans="1:39" ht="14.1" customHeight="1" x14ac:dyDescent="0.3">
      <c r="A45" s="131">
        <v>38</v>
      </c>
      <c r="B45" s="131">
        <f t="shared" si="0"/>
        <v>1</v>
      </c>
      <c r="C45" s="132"/>
      <c r="D45" s="131" t="str">
        <f>IF(C45="","",(IF(ISERROR(VLOOKUP(C45,FSGT3_Inscr!$F$7:$L$110,2,FALSE))=TRUE,VLOOKUP(C45,FSGT4_Inscr!$F$7:$L$110,2,FALSE),(VLOOKUP(C45,FSGT3_Inscr!$F$7:$L$110,2,FALSE)))))</f>
        <v/>
      </c>
      <c r="E45" s="131" t="str">
        <f>IF(C45="","",IF(ISERROR(VLOOKUP(C45,FSGT3_Inscr!$F$7:$L$110,3,FALSE))=TRUE,VLOOKUP(C45,FSGT4_Inscr!$F$7:$L$110,3,FALSE),(VLOOKUP(C45,FSGT3_Inscr!$F$7:$L$110,3,FALSE))))</f>
        <v/>
      </c>
      <c r="F45" s="131" t="str">
        <f>IF(C45="","",(IF(ISERROR(VLOOKUP(C45,FSGT3_Inscr!$F$7:$L$110,4,FALSE))=TRUE,VLOOKUP(C45,FSGT4_Inscr!$F$7:$L$110,4,FALSE),(VLOOKUP(C45,FSGT3_Inscr!$F$7:$L$110,4,FALSE)))))</f>
        <v/>
      </c>
      <c r="G45" s="131" t="str">
        <f>IF(C45="","",(IF(ISERROR(VLOOKUP(C45,FSGT3_Inscr!$F$7:$L$110,5,FALSE))=TRUE,VLOOKUP(C45,FSGT4_Inscr!$F$7:$L$110,5,FALSE),(VLOOKUP(C45,FSGT3_Inscr!$F$7:$L$110,5,FALSE)))))</f>
        <v/>
      </c>
      <c r="H45" s="131" t="str">
        <f>IF(C45="","",(IF(ISERROR(VLOOKUP(C45,FSGT3_Inscr!$F$7:$L$110,6,FALSE))=TRUE,VLOOKUP(C45,FSGT4_Inscr!$F$7:$L$110,6,FALSE),(VLOOKUP(C45,FSGT3_Inscr!$F$7:$L$110,6,FALSE)))))</f>
        <v/>
      </c>
      <c r="I45" s="78"/>
      <c r="J45" s="241">
        <f t="shared" si="1"/>
        <v>0</v>
      </c>
      <c r="K45" s="204">
        <f>IF(J45=1,(SUM($J$8:J45)*J45),0)</f>
        <v>0</v>
      </c>
      <c r="L45" s="204" t="str">
        <f t="shared" si="2"/>
        <v xml:space="preserve"> </v>
      </c>
      <c r="M45" s="204" t="str">
        <f t="shared" si="3"/>
        <v xml:space="preserve"> </v>
      </c>
      <c r="N45" s="204" t="str">
        <f t="shared" si="4"/>
        <v xml:space="preserve"> </v>
      </c>
      <c r="O45" s="143" t="str">
        <f t="shared" si="5"/>
        <v xml:space="preserve"> </v>
      </c>
      <c r="P45" s="233" t="str">
        <f t="shared" si="6"/>
        <v/>
      </c>
      <c r="Q45" s="280"/>
      <c r="R45" s="241">
        <f t="shared" si="7"/>
        <v>0</v>
      </c>
      <c r="S45" s="204">
        <f>IF(R45=1,(SUM($R$8:R45)*R45),0)</f>
        <v>0</v>
      </c>
      <c r="T45" s="204" t="str">
        <f t="shared" si="8"/>
        <v xml:space="preserve"> </v>
      </c>
      <c r="U45" s="204" t="str">
        <f t="shared" si="9"/>
        <v xml:space="preserve"> </v>
      </c>
      <c r="V45" s="249" t="str">
        <f t="shared" si="10"/>
        <v xml:space="preserve"> </v>
      </c>
      <c r="W45" s="143" t="str">
        <f t="shared" si="11"/>
        <v xml:space="preserve"> </v>
      </c>
      <c r="X45" s="233" t="str">
        <f t="shared" si="12"/>
        <v/>
      </c>
      <c r="AL45" s="268" t="str">
        <f t="shared" si="13"/>
        <v/>
      </c>
      <c r="AM45" s="270">
        <f t="shared" si="14"/>
        <v>0</v>
      </c>
    </row>
    <row r="46" spans="1:39" ht="14.1" customHeight="1" x14ac:dyDescent="0.3">
      <c r="A46" s="197">
        <v>39</v>
      </c>
      <c r="B46" s="197">
        <f t="shared" si="0"/>
        <v>1</v>
      </c>
      <c r="C46" s="130"/>
      <c r="D46" s="197" t="str">
        <f>IF(C46="","",(IF(ISERROR(VLOOKUP(C46,FSGT3_Inscr!$F$7:$L$110,2,FALSE))=TRUE,VLOOKUP(C46,FSGT4_Inscr!$F$7:$L$110,2,FALSE),(VLOOKUP(C46,FSGT3_Inscr!$F$7:$L$110,2,FALSE)))))</f>
        <v/>
      </c>
      <c r="E46" s="197" t="str">
        <f>IF(C46="","",IF(ISERROR(VLOOKUP(C46,FSGT3_Inscr!$F$7:$L$110,3,FALSE))=TRUE,VLOOKUP(C46,FSGT4_Inscr!$F$7:$L$110,3,FALSE),(VLOOKUP(C46,FSGT3_Inscr!$F$7:$L$110,3,FALSE))))</f>
        <v/>
      </c>
      <c r="F46" s="197" t="str">
        <f>IF(C46="","",(IF(ISERROR(VLOOKUP(C46,FSGT3_Inscr!$F$7:$L$110,4,FALSE))=TRUE,VLOOKUP(C46,FSGT4_Inscr!$F$7:$L$110,4,FALSE),(VLOOKUP(C46,FSGT3_Inscr!$F$7:$L$110,4,FALSE)))))</f>
        <v/>
      </c>
      <c r="G46" s="197" t="str">
        <f>IF(C46="","",(IF(ISERROR(VLOOKUP(C46,FSGT3_Inscr!$F$7:$L$110,5,FALSE))=TRUE,VLOOKUP(C46,FSGT4_Inscr!$F$7:$L$110,5,FALSE),(VLOOKUP(C46,FSGT3_Inscr!$F$7:$L$110,5,FALSE)))))</f>
        <v/>
      </c>
      <c r="H46" s="197" t="str">
        <f>IF(C46="","",(IF(ISERROR(VLOOKUP(C46,FSGT3_Inscr!$F$7:$L$110,6,FALSE))=TRUE,VLOOKUP(C46,FSGT4_Inscr!$F$7:$L$110,6,FALSE),(VLOOKUP(C46,FSGT3_Inscr!$F$7:$L$110,6,FALSE)))))</f>
        <v/>
      </c>
      <c r="I46" s="196"/>
      <c r="J46" s="198">
        <f t="shared" si="1"/>
        <v>0</v>
      </c>
      <c r="K46" s="203">
        <f>IF(J46=1,(SUM($J$8:J46)*J46),0)</f>
        <v>0</v>
      </c>
      <c r="L46" s="203" t="str">
        <f t="shared" si="2"/>
        <v xml:space="preserve"> </v>
      </c>
      <c r="M46" s="203" t="str">
        <f t="shared" si="3"/>
        <v xml:space="preserve"> </v>
      </c>
      <c r="N46" s="203" t="str">
        <f t="shared" si="4"/>
        <v xml:space="preserve"> </v>
      </c>
      <c r="O46" s="144" t="str">
        <f t="shared" si="5"/>
        <v xml:space="preserve"> </v>
      </c>
      <c r="P46" s="234" t="str">
        <f t="shared" si="6"/>
        <v/>
      </c>
      <c r="Q46" s="279"/>
      <c r="R46" s="198">
        <f t="shared" si="7"/>
        <v>0</v>
      </c>
      <c r="S46" s="203">
        <f>IF(R46=1,(SUM($R$8:R46)*R46),0)</f>
        <v>0</v>
      </c>
      <c r="T46" s="203" t="str">
        <f t="shared" si="8"/>
        <v xml:space="preserve"> </v>
      </c>
      <c r="U46" s="203" t="str">
        <f t="shared" si="9"/>
        <v xml:space="preserve"> </v>
      </c>
      <c r="V46" s="248" t="str">
        <f t="shared" si="10"/>
        <v xml:space="preserve"> </v>
      </c>
      <c r="W46" s="144" t="str">
        <f t="shared" si="11"/>
        <v xml:space="preserve"> </v>
      </c>
      <c r="X46" s="234" t="str">
        <f t="shared" si="12"/>
        <v/>
      </c>
      <c r="AL46" s="268" t="str">
        <f t="shared" si="13"/>
        <v/>
      </c>
      <c r="AM46" s="270">
        <f t="shared" si="14"/>
        <v>0</v>
      </c>
    </row>
    <row r="47" spans="1:39" ht="14.1" customHeight="1" x14ac:dyDescent="0.3">
      <c r="A47" s="131">
        <v>40</v>
      </c>
      <c r="B47" s="131">
        <f t="shared" si="0"/>
        <v>1</v>
      </c>
      <c r="C47" s="132"/>
      <c r="D47" s="131" t="str">
        <f>IF(C47="","",(IF(ISERROR(VLOOKUP(C47,FSGT3_Inscr!$F$7:$L$110,2,FALSE))=TRUE,VLOOKUP(C47,FSGT4_Inscr!$F$7:$L$110,2,FALSE),(VLOOKUP(C47,FSGT3_Inscr!$F$7:$L$110,2,FALSE)))))</f>
        <v/>
      </c>
      <c r="E47" s="131" t="str">
        <f>IF(C47="","",IF(ISERROR(VLOOKUP(C47,FSGT3_Inscr!$F$7:$L$110,3,FALSE))=TRUE,VLOOKUP(C47,FSGT4_Inscr!$F$7:$L$110,3,FALSE),(VLOOKUP(C47,FSGT3_Inscr!$F$7:$L$110,3,FALSE))))</f>
        <v/>
      </c>
      <c r="F47" s="131" t="str">
        <f>IF(C47="","",(IF(ISERROR(VLOOKUP(C47,FSGT3_Inscr!$F$7:$L$110,4,FALSE))=TRUE,VLOOKUP(C47,FSGT4_Inscr!$F$7:$L$110,4,FALSE),(VLOOKUP(C47,FSGT3_Inscr!$F$7:$L$110,4,FALSE)))))</f>
        <v/>
      </c>
      <c r="G47" s="131" t="str">
        <f>IF(C47="","",(IF(ISERROR(VLOOKUP(C47,FSGT3_Inscr!$F$7:$L$110,5,FALSE))=TRUE,VLOOKUP(C47,FSGT4_Inscr!$F$7:$L$110,5,FALSE),(VLOOKUP(C47,FSGT3_Inscr!$F$7:$L$110,5,FALSE)))))</f>
        <v/>
      </c>
      <c r="H47" s="131" t="str">
        <f>IF(C47="","",(IF(ISERROR(VLOOKUP(C47,FSGT3_Inscr!$F$7:$L$110,6,FALSE))=TRUE,VLOOKUP(C47,FSGT4_Inscr!$F$7:$L$110,6,FALSE),(VLOOKUP(C47,FSGT3_Inscr!$F$7:$L$110,6,FALSE)))))</f>
        <v/>
      </c>
      <c r="I47" s="78"/>
      <c r="J47" s="241">
        <f t="shared" si="1"/>
        <v>0</v>
      </c>
      <c r="K47" s="204">
        <f>IF(J47=1,(SUM($J$8:J47)*J47),0)</f>
        <v>0</v>
      </c>
      <c r="L47" s="204" t="str">
        <f t="shared" si="2"/>
        <v xml:space="preserve"> </v>
      </c>
      <c r="M47" s="204" t="str">
        <f t="shared" si="3"/>
        <v xml:space="preserve"> </v>
      </c>
      <c r="N47" s="204" t="str">
        <f t="shared" si="4"/>
        <v xml:space="preserve"> </v>
      </c>
      <c r="O47" s="143" t="str">
        <f t="shared" si="5"/>
        <v xml:space="preserve"> </v>
      </c>
      <c r="P47" s="233" t="str">
        <f t="shared" si="6"/>
        <v/>
      </c>
      <c r="Q47" s="280"/>
      <c r="R47" s="241">
        <f t="shared" si="7"/>
        <v>0</v>
      </c>
      <c r="S47" s="204">
        <f>IF(R47=1,(SUM($R$8:R47)*R47),0)</f>
        <v>0</v>
      </c>
      <c r="T47" s="204" t="str">
        <f t="shared" si="8"/>
        <v xml:space="preserve"> </v>
      </c>
      <c r="U47" s="204" t="str">
        <f t="shared" si="9"/>
        <v xml:space="preserve"> </v>
      </c>
      <c r="V47" s="249" t="str">
        <f t="shared" si="10"/>
        <v xml:space="preserve"> </v>
      </c>
      <c r="W47" s="143" t="str">
        <f t="shared" si="11"/>
        <v xml:space="preserve"> </v>
      </c>
      <c r="X47" s="233" t="str">
        <f t="shared" si="12"/>
        <v/>
      </c>
      <c r="AL47" s="268" t="str">
        <f t="shared" si="13"/>
        <v/>
      </c>
      <c r="AM47" s="270">
        <f t="shared" si="14"/>
        <v>0</v>
      </c>
    </row>
    <row r="48" spans="1:39" ht="14.1" customHeight="1" x14ac:dyDescent="0.3">
      <c r="A48" s="197">
        <v>41</v>
      </c>
      <c r="B48" s="197">
        <f t="shared" si="0"/>
        <v>1</v>
      </c>
      <c r="C48" s="130"/>
      <c r="D48" s="197" t="str">
        <f>IF(C48="","",(IF(ISERROR(VLOOKUP(C48,FSGT3_Inscr!$F$7:$L$110,2,FALSE))=TRUE,VLOOKUP(C48,FSGT4_Inscr!$F$7:$L$110,2,FALSE),(VLOOKUP(C48,FSGT3_Inscr!$F$7:$L$110,2,FALSE)))))</f>
        <v/>
      </c>
      <c r="E48" s="197" t="str">
        <f>IF(C48="","",IF(ISERROR(VLOOKUP(C48,FSGT3_Inscr!$F$7:$L$110,3,FALSE))=TRUE,VLOOKUP(C48,FSGT4_Inscr!$F$7:$L$110,3,FALSE),(VLOOKUP(C48,FSGT3_Inscr!$F$7:$L$110,3,FALSE))))</f>
        <v/>
      </c>
      <c r="F48" s="197" t="str">
        <f>IF(C48="","",(IF(ISERROR(VLOOKUP(C48,FSGT3_Inscr!$F$7:$L$110,4,FALSE))=TRUE,VLOOKUP(C48,FSGT4_Inscr!$F$7:$L$110,4,FALSE),(VLOOKUP(C48,FSGT3_Inscr!$F$7:$L$110,4,FALSE)))))</f>
        <v/>
      </c>
      <c r="G48" s="197" t="str">
        <f>IF(C48="","",(IF(ISERROR(VLOOKUP(C48,FSGT3_Inscr!$F$7:$L$110,5,FALSE))=TRUE,VLOOKUP(C48,FSGT4_Inscr!$F$7:$L$110,5,FALSE),(VLOOKUP(C48,FSGT3_Inscr!$F$7:$L$110,5,FALSE)))))</f>
        <v/>
      </c>
      <c r="H48" s="197" t="str">
        <f>IF(C48="","",(IF(ISERROR(VLOOKUP(C48,FSGT3_Inscr!$F$7:$L$110,6,FALSE))=TRUE,VLOOKUP(C48,FSGT4_Inscr!$F$7:$L$110,6,FALSE),(VLOOKUP(C48,FSGT3_Inscr!$F$7:$L$110,6,FALSE)))))</f>
        <v/>
      </c>
      <c r="I48" s="196"/>
      <c r="J48" s="198">
        <f t="shared" si="1"/>
        <v>0</v>
      </c>
      <c r="K48" s="203">
        <f>IF(J48=1,(SUM($J$8:J48)*J48),0)</f>
        <v>0</v>
      </c>
      <c r="L48" s="203" t="str">
        <f t="shared" si="2"/>
        <v xml:space="preserve"> </v>
      </c>
      <c r="M48" s="203" t="str">
        <f t="shared" si="3"/>
        <v xml:space="preserve"> </v>
      </c>
      <c r="N48" s="203" t="str">
        <f t="shared" si="4"/>
        <v xml:space="preserve"> </v>
      </c>
      <c r="O48" s="144" t="str">
        <f t="shared" si="5"/>
        <v xml:space="preserve"> </v>
      </c>
      <c r="P48" s="234" t="str">
        <f t="shared" si="6"/>
        <v/>
      </c>
      <c r="Q48" s="279"/>
      <c r="R48" s="198">
        <f t="shared" si="7"/>
        <v>0</v>
      </c>
      <c r="S48" s="203">
        <f>IF(R48=1,(SUM($R$8:R48)*R48),0)</f>
        <v>0</v>
      </c>
      <c r="T48" s="203" t="str">
        <f t="shared" si="8"/>
        <v xml:space="preserve"> </v>
      </c>
      <c r="U48" s="203" t="str">
        <f t="shared" si="9"/>
        <v xml:space="preserve"> </v>
      </c>
      <c r="V48" s="248" t="str">
        <f t="shared" si="10"/>
        <v xml:space="preserve"> </v>
      </c>
      <c r="W48" s="144" t="str">
        <f t="shared" si="11"/>
        <v xml:space="preserve"> </v>
      </c>
      <c r="X48" s="234" t="str">
        <f t="shared" si="12"/>
        <v/>
      </c>
      <c r="AL48" s="268" t="str">
        <f t="shared" si="13"/>
        <v/>
      </c>
      <c r="AM48" s="270">
        <f t="shared" si="14"/>
        <v>0</v>
      </c>
    </row>
    <row r="49" spans="1:39" ht="14.1" customHeight="1" x14ac:dyDescent="0.3">
      <c r="A49" s="131">
        <v>42</v>
      </c>
      <c r="B49" s="131">
        <f t="shared" si="0"/>
        <v>1</v>
      </c>
      <c r="C49" s="132"/>
      <c r="D49" s="131" t="str">
        <f>IF(C49="","",(IF(ISERROR(VLOOKUP(C49,FSGT3_Inscr!$F$7:$L$110,2,FALSE))=TRUE,VLOOKUP(C49,FSGT4_Inscr!$F$7:$L$110,2,FALSE),(VLOOKUP(C49,FSGT3_Inscr!$F$7:$L$110,2,FALSE)))))</f>
        <v/>
      </c>
      <c r="E49" s="131" t="str">
        <f>IF(C49="","",IF(ISERROR(VLOOKUP(C49,FSGT3_Inscr!$F$7:$L$110,3,FALSE))=TRUE,VLOOKUP(C49,FSGT4_Inscr!$F$7:$L$110,3,FALSE),(VLOOKUP(C49,FSGT3_Inscr!$F$7:$L$110,3,FALSE))))</f>
        <v/>
      </c>
      <c r="F49" s="131" t="str">
        <f>IF(C49="","",(IF(ISERROR(VLOOKUP(C49,FSGT3_Inscr!$F$7:$L$110,4,FALSE))=TRUE,VLOOKUP(C49,FSGT4_Inscr!$F$7:$L$110,4,FALSE),(VLOOKUP(C49,FSGT3_Inscr!$F$7:$L$110,4,FALSE)))))</f>
        <v/>
      </c>
      <c r="G49" s="131" t="str">
        <f>IF(C49="","",(IF(ISERROR(VLOOKUP(C49,FSGT3_Inscr!$F$7:$L$110,5,FALSE))=TRUE,VLOOKUP(C49,FSGT4_Inscr!$F$7:$L$110,5,FALSE),(VLOOKUP(C49,FSGT3_Inscr!$F$7:$L$110,5,FALSE)))))</f>
        <v/>
      </c>
      <c r="H49" s="131" t="str">
        <f>IF(C49="","",(IF(ISERROR(VLOOKUP(C49,FSGT3_Inscr!$F$7:$L$110,6,FALSE))=TRUE,VLOOKUP(C49,FSGT4_Inscr!$F$7:$L$110,6,FALSE),(VLOOKUP(C49,FSGT3_Inscr!$F$7:$L$110,6,FALSE)))))</f>
        <v/>
      </c>
      <c r="I49" s="78"/>
      <c r="J49" s="241">
        <f t="shared" si="1"/>
        <v>0</v>
      </c>
      <c r="K49" s="204">
        <f>IF(J49=1,(SUM($J$8:J49)*J49),0)</f>
        <v>0</v>
      </c>
      <c r="L49" s="204" t="str">
        <f t="shared" si="2"/>
        <v xml:space="preserve"> </v>
      </c>
      <c r="M49" s="204" t="str">
        <f t="shared" si="3"/>
        <v xml:space="preserve"> </v>
      </c>
      <c r="N49" s="204" t="str">
        <f t="shared" si="4"/>
        <v xml:space="preserve"> </v>
      </c>
      <c r="O49" s="143" t="str">
        <f t="shared" si="5"/>
        <v xml:space="preserve"> </v>
      </c>
      <c r="P49" s="233" t="str">
        <f t="shared" si="6"/>
        <v/>
      </c>
      <c r="Q49" s="280"/>
      <c r="R49" s="241">
        <f t="shared" si="7"/>
        <v>0</v>
      </c>
      <c r="S49" s="204">
        <f>IF(R49=1,(SUM($R$8:R49)*R49),0)</f>
        <v>0</v>
      </c>
      <c r="T49" s="204" t="str">
        <f t="shared" si="8"/>
        <v xml:space="preserve"> </v>
      </c>
      <c r="U49" s="204" t="str">
        <f t="shared" si="9"/>
        <v xml:space="preserve"> </v>
      </c>
      <c r="V49" s="249" t="str">
        <f t="shared" si="10"/>
        <v xml:space="preserve"> </v>
      </c>
      <c r="W49" s="143" t="str">
        <f t="shared" si="11"/>
        <v xml:space="preserve"> </v>
      </c>
      <c r="X49" s="233" t="str">
        <f t="shared" si="12"/>
        <v/>
      </c>
      <c r="AL49" s="268" t="str">
        <f t="shared" si="13"/>
        <v/>
      </c>
      <c r="AM49" s="270">
        <f t="shared" si="14"/>
        <v>0</v>
      </c>
    </row>
    <row r="50" spans="1:39" ht="14.1" customHeight="1" x14ac:dyDescent="0.3">
      <c r="A50" s="197">
        <v>43</v>
      </c>
      <c r="B50" s="197">
        <f t="shared" si="0"/>
        <v>1</v>
      </c>
      <c r="C50" s="130"/>
      <c r="D50" s="197" t="str">
        <f>IF(C50="","",(IF(ISERROR(VLOOKUP(C50,FSGT3_Inscr!$F$7:$L$110,2,FALSE))=TRUE,VLOOKUP(C50,FSGT4_Inscr!$F$7:$L$110,2,FALSE),(VLOOKUP(C50,FSGT3_Inscr!$F$7:$L$110,2,FALSE)))))</f>
        <v/>
      </c>
      <c r="E50" s="197" t="str">
        <f>IF(C50="","",IF(ISERROR(VLOOKUP(C50,FSGT3_Inscr!$F$7:$L$110,3,FALSE))=TRUE,VLOOKUP(C50,FSGT4_Inscr!$F$7:$L$110,3,FALSE),(VLOOKUP(C50,FSGT3_Inscr!$F$7:$L$110,3,FALSE))))</f>
        <v/>
      </c>
      <c r="F50" s="197" t="str">
        <f>IF(C50="","",(IF(ISERROR(VLOOKUP(C50,FSGT3_Inscr!$F$7:$L$110,4,FALSE))=TRUE,VLOOKUP(C50,FSGT4_Inscr!$F$7:$L$110,4,FALSE),(VLOOKUP(C50,FSGT3_Inscr!$F$7:$L$110,4,FALSE)))))</f>
        <v/>
      </c>
      <c r="G50" s="197" t="str">
        <f>IF(C50="","",(IF(ISERROR(VLOOKUP(C50,FSGT3_Inscr!$F$7:$L$110,5,FALSE))=TRUE,VLOOKUP(C50,FSGT4_Inscr!$F$7:$L$110,5,FALSE),(VLOOKUP(C50,FSGT3_Inscr!$F$7:$L$110,5,FALSE)))))</f>
        <v/>
      </c>
      <c r="H50" s="197" t="str">
        <f>IF(C50="","",(IF(ISERROR(VLOOKUP(C50,FSGT3_Inscr!$F$7:$L$110,6,FALSE))=TRUE,VLOOKUP(C50,FSGT4_Inscr!$F$7:$L$110,6,FALSE),(VLOOKUP(C50,FSGT3_Inscr!$F$7:$L$110,6,FALSE)))))</f>
        <v/>
      </c>
      <c r="I50" s="196"/>
      <c r="J50" s="198">
        <f t="shared" si="1"/>
        <v>0</v>
      </c>
      <c r="K50" s="203">
        <f>IF(J50=1,(SUM($J$8:J50)*J50),0)</f>
        <v>0</v>
      </c>
      <c r="L50" s="203" t="str">
        <f t="shared" si="2"/>
        <v xml:space="preserve"> </v>
      </c>
      <c r="M50" s="203" t="str">
        <f t="shared" si="3"/>
        <v xml:space="preserve"> </v>
      </c>
      <c r="N50" s="203" t="str">
        <f t="shared" si="4"/>
        <v xml:space="preserve"> </v>
      </c>
      <c r="O50" s="144" t="str">
        <f t="shared" si="5"/>
        <v xml:space="preserve"> </v>
      </c>
      <c r="P50" s="234" t="str">
        <f t="shared" si="6"/>
        <v/>
      </c>
      <c r="Q50" s="279"/>
      <c r="R50" s="198">
        <f t="shared" si="7"/>
        <v>0</v>
      </c>
      <c r="S50" s="203">
        <f>IF(R50=1,(SUM($R$8:R50)*R50),0)</f>
        <v>0</v>
      </c>
      <c r="T50" s="203" t="str">
        <f t="shared" si="8"/>
        <v xml:space="preserve"> </v>
      </c>
      <c r="U50" s="203" t="str">
        <f t="shared" si="9"/>
        <v xml:space="preserve"> </v>
      </c>
      <c r="V50" s="248" t="str">
        <f t="shared" si="10"/>
        <v xml:space="preserve"> </v>
      </c>
      <c r="W50" s="144" t="str">
        <f t="shared" si="11"/>
        <v xml:space="preserve"> </v>
      </c>
      <c r="X50" s="234" t="str">
        <f t="shared" si="12"/>
        <v/>
      </c>
      <c r="AL50" s="268" t="str">
        <f t="shared" si="13"/>
        <v/>
      </c>
      <c r="AM50" s="270">
        <f t="shared" si="14"/>
        <v>0</v>
      </c>
    </row>
    <row r="51" spans="1:39" ht="14.1" customHeight="1" x14ac:dyDescent="0.3">
      <c r="A51" s="131">
        <v>44</v>
      </c>
      <c r="B51" s="131">
        <f t="shared" si="0"/>
        <v>1</v>
      </c>
      <c r="C51" s="132"/>
      <c r="D51" s="131" t="str">
        <f>IF(C51="","",(IF(ISERROR(VLOOKUP(C51,FSGT3_Inscr!$F$7:$L$110,2,FALSE))=TRUE,VLOOKUP(C51,FSGT4_Inscr!$F$7:$L$110,2,FALSE),(VLOOKUP(C51,FSGT3_Inscr!$F$7:$L$110,2,FALSE)))))</f>
        <v/>
      </c>
      <c r="E51" s="131" t="str">
        <f>IF(C51="","",IF(ISERROR(VLOOKUP(C51,FSGT3_Inscr!$F$7:$L$110,3,FALSE))=TRUE,VLOOKUP(C51,FSGT4_Inscr!$F$7:$L$110,3,FALSE),(VLOOKUP(C51,FSGT3_Inscr!$F$7:$L$110,3,FALSE))))</f>
        <v/>
      </c>
      <c r="F51" s="131" t="str">
        <f>IF(C51="","",(IF(ISERROR(VLOOKUP(C51,FSGT3_Inscr!$F$7:$L$110,4,FALSE))=TRUE,VLOOKUP(C51,FSGT4_Inscr!$F$7:$L$110,4,FALSE),(VLOOKUP(C51,FSGT3_Inscr!$F$7:$L$110,4,FALSE)))))</f>
        <v/>
      </c>
      <c r="G51" s="131" t="str">
        <f>IF(C51="","",(IF(ISERROR(VLOOKUP(C51,FSGT3_Inscr!$F$7:$L$110,5,FALSE))=TRUE,VLOOKUP(C51,FSGT4_Inscr!$F$7:$L$110,5,FALSE),(VLOOKUP(C51,FSGT3_Inscr!$F$7:$L$110,5,FALSE)))))</f>
        <v/>
      </c>
      <c r="H51" s="131" t="str">
        <f>IF(C51="","",(IF(ISERROR(VLOOKUP(C51,FSGT3_Inscr!$F$7:$L$110,6,FALSE))=TRUE,VLOOKUP(C51,FSGT4_Inscr!$F$7:$L$110,6,FALSE),(VLOOKUP(C51,FSGT3_Inscr!$F$7:$L$110,6,FALSE)))))</f>
        <v/>
      </c>
      <c r="I51" s="78"/>
      <c r="J51" s="241">
        <f t="shared" si="1"/>
        <v>0</v>
      </c>
      <c r="K51" s="204">
        <f>IF(J51=1,(SUM($J$8:J51)*J51),0)</f>
        <v>0</v>
      </c>
      <c r="L51" s="204" t="str">
        <f t="shared" si="2"/>
        <v xml:space="preserve"> </v>
      </c>
      <c r="M51" s="204" t="str">
        <f t="shared" si="3"/>
        <v xml:space="preserve"> </v>
      </c>
      <c r="N51" s="204" t="str">
        <f t="shared" si="4"/>
        <v xml:space="preserve"> </v>
      </c>
      <c r="O51" s="143" t="str">
        <f t="shared" si="5"/>
        <v xml:space="preserve"> </v>
      </c>
      <c r="P51" s="233" t="str">
        <f t="shared" si="6"/>
        <v/>
      </c>
      <c r="Q51" s="280"/>
      <c r="R51" s="241">
        <f t="shared" si="7"/>
        <v>0</v>
      </c>
      <c r="S51" s="204">
        <f>IF(R51=1,(SUM($R$8:R51)*R51),0)</f>
        <v>0</v>
      </c>
      <c r="T51" s="204" t="str">
        <f t="shared" si="8"/>
        <v xml:space="preserve"> </v>
      </c>
      <c r="U51" s="204" t="str">
        <f t="shared" si="9"/>
        <v xml:space="preserve"> </v>
      </c>
      <c r="V51" s="249" t="str">
        <f t="shared" si="10"/>
        <v xml:space="preserve"> </v>
      </c>
      <c r="W51" s="143" t="str">
        <f t="shared" si="11"/>
        <v xml:space="preserve"> </v>
      </c>
      <c r="X51" s="233" t="str">
        <f t="shared" si="12"/>
        <v/>
      </c>
      <c r="AL51" s="268" t="str">
        <f t="shared" si="13"/>
        <v/>
      </c>
      <c r="AM51" s="270">
        <f t="shared" si="14"/>
        <v>0</v>
      </c>
    </row>
    <row r="52" spans="1:39" ht="14.1" customHeight="1" x14ac:dyDescent="0.3">
      <c r="A52" s="197">
        <v>45</v>
      </c>
      <c r="B52" s="197">
        <f t="shared" si="0"/>
        <v>1</v>
      </c>
      <c r="C52" s="130"/>
      <c r="D52" s="197" t="str">
        <f>IF(C52="","",(IF(ISERROR(VLOOKUP(C52,FSGT3_Inscr!$F$7:$L$110,2,FALSE))=TRUE,VLOOKUP(C52,FSGT4_Inscr!$F$7:$L$110,2,FALSE),(VLOOKUP(C52,FSGT3_Inscr!$F$7:$L$110,2,FALSE)))))</f>
        <v/>
      </c>
      <c r="E52" s="197" t="str">
        <f>IF(C52="","",IF(ISERROR(VLOOKUP(C52,FSGT3_Inscr!$F$7:$L$110,3,FALSE))=TRUE,VLOOKUP(C52,FSGT4_Inscr!$F$7:$L$110,3,FALSE),(VLOOKUP(C52,FSGT3_Inscr!$F$7:$L$110,3,FALSE))))</f>
        <v/>
      </c>
      <c r="F52" s="197" t="str">
        <f>IF(C52="","",(IF(ISERROR(VLOOKUP(C52,FSGT3_Inscr!$F$7:$L$110,4,FALSE))=TRUE,VLOOKUP(C52,FSGT4_Inscr!$F$7:$L$110,4,FALSE),(VLOOKUP(C52,FSGT3_Inscr!$F$7:$L$110,4,FALSE)))))</f>
        <v/>
      </c>
      <c r="G52" s="197" t="str">
        <f>IF(C52="","",(IF(ISERROR(VLOOKUP(C52,FSGT3_Inscr!$F$7:$L$110,5,FALSE))=TRUE,VLOOKUP(C52,FSGT4_Inscr!$F$7:$L$110,5,FALSE),(VLOOKUP(C52,FSGT3_Inscr!$F$7:$L$110,5,FALSE)))))</f>
        <v/>
      </c>
      <c r="H52" s="197" t="str">
        <f>IF(C52="","",(IF(ISERROR(VLOOKUP(C52,FSGT3_Inscr!$F$7:$L$110,6,FALSE))=TRUE,VLOOKUP(C52,FSGT4_Inscr!$F$7:$L$110,6,FALSE),(VLOOKUP(C52,FSGT3_Inscr!$F$7:$L$110,6,FALSE)))))</f>
        <v/>
      </c>
      <c r="I52" s="196"/>
      <c r="J52" s="198">
        <f t="shared" si="1"/>
        <v>0</v>
      </c>
      <c r="K52" s="203">
        <f>IF(J52=1,(SUM($J$8:J52)*J52),0)</f>
        <v>0</v>
      </c>
      <c r="L52" s="203" t="str">
        <f t="shared" si="2"/>
        <v xml:space="preserve"> </v>
      </c>
      <c r="M52" s="203" t="str">
        <f t="shared" si="3"/>
        <v xml:space="preserve"> </v>
      </c>
      <c r="N52" s="203" t="str">
        <f t="shared" si="4"/>
        <v xml:space="preserve"> </v>
      </c>
      <c r="O52" s="144" t="str">
        <f t="shared" si="5"/>
        <v xml:space="preserve"> </v>
      </c>
      <c r="P52" s="234" t="str">
        <f t="shared" si="6"/>
        <v/>
      </c>
      <c r="Q52" s="279"/>
      <c r="R52" s="198">
        <f t="shared" si="7"/>
        <v>0</v>
      </c>
      <c r="S52" s="203">
        <f>IF(R52=1,(SUM($R$8:R52)*R52),0)</f>
        <v>0</v>
      </c>
      <c r="T52" s="203" t="str">
        <f t="shared" si="8"/>
        <v xml:space="preserve"> </v>
      </c>
      <c r="U52" s="203" t="str">
        <f t="shared" si="9"/>
        <v xml:space="preserve"> </v>
      </c>
      <c r="V52" s="248" t="str">
        <f t="shared" si="10"/>
        <v xml:space="preserve"> </v>
      </c>
      <c r="W52" s="144" t="str">
        <f t="shared" si="11"/>
        <v xml:space="preserve"> </v>
      </c>
      <c r="X52" s="234" t="str">
        <f t="shared" si="12"/>
        <v/>
      </c>
      <c r="AL52" s="268" t="str">
        <f t="shared" si="13"/>
        <v/>
      </c>
      <c r="AM52" s="270">
        <f t="shared" si="14"/>
        <v>0</v>
      </c>
    </row>
    <row r="53" spans="1:39" ht="14.1" customHeight="1" x14ac:dyDescent="0.3">
      <c r="A53" s="131">
        <v>46</v>
      </c>
      <c r="B53" s="131">
        <f t="shared" si="0"/>
        <v>1</v>
      </c>
      <c r="C53" s="132"/>
      <c r="D53" s="131" t="str">
        <f>IF(C53="","",(IF(ISERROR(VLOOKUP(C53,FSGT3_Inscr!$F$7:$L$110,2,FALSE))=TRUE,VLOOKUP(C53,FSGT4_Inscr!$F$7:$L$110,2,FALSE),(VLOOKUP(C53,FSGT3_Inscr!$F$7:$L$110,2,FALSE)))))</f>
        <v/>
      </c>
      <c r="E53" s="131" t="str">
        <f>IF(C53="","",IF(ISERROR(VLOOKUP(C53,FSGT3_Inscr!$F$7:$L$110,3,FALSE))=TRUE,VLOOKUP(C53,FSGT4_Inscr!$F$7:$L$110,3,FALSE),(VLOOKUP(C53,FSGT3_Inscr!$F$7:$L$110,3,FALSE))))</f>
        <v/>
      </c>
      <c r="F53" s="131" t="str">
        <f>IF(C53="","",(IF(ISERROR(VLOOKUP(C53,FSGT3_Inscr!$F$7:$L$110,4,FALSE))=TRUE,VLOOKUP(C53,FSGT4_Inscr!$F$7:$L$110,4,FALSE),(VLOOKUP(C53,FSGT3_Inscr!$F$7:$L$110,4,FALSE)))))</f>
        <v/>
      </c>
      <c r="G53" s="131" t="str">
        <f>IF(C53="","",(IF(ISERROR(VLOOKUP(C53,FSGT3_Inscr!$F$7:$L$110,5,FALSE))=TRUE,VLOOKUP(C53,FSGT4_Inscr!$F$7:$L$110,5,FALSE),(VLOOKUP(C53,FSGT3_Inscr!$F$7:$L$110,5,FALSE)))))</f>
        <v/>
      </c>
      <c r="H53" s="131" t="str">
        <f>IF(C53="","",(IF(ISERROR(VLOOKUP(C53,FSGT3_Inscr!$F$7:$L$110,6,FALSE))=TRUE,VLOOKUP(C53,FSGT4_Inscr!$F$7:$L$110,6,FALSE),(VLOOKUP(C53,FSGT3_Inscr!$F$7:$L$110,6,FALSE)))))</f>
        <v/>
      </c>
      <c r="I53" s="78"/>
      <c r="J53" s="241">
        <f t="shared" si="1"/>
        <v>0</v>
      </c>
      <c r="K53" s="204">
        <f>IF(J53=1,(SUM($J$8:J53)*J53),0)</f>
        <v>0</v>
      </c>
      <c r="L53" s="204" t="str">
        <f t="shared" si="2"/>
        <v xml:space="preserve"> </v>
      </c>
      <c r="M53" s="204" t="str">
        <f t="shared" si="3"/>
        <v xml:space="preserve"> </v>
      </c>
      <c r="N53" s="204" t="str">
        <f t="shared" si="4"/>
        <v xml:space="preserve"> </v>
      </c>
      <c r="O53" s="143" t="str">
        <f t="shared" si="5"/>
        <v xml:space="preserve"> </v>
      </c>
      <c r="P53" s="233" t="str">
        <f t="shared" si="6"/>
        <v/>
      </c>
      <c r="Q53" s="280"/>
      <c r="R53" s="241">
        <f t="shared" si="7"/>
        <v>0</v>
      </c>
      <c r="S53" s="204">
        <f>IF(R53=1,(SUM($R$8:R53)*R53),0)</f>
        <v>0</v>
      </c>
      <c r="T53" s="204" t="str">
        <f t="shared" si="8"/>
        <v xml:space="preserve"> </v>
      </c>
      <c r="U53" s="204" t="str">
        <f t="shared" si="9"/>
        <v xml:space="preserve"> </v>
      </c>
      <c r="V53" s="249" t="str">
        <f t="shared" si="10"/>
        <v xml:space="preserve"> </v>
      </c>
      <c r="W53" s="143" t="str">
        <f t="shared" si="11"/>
        <v xml:space="preserve"> </v>
      </c>
      <c r="X53" s="233" t="str">
        <f t="shared" si="12"/>
        <v/>
      </c>
      <c r="AL53" s="268" t="str">
        <f t="shared" si="13"/>
        <v/>
      </c>
      <c r="AM53" s="270">
        <f t="shared" si="14"/>
        <v>0</v>
      </c>
    </row>
    <row r="54" spans="1:39" ht="14.1" customHeight="1" x14ac:dyDescent="0.3">
      <c r="A54" s="197">
        <v>47</v>
      </c>
      <c r="B54" s="197">
        <f t="shared" si="0"/>
        <v>1</v>
      </c>
      <c r="C54" s="130"/>
      <c r="D54" s="197" t="str">
        <f>IF(C54="","",(IF(ISERROR(VLOOKUP(C54,FSGT3_Inscr!$F$7:$L$110,2,FALSE))=TRUE,VLOOKUP(C54,FSGT4_Inscr!$F$7:$L$110,2,FALSE),(VLOOKUP(C54,FSGT3_Inscr!$F$7:$L$110,2,FALSE)))))</f>
        <v/>
      </c>
      <c r="E54" s="197" t="str">
        <f>IF(C54="","",IF(ISERROR(VLOOKUP(C54,FSGT3_Inscr!$F$7:$L$110,3,FALSE))=TRUE,VLOOKUP(C54,FSGT4_Inscr!$F$7:$L$110,3,FALSE),(VLOOKUP(C54,FSGT3_Inscr!$F$7:$L$110,3,FALSE))))</f>
        <v/>
      </c>
      <c r="F54" s="197" t="str">
        <f>IF(C54="","",(IF(ISERROR(VLOOKUP(C54,FSGT3_Inscr!$F$7:$L$110,4,FALSE))=TRUE,VLOOKUP(C54,FSGT4_Inscr!$F$7:$L$110,4,FALSE),(VLOOKUP(C54,FSGT3_Inscr!$F$7:$L$110,4,FALSE)))))</f>
        <v/>
      </c>
      <c r="G54" s="197" t="str">
        <f>IF(C54="","",(IF(ISERROR(VLOOKUP(C54,FSGT3_Inscr!$F$7:$L$110,5,FALSE))=TRUE,VLOOKUP(C54,FSGT4_Inscr!$F$7:$L$110,5,FALSE),(VLOOKUP(C54,FSGT3_Inscr!$F$7:$L$110,5,FALSE)))))</f>
        <v/>
      </c>
      <c r="H54" s="197" t="str">
        <f>IF(C54="","",(IF(ISERROR(VLOOKUP(C54,FSGT3_Inscr!$F$7:$L$110,6,FALSE))=TRUE,VLOOKUP(C54,FSGT4_Inscr!$F$7:$L$110,6,FALSE),(VLOOKUP(C54,FSGT3_Inscr!$F$7:$L$110,6,FALSE)))))</f>
        <v/>
      </c>
      <c r="I54" s="196"/>
      <c r="J54" s="198">
        <f t="shared" si="1"/>
        <v>0</v>
      </c>
      <c r="K54" s="203">
        <f>IF(J54=1,(SUM($J$8:J54)*J54),0)</f>
        <v>0</v>
      </c>
      <c r="L54" s="203" t="str">
        <f t="shared" si="2"/>
        <v xml:space="preserve"> </v>
      </c>
      <c r="M54" s="203" t="str">
        <f t="shared" si="3"/>
        <v xml:space="preserve"> </v>
      </c>
      <c r="N54" s="203" t="str">
        <f t="shared" si="4"/>
        <v xml:space="preserve"> </v>
      </c>
      <c r="O54" s="144" t="str">
        <f t="shared" si="5"/>
        <v xml:space="preserve"> </v>
      </c>
      <c r="P54" s="234" t="str">
        <f t="shared" si="6"/>
        <v/>
      </c>
      <c r="Q54" s="279"/>
      <c r="R54" s="198">
        <f t="shared" si="7"/>
        <v>0</v>
      </c>
      <c r="S54" s="203">
        <f>IF(R54=1,(SUM($R$8:R54)*R54),0)</f>
        <v>0</v>
      </c>
      <c r="T54" s="203" t="str">
        <f t="shared" si="8"/>
        <v xml:space="preserve"> </v>
      </c>
      <c r="U54" s="203" t="str">
        <f t="shared" si="9"/>
        <v xml:space="preserve"> </v>
      </c>
      <c r="V54" s="248" t="str">
        <f t="shared" si="10"/>
        <v xml:space="preserve"> </v>
      </c>
      <c r="W54" s="144" t="str">
        <f t="shared" si="11"/>
        <v xml:space="preserve"> </v>
      </c>
      <c r="X54" s="234" t="str">
        <f t="shared" si="12"/>
        <v/>
      </c>
      <c r="AL54" s="268" t="str">
        <f t="shared" si="13"/>
        <v/>
      </c>
      <c r="AM54" s="270">
        <f t="shared" si="14"/>
        <v>0</v>
      </c>
    </row>
    <row r="55" spans="1:39" ht="14.1" customHeight="1" x14ac:dyDescent="0.3">
      <c r="A55" s="131">
        <v>48</v>
      </c>
      <c r="B55" s="131">
        <f t="shared" si="0"/>
        <v>1</v>
      </c>
      <c r="C55" s="132"/>
      <c r="D55" s="131" t="str">
        <f>IF(C55="","",(IF(ISERROR(VLOOKUP(C55,FSGT3_Inscr!$F$7:$L$110,2,FALSE))=TRUE,VLOOKUP(C55,FSGT4_Inscr!$F$7:$L$110,2,FALSE),(VLOOKUP(C55,FSGT3_Inscr!$F$7:$L$110,2,FALSE)))))</f>
        <v/>
      </c>
      <c r="E55" s="131" t="str">
        <f>IF(C55="","",IF(ISERROR(VLOOKUP(C55,FSGT3_Inscr!$F$7:$L$110,3,FALSE))=TRUE,VLOOKUP(C55,FSGT4_Inscr!$F$7:$L$110,3,FALSE),(VLOOKUP(C55,FSGT3_Inscr!$F$7:$L$110,3,FALSE))))</f>
        <v/>
      </c>
      <c r="F55" s="131" t="str">
        <f>IF(C55="","",(IF(ISERROR(VLOOKUP(C55,FSGT3_Inscr!$F$7:$L$110,4,FALSE))=TRUE,VLOOKUP(C55,FSGT4_Inscr!$F$7:$L$110,4,FALSE),(VLOOKUP(C55,FSGT3_Inscr!$F$7:$L$110,4,FALSE)))))</f>
        <v/>
      </c>
      <c r="G55" s="131" t="str">
        <f>IF(C55="","",(IF(ISERROR(VLOOKUP(C55,FSGT3_Inscr!$F$7:$L$110,5,FALSE))=TRUE,VLOOKUP(C55,FSGT4_Inscr!$F$7:$L$110,5,FALSE),(VLOOKUP(C55,FSGT3_Inscr!$F$7:$L$110,5,FALSE)))))</f>
        <v/>
      </c>
      <c r="H55" s="131" t="str">
        <f>IF(C55="","",(IF(ISERROR(VLOOKUP(C55,FSGT3_Inscr!$F$7:$L$110,6,FALSE))=TRUE,VLOOKUP(C55,FSGT4_Inscr!$F$7:$L$110,6,FALSE),(VLOOKUP(C55,FSGT3_Inscr!$F$7:$L$110,6,FALSE)))))</f>
        <v/>
      </c>
      <c r="I55" s="78"/>
      <c r="J55" s="241">
        <f t="shared" si="1"/>
        <v>0</v>
      </c>
      <c r="K55" s="204">
        <f>IF(J55=1,(SUM($J$8:J55)*J55),0)</f>
        <v>0</v>
      </c>
      <c r="L55" s="204" t="str">
        <f t="shared" si="2"/>
        <v xml:space="preserve"> </v>
      </c>
      <c r="M55" s="204" t="str">
        <f t="shared" si="3"/>
        <v xml:space="preserve"> </v>
      </c>
      <c r="N55" s="204" t="str">
        <f t="shared" si="4"/>
        <v xml:space="preserve"> </v>
      </c>
      <c r="O55" s="143" t="str">
        <f t="shared" si="5"/>
        <v xml:space="preserve"> </v>
      </c>
      <c r="P55" s="233" t="str">
        <f t="shared" si="6"/>
        <v/>
      </c>
      <c r="Q55" s="280"/>
      <c r="R55" s="241">
        <f t="shared" si="7"/>
        <v>0</v>
      </c>
      <c r="S55" s="204">
        <f>IF(R55=1,(SUM($R$8:R55)*R55),0)</f>
        <v>0</v>
      </c>
      <c r="T55" s="204" t="str">
        <f t="shared" si="8"/>
        <v xml:space="preserve"> </v>
      </c>
      <c r="U55" s="204" t="str">
        <f t="shared" si="9"/>
        <v xml:space="preserve"> </v>
      </c>
      <c r="V55" s="249" t="str">
        <f t="shared" si="10"/>
        <v xml:space="preserve"> </v>
      </c>
      <c r="W55" s="143" t="str">
        <f t="shared" si="11"/>
        <v xml:space="preserve"> </v>
      </c>
      <c r="X55" s="233" t="str">
        <f t="shared" si="12"/>
        <v/>
      </c>
      <c r="AL55" s="268" t="str">
        <f t="shared" si="13"/>
        <v/>
      </c>
      <c r="AM55" s="270">
        <f t="shared" si="14"/>
        <v>0</v>
      </c>
    </row>
    <row r="56" spans="1:39" ht="14.1" customHeight="1" x14ac:dyDescent="0.3">
      <c r="A56" s="197">
        <v>49</v>
      </c>
      <c r="B56" s="197">
        <f t="shared" si="0"/>
        <v>1</v>
      </c>
      <c r="C56" s="130"/>
      <c r="D56" s="197" t="str">
        <f>IF(C56="","",(IF(ISERROR(VLOOKUP(C56,FSGT3_Inscr!$F$7:$L$110,2,FALSE))=TRUE,VLOOKUP(C56,FSGT4_Inscr!$F$7:$L$110,2,FALSE),(VLOOKUP(C56,FSGT3_Inscr!$F$7:$L$110,2,FALSE)))))</f>
        <v/>
      </c>
      <c r="E56" s="197" t="str">
        <f>IF(C56="","",IF(ISERROR(VLOOKUP(C56,FSGT3_Inscr!$F$7:$L$110,3,FALSE))=TRUE,VLOOKUP(C56,FSGT4_Inscr!$F$7:$L$110,3,FALSE),(VLOOKUP(C56,FSGT3_Inscr!$F$7:$L$110,3,FALSE))))</f>
        <v/>
      </c>
      <c r="F56" s="197" t="str">
        <f>IF(C56="","",(IF(ISERROR(VLOOKUP(C56,FSGT3_Inscr!$F$7:$L$110,4,FALSE))=TRUE,VLOOKUP(C56,FSGT4_Inscr!$F$7:$L$110,4,FALSE),(VLOOKUP(C56,FSGT3_Inscr!$F$7:$L$110,4,FALSE)))))</f>
        <v/>
      </c>
      <c r="G56" s="197" t="str">
        <f>IF(C56="","",(IF(ISERROR(VLOOKUP(C56,FSGT3_Inscr!$F$7:$L$110,5,FALSE))=TRUE,VLOOKUP(C56,FSGT4_Inscr!$F$7:$L$110,5,FALSE),(VLOOKUP(C56,FSGT3_Inscr!$F$7:$L$110,5,FALSE)))))</f>
        <v/>
      </c>
      <c r="H56" s="197" t="str">
        <f>IF(C56="","",(IF(ISERROR(VLOOKUP(C56,FSGT3_Inscr!$F$7:$L$110,6,FALSE))=TRUE,VLOOKUP(C56,FSGT4_Inscr!$F$7:$L$110,6,FALSE),(VLOOKUP(C56,FSGT3_Inscr!$F$7:$L$110,6,FALSE)))))</f>
        <v/>
      </c>
      <c r="I56" s="196"/>
      <c r="J56" s="198">
        <f t="shared" si="1"/>
        <v>0</v>
      </c>
      <c r="K56" s="203">
        <f>IF(J56=1,(SUM($J$8:J56)*J56),0)</f>
        <v>0</v>
      </c>
      <c r="L56" s="203" t="str">
        <f t="shared" si="2"/>
        <v xml:space="preserve"> </v>
      </c>
      <c r="M56" s="203" t="str">
        <f t="shared" si="3"/>
        <v xml:space="preserve"> </v>
      </c>
      <c r="N56" s="203" t="str">
        <f t="shared" si="4"/>
        <v xml:space="preserve"> </v>
      </c>
      <c r="O56" s="144" t="str">
        <f t="shared" si="5"/>
        <v xml:space="preserve"> </v>
      </c>
      <c r="P56" s="234" t="str">
        <f t="shared" si="6"/>
        <v/>
      </c>
      <c r="Q56" s="279"/>
      <c r="R56" s="198">
        <f t="shared" si="7"/>
        <v>0</v>
      </c>
      <c r="S56" s="203">
        <f>IF(R56=1,(SUM($R$8:R56)*R56),0)</f>
        <v>0</v>
      </c>
      <c r="T56" s="203" t="str">
        <f t="shared" si="8"/>
        <v xml:space="preserve"> </v>
      </c>
      <c r="U56" s="203" t="str">
        <f t="shared" si="9"/>
        <v xml:space="preserve"> </v>
      </c>
      <c r="V56" s="248" t="str">
        <f t="shared" si="10"/>
        <v xml:space="preserve"> </v>
      </c>
      <c r="W56" s="144" t="str">
        <f t="shared" si="11"/>
        <v xml:space="preserve"> </v>
      </c>
      <c r="X56" s="234" t="str">
        <f t="shared" si="12"/>
        <v/>
      </c>
      <c r="AL56" s="268" t="str">
        <f t="shared" si="13"/>
        <v/>
      </c>
      <c r="AM56" s="270">
        <f t="shared" si="14"/>
        <v>0</v>
      </c>
    </row>
    <row r="57" spans="1:39" ht="14.1" customHeight="1" x14ac:dyDescent="0.3">
      <c r="A57" s="131">
        <v>50</v>
      </c>
      <c r="B57" s="131">
        <f t="shared" si="0"/>
        <v>1</v>
      </c>
      <c r="C57" s="132"/>
      <c r="D57" s="131" t="str">
        <f>IF(C57="","",(IF(ISERROR(VLOOKUP(C57,FSGT3_Inscr!$F$7:$L$110,2,FALSE))=TRUE,VLOOKUP(C57,FSGT4_Inscr!$F$7:$L$110,2,FALSE),(VLOOKUP(C57,FSGT3_Inscr!$F$7:$L$110,2,FALSE)))))</f>
        <v/>
      </c>
      <c r="E57" s="131" t="str">
        <f>IF(C57="","",IF(ISERROR(VLOOKUP(C57,FSGT3_Inscr!$F$7:$L$110,3,FALSE))=TRUE,VLOOKUP(C57,FSGT4_Inscr!$F$7:$L$110,3,FALSE),(VLOOKUP(C57,FSGT3_Inscr!$F$7:$L$110,3,FALSE))))</f>
        <v/>
      </c>
      <c r="F57" s="131" t="str">
        <f>IF(C57="","",(IF(ISERROR(VLOOKUP(C57,FSGT3_Inscr!$F$7:$L$110,4,FALSE))=TRUE,VLOOKUP(C57,FSGT4_Inscr!$F$7:$L$110,4,FALSE),(VLOOKUP(C57,FSGT3_Inscr!$F$7:$L$110,4,FALSE)))))</f>
        <v/>
      </c>
      <c r="G57" s="131" t="str">
        <f>IF(C57="","",(IF(ISERROR(VLOOKUP(C57,FSGT3_Inscr!$F$7:$L$110,5,FALSE))=TRUE,VLOOKUP(C57,FSGT4_Inscr!$F$7:$L$110,5,FALSE),(VLOOKUP(C57,FSGT3_Inscr!$F$7:$L$110,5,FALSE)))))</f>
        <v/>
      </c>
      <c r="H57" s="131" t="str">
        <f>IF(C57="","",(IF(ISERROR(VLOOKUP(C57,FSGT3_Inscr!$F$7:$L$110,6,FALSE))=TRUE,VLOOKUP(C57,FSGT4_Inscr!$F$7:$L$110,6,FALSE),(VLOOKUP(C57,FSGT3_Inscr!$F$7:$L$110,6,FALSE)))))</f>
        <v/>
      </c>
      <c r="I57" s="78"/>
      <c r="J57" s="241">
        <f t="shared" ref="J57:J107" si="15">IF(H57=3,1,0)*B57</f>
        <v>0</v>
      </c>
      <c r="K57" s="204">
        <f>IF(J57=1,(SUM($J$8:J57)*J57),0)</f>
        <v>0</v>
      </c>
      <c r="L57" s="204" t="str">
        <f t="shared" si="2"/>
        <v xml:space="preserve"> </v>
      </c>
      <c r="M57" s="204" t="str">
        <f t="shared" si="3"/>
        <v xml:space="preserve"> </v>
      </c>
      <c r="N57" s="204" t="str">
        <f t="shared" si="4"/>
        <v xml:space="preserve"> </v>
      </c>
      <c r="O57" s="143" t="str">
        <f t="shared" si="5"/>
        <v xml:space="preserve"> </v>
      </c>
      <c r="P57" s="233" t="str">
        <f t="shared" si="6"/>
        <v/>
      </c>
      <c r="Q57" s="280"/>
      <c r="R57" s="241">
        <f t="shared" si="7"/>
        <v>0</v>
      </c>
      <c r="S57" s="204">
        <f>IF(R57=1,(SUM($R$8:R57)*R57),0)</f>
        <v>0</v>
      </c>
      <c r="T57" s="204" t="str">
        <f t="shared" si="8"/>
        <v xml:space="preserve"> </v>
      </c>
      <c r="U57" s="204" t="str">
        <f t="shared" si="9"/>
        <v xml:space="preserve"> </v>
      </c>
      <c r="V57" s="249" t="str">
        <f t="shared" si="10"/>
        <v xml:space="preserve"> </v>
      </c>
      <c r="W57" s="143" t="str">
        <f t="shared" si="11"/>
        <v xml:space="preserve"> </v>
      </c>
      <c r="X57" s="233" t="str">
        <f t="shared" si="12"/>
        <v/>
      </c>
      <c r="AL57" s="268" t="str">
        <f t="shared" si="13"/>
        <v/>
      </c>
      <c r="AM57" s="270">
        <f t="shared" si="14"/>
        <v>0</v>
      </c>
    </row>
    <row r="58" spans="1:39" ht="14.1" customHeight="1" x14ac:dyDescent="0.3">
      <c r="A58" s="197">
        <v>51</v>
      </c>
      <c r="B58" s="197">
        <f t="shared" si="0"/>
        <v>1</v>
      </c>
      <c r="C58" s="130"/>
      <c r="D58" s="197" t="str">
        <f>IF(C58="","",(IF(ISERROR(VLOOKUP(C58,FSGT3_Inscr!$F$7:$L$110,2,FALSE))=TRUE,VLOOKUP(C58,FSGT4_Inscr!$F$7:$L$110,2,FALSE),(VLOOKUP(C58,FSGT3_Inscr!$F$7:$L$110,2,FALSE)))))</f>
        <v/>
      </c>
      <c r="E58" s="197" t="str">
        <f>IF(C58="","",IF(ISERROR(VLOOKUP(C58,FSGT3_Inscr!$F$7:$L$110,3,FALSE))=TRUE,VLOOKUP(C58,FSGT4_Inscr!$F$7:$L$110,3,FALSE),(VLOOKUP(C58,FSGT3_Inscr!$F$7:$L$110,3,FALSE))))</f>
        <v/>
      </c>
      <c r="F58" s="197" t="str">
        <f>IF(C58="","",(IF(ISERROR(VLOOKUP(C58,FSGT3_Inscr!$F$7:$L$110,4,FALSE))=TRUE,VLOOKUP(C58,FSGT4_Inscr!$F$7:$L$110,4,FALSE),(VLOOKUP(C58,FSGT3_Inscr!$F$7:$L$110,4,FALSE)))))</f>
        <v/>
      </c>
      <c r="G58" s="197" t="str">
        <f>IF(C58="","",(IF(ISERROR(VLOOKUP(C58,FSGT3_Inscr!$F$7:$L$110,5,FALSE))=TRUE,VLOOKUP(C58,FSGT4_Inscr!$F$7:$L$110,5,FALSE),(VLOOKUP(C58,FSGT3_Inscr!$F$7:$L$110,5,FALSE)))))</f>
        <v/>
      </c>
      <c r="H58" s="197" t="str">
        <f>IF(C58="","",(IF(ISERROR(VLOOKUP(C58,FSGT3_Inscr!$F$7:$L$110,6,FALSE))=TRUE,VLOOKUP(C58,FSGT4_Inscr!$F$7:$L$110,6,FALSE),(VLOOKUP(C58,FSGT3_Inscr!$F$7:$L$110,6,FALSE)))))</f>
        <v/>
      </c>
      <c r="I58" s="196"/>
      <c r="J58" s="198">
        <f t="shared" si="15"/>
        <v>0</v>
      </c>
      <c r="K58" s="203">
        <f>IF(J58=1,(SUM($J$8:J58)*J58),0)</f>
        <v>0</v>
      </c>
      <c r="L58" s="203" t="str">
        <f t="shared" si="2"/>
        <v xml:space="preserve"> </v>
      </c>
      <c r="M58" s="203" t="str">
        <f t="shared" si="3"/>
        <v xml:space="preserve"> </v>
      </c>
      <c r="N58" s="203" t="str">
        <f t="shared" si="4"/>
        <v xml:space="preserve"> </v>
      </c>
      <c r="O58" s="144" t="str">
        <f t="shared" si="5"/>
        <v xml:space="preserve"> </v>
      </c>
      <c r="P58" s="234" t="str">
        <f t="shared" si="6"/>
        <v/>
      </c>
      <c r="Q58" s="279"/>
      <c r="R58" s="198">
        <f t="shared" si="7"/>
        <v>0</v>
      </c>
      <c r="S58" s="203">
        <f>IF(R58=1,(SUM($R$8:R58)*R58),0)</f>
        <v>0</v>
      </c>
      <c r="T58" s="203" t="str">
        <f t="shared" si="8"/>
        <v xml:space="preserve"> </v>
      </c>
      <c r="U58" s="203" t="str">
        <f t="shared" si="9"/>
        <v xml:space="preserve"> </v>
      </c>
      <c r="V58" s="248" t="str">
        <f t="shared" si="10"/>
        <v xml:space="preserve"> </v>
      </c>
      <c r="W58" s="144" t="str">
        <f t="shared" si="11"/>
        <v xml:space="preserve"> </v>
      </c>
      <c r="X58" s="234" t="str">
        <f t="shared" si="12"/>
        <v/>
      </c>
      <c r="AL58" s="268" t="str">
        <f t="shared" si="13"/>
        <v/>
      </c>
      <c r="AM58" s="270">
        <f t="shared" si="14"/>
        <v>0</v>
      </c>
    </row>
    <row r="59" spans="1:39" ht="14.1" customHeight="1" x14ac:dyDescent="0.3">
      <c r="A59" s="131">
        <v>52</v>
      </c>
      <c r="B59" s="131">
        <f t="shared" si="0"/>
        <v>1</v>
      </c>
      <c r="C59" s="132"/>
      <c r="D59" s="131" t="str">
        <f>IF(C59="","",(IF(ISERROR(VLOOKUP(C59,FSGT3_Inscr!$F$7:$L$110,2,FALSE))=TRUE,VLOOKUP(C59,FSGT4_Inscr!$F$7:$L$110,2,FALSE),(VLOOKUP(C59,FSGT3_Inscr!$F$7:$L$110,2,FALSE)))))</f>
        <v/>
      </c>
      <c r="E59" s="131" t="str">
        <f>IF(C59="","",IF(ISERROR(VLOOKUP(C59,FSGT3_Inscr!$F$7:$L$110,3,FALSE))=TRUE,VLOOKUP(C59,FSGT4_Inscr!$F$7:$L$110,3,FALSE),(VLOOKUP(C59,FSGT3_Inscr!$F$7:$L$110,3,FALSE))))</f>
        <v/>
      </c>
      <c r="F59" s="131" t="str">
        <f>IF(C59="","",(IF(ISERROR(VLOOKUP(C59,FSGT3_Inscr!$F$7:$L$110,4,FALSE))=TRUE,VLOOKUP(C59,FSGT4_Inscr!$F$7:$L$110,4,FALSE),(VLOOKUP(C59,FSGT3_Inscr!$F$7:$L$110,4,FALSE)))))</f>
        <v/>
      </c>
      <c r="G59" s="131" t="str">
        <f>IF(C59="","",(IF(ISERROR(VLOOKUP(C59,FSGT3_Inscr!$F$7:$L$110,5,FALSE))=TRUE,VLOOKUP(C59,FSGT4_Inscr!$F$7:$L$110,5,FALSE),(VLOOKUP(C59,FSGT3_Inscr!$F$7:$L$110,5,FALSE)))))</f>
        <v/>
      </c>
      <c r="H59" s="131" t="str">
        <f>IF(C59="","",(IF(ISERROR(VLOOKUP(C59,FSGT3_Inscr!$F$7:$L$110,6,FALSE))=TRUE,VLOOKUP(C59,FSGT4_Inscr!$F$7:$L$110,6,FALSE),(VLOOKUP(C59,FSGT3_Inscr!$F$7:$L$110,6,FALSE)))))</f>
        <v/>
      </c>
      <c r="I59" s="78"/>
      <c r="J59" s="241">
        <f t="shared" si="15"/>
        <v>0</v>
      </c>
      <c r="K59" s="204">
        <f>IF(J59=1,(SUM($J$8:J59)*J59),0)</f>
        <v>0</v>
      </c>
      <c r="L59" s="204" t="str">
        <f t="shared" si="2"/>
        <v xml:space="preserve"> </v>
      </c>
      <c r="M59" s="204" t="str">
        <f t="shared" si="3"/>
        <v xml:space="preserve"> </v>
      </c>
      <c r="N59" s="204" t="str">
        <f t="shared" si="4"/>
        <v xml:space="preserve"> </v>
      </c>
      <c r="O59" s="143" t="str">
        <f t="shared" si="5"/>
        <v xml:space="preserve"> </v>
      </c>
      <c r="P59" s="233" t="str">
        <f t="shared" si="6"/>
        <v/>
      </c>
      <c r="Q59" s="280"/>
      <c r="R59" s="241">
        <f t="shared" si="7"/>
        <v>0</v>
      </c>
      <c r="S59" s="204">
        <f>IF(R59=1,(SUM($R$8:R59)*R59),0)</f>
        <v>0</v>
      </c>
      <c r="T59" s="204" t="str">
        <f t="shared" si="8"/>
        <v xml:space="preserve"> </v>
      </c>
      <c r="U59" s="204" t="str">
        <f t="shared" si="9"/>
        <v xml:space="preserve"> </v>
      </c>
      <c r="V59" s="249" t="str">
        <f t="shared" si="10"/>
        <v xml:space="preserve"> </v>
      </c>
      <c r="W59" s="143" t="str">
        <f t="shared" si="11"/>
        <v xml:space="preserve"> </v>
      </c>
      <c r="X59" s="233" t="str">
        <f t="shared" si="12"/>
        <v/>
      </c>
      <c r="AL59" s="268" t="str">
        <f t="shared" si="13"/>
        <v/>
      </c>
      <c r="AM59" s="270">
        <f t="shared" si="14"/>
        <v>0</v>
      </c>
    </row>
    <row r="60" spans="1:39" ht="14.1" customHeight="1" x14ac:dyDescent="0.3">
      <c r="A60" s="197">
        <v>53</v>
      </c>
      <c r="B60" s="197">
        <f t="shared" si="0"/>
        <v>1</v>
      </c>
      <c r="C60" s="130"/>
      <c r="D60" s="197" t="str">
        <f>IF(C60="","",(IF(ISERROR(VLOOKUP(C60,FSGT3_Inscr!$F$7:$L$110,2,FALSE))=TRUE,VLOOKUP(C60,FSGT4_Inscr!$F$7:$L$110,2,FALSE),(VLOOKUP(C60,FSGT3_Inscr!$F$7:$L$110,2,FALSE)))))</f>
        <v/>
      </c>
      <c r="E60" s="197" t="str">
        <f>IF(C60="","",IF(ISERROR(VLOOKUP(C60,FSGT3_Inscr!$F$7:$L$110,3,FALSE))=TRUE,VLOOKUP(C60,FSGT4_Inscr!$F$7:$L$110,3,FALSE),(VLOOKUP(C60,FSGT3_Inscr!$F$7:$L$110,3,FALSE))))</f>
        <v/>
      </c>
      <c r="F60" s="197" t="str">
        <f>IF(C60="","",(IF(ISERROR(VLOOKUP(C60,FSGT3_Inscr!$F$7:$L$110,4,FALSE))=TRUE,VLOOKUP(C60,FSGT4_Inscr!$F$7:$L$110,4,FALSE),(VLOOKUP(C60,FSGT3_Inscr!$F$7:$L$110,4,FALSE)))))</f>
        <v/>
      </c>
      <c r="G60" s="197" t="str">
        <f>IF(C60="","",(IF(ISERROR(VLOOKUP(C60,FSGT3_Inscr!$F$7:$L$110,5,FALSE))=TRUE,VLOOKUP(C60,FSGT4_Inscr!$F$7:$L$110,5,FALSE),(VLOOKUP(C60,FSGT3_Inscr!$F$7:$L$110,5,FALSE)))))</f>
        <v/>
      </c>
      <c r="H60" s="197" t="str">
        <f>IF(C60="","",(IF(ISERROR(VLOOKUP(C60,FSGT3_Inscr!$F$7:$L$110,6,FALSE))=TRUE,VLOOKUP(C60,FSGT4_Inscr!$F$7:$L$110,6,FALSE),(VLOOKUP(C60,FSGT3_Inscr!$F$7:$L$110,6,FALSE)))))</f>
        <v/>
      </c>
      <c r="I60" s="196"/>
      <c r="J60" s="198">
        <f t="shared" si="15"/>
        <v>0</v>
      </c>
      <c r="K60" s="203">
        <f>IF(J60=1,(SUM($J$8:J60)*J60),0)</f>
        <v>0</v>
      </c>
      <c r="L60" s="203" t="str">
        <f t="shared" si="2"/>
        <v xml:space="preserve"> </v>
      </c>
      <c r="M60" s="203" t="str">
        <f t="shared" si="3"/>
        <v xml:space="preserve"> </v>
      </c>
      <c r="N60" s="203" t="str">
        <f t="shared" si="4"/>
        <v xml:space="preserve"> </v>
      </c>
      <c r="O60" s="144" t="str">
        <f t="shared" si="5"/>
        <v xml:space="preserve"> </v>
      </c>
      <c r="P60" s="234" t="str">
        <f t="shared" si="6"/>
        <v/>
      </c>
      <c r="Q60" s="279"/>
      <c r="R60" s="198">
        <f t="shared" si="7"/>
        <v>0</v>
      </c>
      <c r="S60" s="203">
        <f>IF(R60=1,(SUM($R$8:R60)*R60),0)</f>
        <v>0</v>
      </c>
      <c r="T60" s="203" t="str">
        <f t="shared" si="8"/>
        <v xml:space="preserve"> </v>
      </c>
      <c r="U60" s="203" t="str">
        <f t="shared" si="9"/>
        <v xml:space="preserve"> </v>
      </c>
      <c r="V60" s="248" t="str">
        <f t="shared" si="10"/>
        <v xml:space="preserve"> </v>
      </c>
      <c r="W60" s="144" t="str">
        <f t="shared" si="11"/>
        <v xml:space="preserve"> </v>
      </c>
      <c r="X60" s="234" t="str">
        <f t="shared" si="12"/>
        <v/>
      </c>
      <c r="AL60" s="268" t="str">
        <f t="shared" si="13"/>
        <v/>
      </c>
      <c r="AM60" s="270">
        <f t="shared" si="14"/>
        <v>0</v>
      </c>
    </row>
    <row r="61" spans="1:39" ht="14.1" customHeight="1" x14ac:dyDescent="0.3">
      <c r="A61" s="131">
        <v>54</v>
      </c>
      <c r="B61" s="131">
        <f t="shared" si="0"/>
        <v>1</v>
      </c>
      <c r="C61" s="132"/>
      <c r="D61" s="131" t="str">
        <f>IF(C61="","",(IF(ISERROR(VLOOKUP(C61,FSGT3_Inscr!$F$7:$L$110,2,FALSE))=TRUE,VLOOKUP(C61,FSGT4_Inscr!$F$7:$L$110,2,FALSE),(VLOOKUP(C61,FSGT3_Inscr!$F$7:$L$110,2,FALSE)))))</f>
        <v/>
      </c>
      <c r="E61" s="131" t="str">
        <f>IF(C61="","",IF(ISERROR(VLOOKUP(C61,FSGT3_Inscr!$F$7:$L$110,3,FALSE))=TRUE,VLOOKUP(C61,FSGT4_Inscr!$F$7:$L$110,3,FALSE),(VLOOKUP(C61,FSGT3_Inscr!$F$7:$L$110,3,FALSE))))</f>
        <v/>
      </c>
      <c r="F61" s="131" t="str">
        <f>IF(C61="","",(IF(ISERROR(VLOOKUP(C61,FSGT3_Inscr!$F$7:$L$110,4,FALSE))=TRUE,VLOOKUP(C61,FSGT4_Inscr!$F$7:$L$110,4,FALSE),(VLOOKUP(C61,FSGT3_Inscr!$F$7:$L$110,4,FALSE)))))</f>
        <v/>
      </c>
      <c r="G61" s="131" t="str">
        <f>IF(C61="","",(IF(ISERROR(VLOOKUP(C61,FSGT3_Inscr!$F$7:$L$110,5,FALSE))=TRUE,VLOOKUP(C61,FSGT4_Inscr!$F$7:$L$110,5,FALSE),(VLOOKUP(C61,FSGT3_Inscr!$F$7:$L$110,5,FALSE)))))</f>
        <v/>
      </c>
      <c r="H61" s="131" t="str">
        <f>IF(C61="","",(IF(ISERROR(VLOOKUP(C61,FSGT3_Inscr!$F$7:$L$110,6,FALSE))=TRUE,VLOOKUP(C61,FSGT4_Inscr!$F$7:$L$110,6,FALSE),(VLOOKUP(C61,FSGT3_Inscr!$F$7:$L$110,6,FALSE)))))</f>
        <v/>
      </c>
      <c r="I61" s="78"/>
      <c r="J61" s="241">
        <f t="shared" si="15"/>
        <v>0</v>
      </c>
      <c r="K61" s="204">
        <f>IF(J61=1,(SUM($J$8:J61)*J61),0)</f>
        <v>0</v>
      </c>
      <c r="L61" s="204" t="str">
        <f t="shared" si="2"/>
        <v xml:space="preserve"> </v>
      </c>
      <c r="M61" s="204" t="str">
        <f t="shared" si="3"/>
        <v xml:space="preserve"> </v>
      </c>
      <c r="N61" s="204" t="str">
        <f t="shared" si="4"/>
        <v xml:space="preserve"> </v>
      </c>
      <c r="O61" s="143" t="str">
        <f t="shared" si="5"/>
        <v xml:space="preserve"> </v>
      </c>
      <c r="P61" s="233" t="str">
        <f t="shared" si="6"/>
        <v/>
      </c>
      <c r="Q61" s="280"/>
      <c r="R61" s="241">
        <f t="shared" si="7"/>
        <v>0</v>
      </c>
      <c r="S61" s="204">
        <f>IF(R61=1,(SUM($R$8:R61)*R61),0)</f>
        <v>0</v>
      </c>
      <c r="T61" s="204" t="str">
        <f t="shared" si="8"/>
        <v xml:space="preserve"> </v>
      </c>
      <c r="U61" s="204" t="str">
        <f t="shared" si="9"/>
        <v xml:space="preserve"> </v>
      </c>
      <c r="V61" s="249" t="str">
        <f t="shared" si="10"/>
        <v xml:space="preserve"> </v>
      </c>
      <c r="W61" s="143" t="str">
        <f t="shared" si="11"/>
        <v xml:space="preserve"> </v>
      </c>
      <c r="X61" s="233" t="str">
        <f t="shared" si="12"/>
        <v/>
      </c>
      <c r="AL61" s="268" t="str">
        <f t="shared" si="13"/>
        <v/>
      </c>
      <c r="AM61" s="270">
        <f t="shared" si="14"/>
        <v>0</v>
      </c>
    </row>
    <row r="62" spans="1:39" ht="14.1" customHeight="1" x14ac:dyDescent="0.3">
      <c r="A62" s="197">
        <v>55</v>
      </c>
      <c r="B62" s="197">
        <f t="shared" si="0"/>
        <v>1</v>
      </c>
      <c r="C62" s="130"/>
      <c r="D62" s="197" t="str">
        <f>IF(C62="","",(IF(ISERROR(VLOOKUP(C62,FSGT3_Inscr!$F$7:$L$110,2,FALSE))=TRUE,VLOOKUP(C62,FSGT4_Inscr!$F$7:$L$110,2,FALSE),(VLOOKUP(C62,FSGT3_Inscr!$F$7:$L$110,2,FALSE)))))</f>
        <v/>
      </c>
      <c r="E62" s="197" t="str">
        <f>IF(C62="","",IF(ISERROR(VLOOKUP(C62,FSGT3_Inscr!$F$7:$L$110,3,FALSE))=TRUE,VLOOKUP(C62,FSGT4_Inscr!$F$7:$L$110,3,FALSE),(VLOOKUP(C62,FSGT3_Inscr!$F$7:$L$110,3,FALSE))))</f>
        <v/>
      </c>
      <c r="F62" s="197" t="str">
        <f>IF(C62="","",(IF(ISERROR(VLOOKUP(C62,FSGT3_Inscr!$F$7:$L$110,4,FALSE))=TRUE,VLOOKUP(C62,FSGT4_Inscr!$F$7:$L$110,4,FALSE),(VLOOKUP(C62,FSGT3_Inscr!$F$7:$L$110,4,FALSE)))))</f>
        <v/>
      </c>
      <c r="G62" s="197" t="str">
        <f>IF(C62="","",(IF(ISERROR(VLOOKUP(C62,FSGT3_Inscr!$F$7:$L$110,5,FALSE))=TRUE,VLOOKUP(C62,FSGT4_Inscr!$F$7:$L$110,5,FALSE),(VLOOKUP(C62,FSGT3_Inscr!$F$7:$L$110,5,FALSE)))))</f>
        <v/>
      </c>
      <c r="H62" s="197" t="str">
        <f>IF(C62="","",(IF(ISERROR(VLOOKUP(C62,FSGT3_Inscr!$F$7:$L$110,6,FALSE))=TRUE,VLOOKUP(C62,FSGT4_Inscr!$F$7:$L$110,6,FALSE),(VLOOKUP(C62,FSGT3_Inscr!$F$7:$L$110,6,FALSE)))))</f>
        <v/>
      </c>
      <c r="I62" s="196"/>
      <c r="J62" s="198">
        <f t="shared" si="15"/>
        <v>0</v>
      </c>
      <c r="K62" s="203">
        <f>IF(J62=1,(SUM($J$8:J62)*J62),0)</f>
        <v>0</v>
      </c>
      <c r="L62" s="203" t="str">
        <f t="shared" si="2"/>
        <v xml:space="preserve"> </v>
      </c>
      <c r="M62" s="203" t="str">
        <f t="shared" si="3"/>
        <v xml:space="preserve"> </v>
      </c>
      <c r="N62" s="203" t="str">
        <f t="shared" si="4"/>
        <v xml:space="preserve"> </v>
      </c>
      <c r="O62" s="144" t="str">
        <f t="shared" si="5"/>
        <v xml:space="preserve"> </v>
      </c>
      <c r="P62" s="234" t="str">
        <f t="shared" si="6"/>
        <v/>
      </c>
      <c r="Q62" s="279"/>
      <c r="R62" s="198">
        <f t="shared" si="7"/>
        <v>0</v>
      </c>
      <c r="S62" s="203">
        <f>IF(R62=1,(SUM($R$8:R62)*R62),0)</f>
        <v>0</v>
      </c>
      <c r="T62" s="203" t="str">
        <f t="shared" si="8"/>
        <v xml:space="preserve"> </v>
      </c>
      <c r="U62" s="203" t="str">
        <f t="shared" si="9"/>
        <v xml:space="preserve"> </v>
      </c>
      <c r="V62" s="248" t="str">
        <f t="shared" si="10"/>
        <v xml:space="preserve"> </v>
      </c>
      <c r="W62" s="144" t="str">
        <f t="shared" si="11"/>
        <v xml:space="preserve"> </v>
      </c>
      <c r="X62" s="234" t="str">
        <f t="shared" si="12"/>
        <v/>
      </c>
      <c r="AL62" s="268" t="str">
        <f t="shared" si="13"/>
        <v/>
      </c>
      <c r="AM62" s="270">
        <f t="shared" si="14"/>
        <v>0</v>
      </c>
    </row>
    <row r="63" spans="1:39" ht="14.1" customHeight="1" x14ac:dyDescent="0.3">
      <c r="A63" s="131">
        <v>56</v>
      </c>
      <c r="B63" s="131">
        <f t="shared" si="0"/>
        <v>1</v>
      </c>
      <c r="C63" s="132"/>
      <c r="D63" s="131" t="str">
        <f>IF(C63="","",(IF(ISERROR(VLOOKUP(C63,FSGT3_Inscr!$F$7:$L$110,2,FALSE))=TRUE,VLOOKUP(C63,FSGT4_Inscr!$F$7:$L$110,2,FALSE),(VLOOKUP(C63,FSGT3_Inscr!$F$7:$L$110,2,FALSE)))))</f>
        <v/>
      </c>
      <c r="E63" s="131" t="str">
        <f>IF(C63="","",IF(ISERROR(VLOOKUP(C63,FSGT3_Inscr!$F$7:$L$110,3,FALSE))=TRUE,VLOOKUP(C63,FSGT4_Inscr!$F$7:$L$110,3,FALSE),(VLOOKUP(C63,FSGT3_Inscr!$F$7:$L$110,3,FALSE))))</f>
        <v/>
      </c>
      <c r="F63" s="131" t="str">
        <f>IF(C63="","",(IF(ISERROR(VLOOKUP(C63,FSGT3_Inscr!$F$7:$L$110,4,FALSE))=TRUE,VLOOKUP(C63,FSGT4_Inscr!$F$7:$L$110,4,FALSE),(VLOOKUP(C63,FSGT3_Inscr!$F$7:$L$110,4,FALSE)))))</f>
        <v/>
      </c>
      <c r="G63" s="131" t="str">
        <f>IF(C63="","",(IF(ISERROR(VLOOKUP(C63,FSGT3_Inscr!$F$7:$L$110,5,FALSE))=TRUE,VLOOKUP(C63,FSGT4_Inscr!$F$7:$L$110,5,FALSE),(VLOOKUP(C63,FSGT3_Inscr!$F$7:$L$110,5,FALSE)))))</f>
        <v/>
      </c>
      <c r="H63" s="131" t="str">
        <f>IF(C63="","",(IF(ISERROR(VLOOKUP(C63,FSGT3_Inscr!$F$7:$L$110,6,FALSE))=TRUE,VLOOKUP(C63,FSGT4_Inscr!$F$7:$L$110,6,FALSE),(VLOOKUP(C63,FSGT3_Inscr!$F$7:$L$110,6,FALSE)))))</f>
        <v/>
      </c>
      <c r="I63" s="78"/>
      <c r="J63" s="241">
        <f t="shared" si="15"/>
        <v>0</v>
      </c>
      <c r="K63" s="204">
        <f>IF(J63=1,(SUM($J$8:J63)*J63),0)</f>
        <v>0</v>
      </c>
      <c r="L63" s="204" t="str">
        <f t="shared" si="2"/>
        <v xml:space="preserve"> </v>
      </c>
      <c r="M63" s="204" t="str">
        <f t="shared" si="3"/>
        <v xml:space="preserve"> </v>
      </c>
      <c r="N63" s="204" t="str">
        <f t="shared" si="4"/>
        <v xml:space="preserve"> </v>
      </c>
      <c r="O63" s="143" t="str">
        <f t="shared" si="5"/>
        <v xml:space="preserve"> </v>
      </c>
      <c r="P63" s="233" t="str">
        <f t="shared" si="6"/>
        <v/>
      </c>
      <c r="Q63" s="280"/>
      <c r="R63" s="241">
        <f t="shared" si="7"/>
        <v>0</v>
      </c>
      <c r="S63" s="204">
        <f>IF(R63=1,(SUM($R$8:R63)*R63),0)</f>
        <v>0</v>
      </c>
      <c r="T63" s="204" t="str">
        <f t="shared" si="8"/>
        <v xml:space="preserve"> </v>
      </c>
      <c r="U63" s="204" t="str">
        <f t="shared" si="9"/>
        <v xml:space="preserve"> </v>
      </c>
      <c r="V63" s="249" t="str">
        <f t="shared" si="10"/>
        <v xml:space="preserve"> </v>
      </c>
      <c r="W63" s="143" t="str">
        <f t="shared" si="11"/>
        <v xml:space="preserve"> </v>
      </c>
      <c r="X63" s="233" t="str">
        <f t="shared" si="12"/>
        <v/>
      </c>
      <c r="AL63" s="268" t="str">
        <f t="shared" si="13"/>
        <v/>
      </c>
      <c r="AM63" s="270">
        <f t="shared" si="14"/>
        <v>0</v>
      </c>
    </row>
    <row r="64" spans="1:39" ht="14.1" customHeight="1" x14ac:dyDescent="0.3">
      <c r="A64" s="197">
        <v>57</v>
      </c>
      <c r="B64" s="197">
        <f t="shared" si="0"/>
        <v>1</v>
      </c>
      <c r="C64" s="130"/>
      <c r="D64" s="197" t="str">
        <f>IF(C64="","",(IF(ISERROR(VLOOKUP(C64,FSGT3_Inscr!$F$7:$L$110,2,FALSE))=TRUE,VLOOKUP(C64,FSGT4_Inscr!$F$7:$L$110,2,FALSE),(VLOOKUP(C64,FSGT3_Inscr!$F$7:$L$110,2,FALSE)))))</f>
        <v/>
      </c>
      <c r="E64" s="197" t="str">
        <f>IF(C64="","",IF(ISERROR(VLOOKUP(C64,FSGT3_Inscr!$F$7:$L$110,3,FALSE))=TRUE,VLOOKUP(C64,FSGT4_Inscr!$F$7:$L$110,3,FALSE),(VLOOKUP(C64,FSGT3_Inscr!$F$7:$L$110,3,FALSE))))</f>
        <v/>
      </c>
      <c r="F64" s="197" t="str">
        <f>IF(C64="","",(IF(ISERROR(VLOOKUP(C64,FSGT3_Inscr!$F$7:$L$110,4,FALSE))=TRUE,VLOOKUP(C64,FSGT4_Inscr!$F$7:$L$110,4,FALSE),(VLOOKUP(C64,FSGT3_Inscr!$F$7:$L$110,4,FALSE)))))</f>
        <v/>
      </c>
      <c r="G64" s="197" t="str">
        <f>IF(C64="","",(IF(ISERROR(VLOOKUP(C64,FSGT3_Inscr!$F$7:$L$110,5,FALSE))=TRUE,VLOOKUP(C64,FSGT4_Inscr!$F$7:$L$110,5,FALSE),(VLOOKUP(C64,FSGT3_Inscr!$F$7:$L$110,5,FALSE)))))</f>
        <v/>
      </c>
      <c r="H64" s="197" t="str">
        <f>IF(C64="","",(IF(ISERROR(VLOOKUP(C64,FSGT3_Inscr!$F$7:$L$110,6,FALSE))=TRUE,VLOOKUP(C64,FSGT4_Inscr!$F$7:$L$110,6,FALSE),(VLOOKUP(C64,FSGT3_Inscr!$F$7:$L$110,6,FALSE)))))</f>
        <v/>
      </c>
      <c r="I64" s="196"/>
      <c r="J64" s="198">
        <f t="shared" si="15"/>
        <v>0</v>
      </c>
      <c r="K64" s="203">
        <f>IF(J64=1,(SUM($J$8:J64)*J64),0)</f>
        <v>0</v>
      </c>
      <c r="L64" s="203" t="str">
        <f t="shared" si="2"/>
        <v xml:space="preserve"> </v>
      </c>
      <c r="M64" s="203" t="str">
        <f t="shared" si="3"/>
        <v xml:space="preserve"> </v>
      </c>
      <c r="N64" s="203" t="str">
        <f t="shared" si="4"/>
        <v xml:space="preserve"> </v>
      </c>
      <c r="O64" s="144" t="str">
        <f t="shared" si="5"/>
        <v xml:space="preserve"> </v>
      </c>
      <c r="P64" s="234" t="str">
        <f t="shared" si="6"/>
        <v/>
      </c>
      <c r="Q64" s="279"/>
      <c r="R64" s="198">
        <f t="shared" si="7"/>
        <v>0</v>
      </c>
      <c r="S64" s="203">
        <f>IF(R64=1,(SUM($R$8:R64)*R64),0)</f>
        <v>0</v>
      </c>
      <c r="T64" s="203" t="str">
        <f t="shared" si="8"/>
        <v xml:space="preserve"> </v>
      </c>
      <c r="U64" s="203" t="str">
        <f t="shared" si="9"/>
        <v xml:space="preserve"> </v>
      </c>
      <c r="V64" s="248" t="str">
        <f t="shared" si="10"/>
        <v xml:space="preserve"> </v>
      </c>
      <c r="W64" s="144" t="str">
        <f t="shared" si="11"/>
        <v xml:space="preserve"> </v>
      </c>
      <c r="X64" s="234" t="str">
        <f t="shared" si="12"/>
        <v/>
      </c>
      <c r="AL64" s="268" t="str">
        <f t="shared" si="13"/>
        <v/>
      </c>
      <c r="AM64" s="270">
        <f t="shared" si="14"/>
        <v>0</v>
      </c>
    </row>
    <row r="65" spans="1:39" ht="14.1" customHeight="1" x14ac:dyDescent="0.3">
      <c r="A65" s="131">
        <v>58</v>
      </c>
      <c r="B65" s="131">
        <f t="shared" si="0"/>
        <v>1</v>
      </c>
      <c r="C65" s="132"/>
      <c r="D65" s="131" t="str">
        <f>IF(C65="","",(IF(ISERROR(VLOOKUP(C65,FSGT3_Inscr!$F$7:$L$110,2,FALSE))=TRUE,VLOOKUP(C65,FSGT4_Inscr!$F$7:$L$110,2,FALSE),(VLOOKUP(C65,FSGT3_Inscr!$F$7:$L$110,2,FALSE)))))</f>
        <v/>
      </c>
      <c r="E65" s="131" t="str">
        <f>IF(C65="","",IF(ISERROR(VLOOKUP(C65,FSGT3_Inscr!$F$7:$L$110,3,FALSE))=TRUE,VLOOKUP(C65,FSGT4_Inscr!$F$7:$L$110,3,FALSE),(VLOOKUP(C65,FSGT3_Inscr!$F$7:$L$110,3,FALSE))))</f>
        <v/>
      </c>
      <c r="F65" s="131" t="str">
        <f>IF(C65="","",(IF(ISERROR(VLOOKUP(C65,FSGT3_Inscr!$F$7:$L$110,4,FALSE))=TRUE,VLOOKUP(C65,FSGT4_Inscr!$F$7:$L$110,4,FALSE),(VLOOKUP(C65,FSGT3_Inscr!$F$7:$L$110,4,FALSE)))))</f>
        <v/>
      </c>
      <c r="G65" s="131" t="str">
        <f>IF(C65="","",(IF(ISERROR(VLOOKUP(C65,FSGT3_Inscr!$F$7:$L$110,5,FALSE))=TRUE,VLOOKUP(C65,FSGT4_Inscr!$F$7:$L$110,5,FALSE),(VLOOKUP(C65,FSGT3_Inscr!$F$7:$L$110,5,FALSE)))))</f>
        <v/>
      </c>
      <c r="H65" s="131" t="str">
        <f>IF(C65="","",(IF(ISERROR(VLOOKUP(C65,FSGT3_Inscr!$F$7:$L$110,6,FALSE))=TRUE,VLOOKUP(C65,FSGT4_Inscr!$F$7:$L$110,6,FALSE),(VLOOKUP(C65,FSGT3_Inscr!$F$7:$L$110,6,FALSE)))))</f>
        <v/>
      </c>
      <c r="I65" s="78"/>
      <c r="J65" s="241">
        <f t="shared" si="15"/>
        <v>0</v>
      </c>
      <c r="K65" s="204">
        <f>IF(J65=1,(SUM($J$8:J65)*J65),0)</f>
        <v>0</v>
      </c>
      <c r="L65" s="204" t="str">
        <f t="shared" si="2"/>
        <v xml:space="preserve"> </v>
      </c>
      <c r="M65" s="204" t="str">
        <f t="shared" si="3"/>
        <v xml:space="preserve"> </v>
      </c>
      <c r="N65" s="204" t="str">
        <f t="shared" si="4"/>
        <v xml:space="preserve"> </v>
      </c>
      <c r="O65" s="143" t="str">
        <f t="shared" si="5"/>
        <v xml:space="preserve"> </v>
      </c>
      <c r="P65" s="233" t="str">
        <f t="shared" si="6"/>
        <v/>
      </c>
      <c r="Q65" s="280"/>
      <c r="R65" s="241">
        <f t="shared" si="7"/>
        <v>0</v>
      </c>
      <c r="S65" s="204">
        <f>IF(R65=1,(SUM($R$8:R65)*R65),0)</f>
        <v>0</v>
      </c>
      <c r="T65" s="204" t="str">
        <f t="shared" si="8"/>
        <v xml:space="preserve"> </v>
      </c>
      <c r="U65" s="204" t="str">
        <f t="shared" si="9"/>
        <v xml:space="preserve"> </v>
      </c>
      <c r="V65" s="249" t="str">
        <f t="shared" si="10"/>
        <v xml:space="preserve"> </v>
      </c>
      <c r="W65" s="143" t="str">
        <f t="shared" si="11"/>
        <v xml:space="preserve"> </v>
      </c>
      <c r="X65" s="233" t="str">
        <f t="shared" si="12"/>
        <v/>
      </c>
      <c r="AL65" s="268" t="str">
        <f t="shared" si="13"/>
        <v/>
      </c>
      <c r="AM65" s="270">
        <f t="shared" si="14"/>
        <v>0</v>
      </c>
    </row>
    <row r="66" spans="1:39" ht="14.1" customHeight="1" x14ac:dyDescent="0.3">
      <c r="A66" s="197">
        <v>59</v>
      </c>
      <c r="B66" s="197">
        <f t="shared" si="0"/>
        <v>1</v>
      </c>
      <c r="C66" s="130"/>
      <c r="D66" s="197" t="str">
        <f>IF(C66="","",(IF(ISERROR(VLOOKUP(C66,FSGT3_Inscr!$F$7:$L$110,2,FALSE))=TRUE,VLOOKUP(C66,FSGT4_Inscr!$F$7:$L$110,2,FALSE),(VLOOKUP(C66,FSGT3_Inscr!$F$7:$L$110,2,FALSE)))))</f>
        <v/>
      </c>
      <c r="E66" s="197" t="str">
        <f>IF(C66="","",IF(ISERROR(VLOOKUP(C66,FSGT3_Inscr!$F$7:$L$110,3,FALSE))=TRUE,VLOOKUP(C66,FSGT4_Inscr!$F$7:$L$110,3,FALSE),(VLOOKUP(C66,FSGT3_Inscr!$F$7:$L$110,3,FALSE))))</f>
        <v/>
      </c>
      <c r="F66" s="197" t="str">
        <f>IF(C66="","",(IF(ISERROR(VLOOKUP(C66,FSGT3_Inscr!$F$7:$L$110,4,FALSE))=TRUE,VLOOKUP(C66,FSGT4_Inscr!$F$7:$L$110,4,FALSE),(VLOOKUP(C66,FSGT3_Inscr!$F$7:$L$110,4,FALSE)))))</f>
        <v/>
      </c>
      <c r="G66" s="197" t="str">
        <f>IF(C66="","",(IF(ISERROR(VLOOKUP(C66,FSGT3_Inscr!$F$7:$L$110,5,FALSE))=TRUE,VLOOKUP(C66,FSGT4_Inscr!$F$7:$L$110,5,FALSE),(VLOOKUP(C66,FSGT3_Inscr!$F$7:$L$110,5,FALSE)))))</f>
        <v/>
      </c>
      <c r="H66" s="197" t="str">
        <f>IF(C66="","",(IF(ISERROR(VLOOKUP(C66,FSGT3_Inscr!$F$7:$L$110,6,FALSE))=TRUE,VLOOKUP(C66,FSGT4_Inscr!$F$7:$L$110,6,FALSE),(VLOOKUP(C66,FSGT3_Inscr!$F$7:$L$110,6,FALSE)))))</f>
        <v/>
      </c>
      <c r="I66" s="196"/>
      <c r="J66" s="198">
        <f t="shared" si="15"/>
        <v>0</v>
      </c>
      <c r="K66" s="203">
        <f>IF(J66=1,(SUM($J$8:J66)*J66),0)</f>
        <v>0</v>
      </c>
      <c r="L66" s="203" t="str">
        <f t="shared" si="2"/>
        <v xml:space="preserve"> </v>
      </c>
      <c r="M66" s="203" t="str">
        <f t="shared" si="3"/>
        <v xml:space="preserve"> </v>
      </c>
      <c r="N66" s="203" t="str">
        <f t="shared" si="4"/>
        <v xml:space="preserve"> </v>
      </c>
      <c r="O66" s="144" t="str">
        <f t="shared" si="5"/>
        <v xml:space="preserve"> </v>
      </c>
      <c r="P66" s="234" t="str">
        <f t="shared" si="6"/>
        <v/>
      </c>
      <c r="Q66" s="279"/>
      <c r="R66" s="198">
        <f t="shared" si="7"/>
        <v>0</v>
      </c>
      <c r="S66" s="203">
        <f>IF(R66=1,(SUM($R$8:R66)*R66),0)</f>
        <v>0</v>
      </c>
      <c r="T66" s="203" t="str">
        <f t="shared" si="8"/>
        <v xml:space="preserve"> </v>
      </c>
      <c r="U66" s="203" t="str">
        <f t="shared" si="9"/>
        <v xml:space="preserve"> </v>
      </c>
      <c r="V66" s="248" t="str">
        <f t="shared" si="10"/>
        <v xml:space="preserve"> </v>
      </c>
      <c r="W66" s="144" t="str">
        <f t="shared" si="11"/>
        <v xml:space="preserve"> </v>
      </c>
      <c r="X66" s="234" t="str">
        <f t="shared" si="12"/>
        <v/>
      </c>
      <c r="AL66" s="268" t="str">
        <f t="shared" si="13"/>
        <v/>
      </c>
      <c r="AM66" s="270">
        <f t="shared" si="14"/>
        <v>0</v>
      </c>
    </row>
    <row r="67" spans="1:39" ht="14.1" customHeight="1" x14ac:dyDescent="0.3">
      <c r="A67" s="131">
        <v>60</v>
      </c>
      <c r="B67" s="131">
        <f t="shared" si="0"/>
        <v>1</v>
      </c>
      <c r="C67" s="132"/>
      <c r="D67" s="131" t="str">
        <f>IF(C67="","",(IF(ISERROR(VLOOKUP(C67,FSGT3_Inscr!$F$7:$L$110,2,FALSE))=TRUE,VLOOKUP(C67,FSGT4_Inscr!$F$7:$L$110,2,FALSE),(VLOOKUP(C67,FSGT3_Inscr!$F$7:$L$110,2,FALSE)))))</f>
        <v/>
      </c>
      <c r="E67" s="131" t="str">
        <f>IF(C67="","",IF(ISERROR(VLOOKUP(C67,FSGT3_Inscr!$F$7:$L$110,3,FALSE))=TRUE,VLOOKUP(C67,FSGT4_Inscr!$F$7:$L$110,3,FALSE),(VLOOKUP(C67,FSGT3_Inscr!$F$7:$L$110,3,FALSE))))</f>
        <v/>
      </c>
      <c r="F67" s="131" t="str">
        <f>IF(C67="","",(IF(ISERROR(VLOOKUP(C67,FSGT3_Inscr!$F$7:$L$110,4,FALSE))=TRUE,VLOOKUP(C67,FSGT4_Inscr!$F$7:$L$110,4,FALSE),(VLOOKUP(C67,FSGT3_Inscr!$F$7:$L$110,4,FALSE)))))</f>
        <v/>
      </c>
      <c r="G67" s="131" t="str">
        <f>IF(C67="","",(IF(ISERROR(VLOOKUP(C67,FSGT3_Inscr!$F$7:$L$110,5,FALSE))=TRUE,VLOOKUP(C67,FSGT4_Inscr!$F$7:$L$110,5,FALSE),(VLOOKUP(C67,FSGT3_Inscr!$F$7:$L$110,5,FALSE)))))</f>
        <v/>
      </c>
      <c r="H67" s="131" t="str">
        <f>IF(C67="","",(IF(ISERROR(VLOOKUP(C67,FSGT3_Inscr!$F$7:$L$110,6,FALSE))=TRUE,VLOOKUP(C67,FSGT4_Inscr!$F$7:$L$110,6,FALSE),(VLOOKUP(C67,FSGT3_Inscr!$F$7:$L$110,6,FALSE)))))</f>
        <v/>
      </c>
      <c r="I67" s="78"/>
      <c r="J67" s="241">
        <f t="shared" si="15"/>
        <v>0</v>
      </c>
      <c r="K67" s="204">
        <f>IF(J67=1,(SUM($J$8:J67)*J67),0)</f>
        <v>0</v>
      </c>
      <c r="L67" s="204" t="str">
        <f t="shared" si="2"/>
        <v xml:space="preserve"> </v>
      </c>
      <c r="M67" s="204" t="str">
        <f t="shared" si="3"/>
        <v xml:space="preserve"> </v>
      </c>
      <c r="N67" s="204" t="str">
        <f t="shared" si="4"/>
        <v xml:space="preserve"> </v>
      </c>
      <c r="O67" s="143" t="str">
        <f t="shared" si="5"/>
        <v xml:space="preserve"> </v>
      </c>
      <c r="P67" s="233" t="str">
        <f t="shared" si="6"/>
        <v/>
      </c>
      <c r="Q67" s="280"/>
      <c r="R67" s="241">
        <f t="shared" si="7"/>
        <v>0</v>
      </c>
      <c r="S67" s="204">
        <f>IF(R67=1,(SUM($R$8:R67)*R67),0)</f>
        <v>0</v>
      </c>
      <c r="T67" s="204" t="str">
        <f t="shared" si="8"/>
        <v xml:space="preserve"> </v>
      </c>
      <c r="U67" s="204" t="str">
        <f t="shared" si="9"/>
        <v xml:space="preserve"> </v>
      </c>
      <c r="V67" s="249" t="str">
        <f t="shared" si="10"/>
        <v xml:space="preserve"> </v>
      </c>
      <c r="W67" s="143" t="str">
        <f t="shared" si="11"/>
        <v xml:space="preserve"> </v>
      </c>
      <c r="X67" s="233" t="str">
        <f t="shared" si="12"/>
        <v/>
      </c>
      <c r="AL67" s="268" t="str">
        <f t="shared" si="13"/>
        <v/>
      </c>
      <c r="AM67" s="270">
        <f t="shared" si="14"/>
        <v>0</v>
      </c>
    </row>
    <row r="68" spans="1:39" ht="14.1" customHeight="1" x14ac:dyDescent="0.3">
      <c r="A68" s="197">
        <v>61</v>
      </c>
      <c r="B68" s="197">
        <f t="shared" si="0"/>
        <v>1</v>
      </c>
      <c r="C68" s="130"/>
      <c r="D68" s="197" t="str">
        <f>IF(C68="","",(IF(ISERROR(VLOOKUP(C68,FSGT3_Inscr!$F$7:$L$110,2,FALSE))=TRUE,VLOOKUP(C68,FSGT4_Inscr!$F$7:$L$110,2,FALSE),(VLOOKUP(C68,FSGT3_Inscr!$F$7:$L$110,2,FALSE)))))</f>
        <v/>
      </c>
      <c r="E68" s="197" t="str">
        <f>IF(C68="","",IF(ISERROR(VLOOKUP(C68,FSGT3_Inscr!$F$7:$L$110,3,FALSE))=TRUE,VLOOKUP(C68,FSGT4_Inscr!$F$7:$L$110,3,FALSE),(VLOOKUP(C68,FSGT3_Inscr!$F$7:$L$110,3,FALSE))))</f>
        <v/>
      </c>
      <c r="F68" s="197" t="str">
        <f>IF(C68="","",(IF(ISERROR(VLOOKUP(C68,FSGT3_Inscr!$F$7:$L$110,4,FALSE))=TRUE,VLOOKUP(C68,FSGT4_Inscr!$F$7:$L$110,4,FALSE),(VLOOKUP(C68,FSGT3_Inscr!$F$7:$L$110,4,FALSE)))))</f>
        <v/>
      </c>
      <c r="G68" s="197" t="str">
        <f>IF(C68="","",(IF(ISERROR(VLOOKUP(C68,FSGT3_Inscr!$F$7:$L$110,5,FALSE))=TRUE,VLOOKUP(C68,FSGT4_Inscr!$F$7:$L$110,5,FALSE),(VLOOKUP(C68,FSGT3_Inscr!$F$7:$L$110,5,FALSE)))))</f>
        <v/>
      </c>
      <c r="H68" s="197" t="str">
        <f>IF(C68="","",(IF(ISERROR(VLOOKUP(C68,FSGT3_Inscr!$F$7:$L$110,6,FALSE))=TRUE,VLOOKUP(C68,FSGT4_Inscr!$F$7:$L$110,6,FALSE),(VLOOKUP(C68,FSGT3_Inscr!$F$7:$L$110,6,FALSE)))))</f>
        <v/>
      </c>
      <c r="I68" s="196"/>
      <c r="J68" s="198">
        <f t="shared" si="15"/>
        <v>0</v>
      </c>
      <c r="K68" s="203">
        <f>IF(J68=1,(SUM($J$8:J68)*J68),0)</f>
        <v>0</v>
      </c>
      <c r="L68" s="203" t="str">
        <f t="shared" si="2"/>
        <v xml:space="preserve"> </v>
      </c>
      <c r="M68" s="203" t="str">
        <f t="shared" si="3"/>
        <v xml:space="preserve"> </v>
      </c>
      <c r="N68" s="203" t="str">
        <f t="shared" si="4"/>
        <v xml:space="preserve"> </v>
      </c>
      <c r="O68" s="144" t="str">
        <f t="shared" si="5"/>
        <v xml:space="preserve"> </v>
      </c>
      <c r="P68" s="234" t="str">
        <f t="shared" si="6"/>
        <v/>
      </c>
      <c r="Q68" s="279"/>
      <c r="R68" s="198">
        <f t="shared" si="7"/>
        <v>0</v>
      </c>
      <c r="S68" s="203">
        <f>IF(R68=1,(SUM($R$8:R68)*R68),0)</f>
        <v>0</v>
      </c>
      <c r="T68" s="203" t="str">
        <f t="shared" si="8"/>
        <v xml:space="preserve"> </v>
      </c>
      <c r="U68" s="203" t="str">
        <f t="shared" si="9"/>
        <v xml:space="preserve"> </v>
      </c>
      <c r="V68" s="248" t="str">
        <f t="shared" si="10"/>
        <v xml:space="preserve"> </v>
      </c>
      <c r="W68" s="144" t="str">
        <f t="shared" si="11"/>
        <v xml:space="preserve"> </v>
      </c>
      <c r="X68" s="234" t="str">
        <f t="shared" si="12"/>
        <v/>
      </c>
      <c r="AL68" s="268" t="str">
        <f t="shared" si="13"/>
        <v/>
      </c>
      <c r="AM68" s="270">
        <f t="shared" si="14"/>
        <v>0</v>
      </c>
    </row>
    <row r="69" spans="1:39" ht="14.1" customHeight="1" x14ac:dyDescent="0.3">
      <c r="A69" s="131">
        <v>62</v>
      </c>
      <c r="B69" s="131">
        <f t="shared" si="0"/>
        <v>1</v>
      </c>
      <c r="C69" s="132"/>
      <c r="D69" s="131" t="str">
        <f>IF(C69="","",(IF(ISERROR(VLOOKUP(C69,FSGT3_Inscr!$F$7:$L$110,2,FALSE))=TRUE,VLOOKUP(C69,FSGT4_Inscr!$F$7:$L$110,2,FALSE),(VLOOKUP(C69,FSGT3_Inscr!$F$7:$L$110,2,FALSE)))))</f>
        <v/>
      </c>
      <c r="E69" s="131" t="str">
        <f>IF(C69="","",IF(ISERROR(VLOOKUP(C69,FSGT3_Inscr!$F$7:$L$110,3,FALSE))=TRUE,VLOOKUP(C69,FSGT4_Inscr!$F$7:$L$110,3,FALSE),(VLOOKUP(C69,FSGT3_Inscr!$F$7:$L$110,3,FALSE))))</f>
        <v/>
      </c>
      <c r="F69" s="131" t="str">
        <f>IF(C69="","",(IF(ISERROR(VLOOKUP(C69,FSGT3_Inscr!$F$7:$L$110,4,FALSE))=TRUE,VLOOKUP(C69,FSGT4_Inscr!$F$7:$L$110,4,FALSE),(VLOOKUP(C69,FSGT3_Inscr!$F$7:$L$110,4,FALSE)))))</f>
        <v/>
      </c>
      <c r="G69" s="131" t="str">
        <f>IF(C69="","",(IF(ISERROR(VLOOKUP(C69,FSGT3_Inscr!$F$7:$L$110,5,FALSE))=TRUE,VLOOKUP(C69,FSGT4_Inscr!$F$7:$L$110,5,FALSE),(VLOOKUP(C69,FSGT3_Inscr!$F$7:$L$110,5,FALSE)))))</f>
        <v/>
      </c>
      <c r="H69" s="131" t="str">
        <f>IF(C69="","",(IF(ISERROR(VLOOKUP(C69,FSGT3_Inscr!$F$7:$L$110,6,FALSE))=TRUE,VLOOKUP(C69,FSGT4_Inscr!$F$7:$L$110,6,FALSE),(VLOOKUP(C69,FSGT3_Inscr!$F$7:$L$110,6,FALSE)))))</f>
        <v/>
      </c>
      <c r="I69" s="78"/>
      <c r="J69" s="241">
        <f t="shared" si="15"/>
        <v>0</v>
      </c>
      <c r="K69" s="204">
        <f>IF(J69=1,(SUM($J$8:J69)*J69),0)</f>
        <v>0</v>
      </c>
      <c r="L69" s="204" t="str">
        <f t="shared" si="2"/>
        <v xml:space="preserve"> </v>
      </c>
      <c r="M69" s="204" t="str">
        <f t="shared" si="3"/>
        <v xml:space="preserve"> </v>
      </c>
      <c r="N69" s="204" t="str">
        <f t="shared" si="4"/>
        <v xml:space="preserve"> </v>
      </c>
      <c r="O69" s="143" t="str">
        <f t="shared" si="5"/>
        <v xml:space="preserve"> </v>
      </c>
      <c r="P69" s="233" t="str">
        <f t="shared" si="6"/>
        <v/>
      </c>
      <c r="Q69" s="280"/>
      <c r="R69" s="241">
        <f t="shared" si="7"/>
        <v>0</v>
      </c>
      <c r="S69" s="204">
        <f>IF(R69=1,(SUM($R$8:R69)*R69),0)</f>
        <v>0</v>
      </c>
      <c r="T69" s="204" t="str">
        <f t="shared" si="8"/>
        <v xml:space="preserve"> </v>
      </c>
      <c r="U69" s="204" t="str">
        <f t="shared" si="9"/>
        <v xml:space="preserve"> </v>
      </c>
      <c r="V69" s="249" t="str">
        <f t="shared" si="10"/>
        <v xml:space="preserve"> </v>
      </c>
      <c r="W69" s="143" t="str">
        <f t="shared" si="11"/>
        <v xml:space="preserve"> </v>
      </c>
      <c r="X69" s="233" t="str">
        <f t="shared" si="12"/>
        <v/>
      </c>
      <c r="AL69" s="268" t="str">
        <f t="shared" si="13"/>
        <v/>
      </c>
      <c r="AM69" s="270">
        <f t="shared" si="14"/>
        <v>0</v>
      </c>
    </row>
    <row r="70" spans="1:39" ht="14.1" customHeight="1" x14ac:dyDescent="0.3">
      <c r="A70" s="197">
        <v>63</v>
      </c>
      <c r="B70" s="197">
        <f t="shared" si="0"/>
        <v>1</v>
      </c>
      <c r="C70" s="130"/>
      <c r="D70" s="197" t="str">
        <f>IF(C70="","",(IF(ISERROR(VLOOKUP(C70,FSGT3_Inscr!$F$7:$L$110,2,FALSE))=TRUE,VLOOKUP(C70,FSGT4_Inscr!$F$7:$L$110,2,FALSE),(VLOOKUP(C70,FSGT3_Inscr!$F$7:$L$110,2,FALSE)))))</f>
        <v/>
      </c>
      <c r="E70" s="197" t="str">
        <f>IF(C70="","",IF(ISERROR(VLOOKUP(C70,FSGT3_Inscr!$F$7:$L$110,3,FALSE))=TRUE,VLOOKUP(C70,FSGT4_Inscr!$F$7:$L$110,3,FALSE),(VLOOKUP(C70,FSGT3_Inscr!$F$7:$L$110,3,FALSE))))</f>
        <v/>
      </c>
      <c r="F70" s="197" t="str">
        <f>IF(C70="","",(IF(ISERROR(VLOOKUP(C70,FSGT3_Inscr!$F$7:$L$110,4,FALSE))=TRUE,VLOOKUP(C70,FSGT4_Inscr!$F$7:$L$110,4,FALSE),(VLOOKUP(C70,FSGT3_Inscr!$F$7:$L$110,4,FALSE)))))</f>
        <v/>
      </c>
      <c r="G70" s="197" t="str">
        <f>IF(C70="","",(IF(ISERROR(VLOOKUP(C70,FSGT3_Inscr!$F$7:$L$110,5,FALSE))=TRUE,VLOOKUP(C70,FSGT4_Inscr!$F$7:$L$110,5,FALSE),(VLOOKUP(C70,FSGT3_Inscr!$F$7:$L$110,5,FALSE)))))</f>
        <v/>
      </c>
      <c r="H70" s="197" t="str">
        <f>IF(C70="","",(IF(ISERROR(VLOOKUP(C70,FSGT3_Inscr!$F$7:$L$110,6,FALSE))=TRUE,VLOOKUP(C70,FSGT4_Inscr!$F$7:$L$110,6,FALSE),(VLOOKUP(C70,FSGT3_Inscr!$F$7:$L$110,6,FALSE)))))</f>
        <v/>
      </c>
      <c r="I70" s="196"/>
      <c r="J70" s="198">
        <f t="shared" si="15"/>
        <v>0</v>
      </c>
      <c r="K70" s="203">
        <f>IF(J70=1,(SUM($J$8:J70)*J70),0)</f>
        <v>0</v>
      </c>
      <c r="L70" s="203" t="str">
        <f t="shared" si="2"/>
        <v xml:space="preserve"> </v>
      </c>
      <c r="M70" s="203" t="str">
        <f t="shared" si="3"/>
        <v xml:space="preserve"> </v>
      </c>
      <c r="N70" s="203" t="str">
        <f t="shared" si="4"/>
        <v xml:space="preserve"> </v>
      </c>
      <c r="O70" s="144" t="str">
        <f t="shared" si="5"/>
        <v xml:space="preserve"> </v>
      </c>
      <c r="P70" s="234" t="str">
        <f t="shared" si="6"/>
        <v/>
      </c>
      <c r="Q70" s="279"/>
      <c r="R70" s="198">
        <f t="shared" si="7"/>
        <v>0</v>
      </c>
      <c r="S70" s="203">
        <f>IF(R70=1,(SUM($R$8:R70)*R70),0)</f>
        <v>0</v>
      </c>
      <c r="T70" s="203" t="str">
        <f t="shared" si="8"/>
        <v xml:space="preserve"> </v>
      </c>
      <c r="U70" s="203" t="str">
        <f t="shared" si="9"/>
        <v xml:space="preserve"> </v>
      </c>
      <c r="V70" s="248" t="str">
        <f t="shared" si="10"/>
        <v xml:space="preserve"> </v>
      </c>
      <c r="W70" s="144" t="str">
        <f t="shared" si="11"/>
        <v xml:space="preserve"> </v>
      </c>
      <c r="X70" s="234" t="str">
        <f t="shared" si="12"/>
        <v/>
      </c>
      <c r="AL70" s="268" t="str">
        <f t="shared" si="13"/>
        <v/>
      </c>
      <c r="AM70" s="270">
        <f t="shared" si="14"/>
        <v>0</v>
      </c>
    </row>
    <row r="71" spans="1:39" ht="14.1" customHeight="1" x14ac:dyDescent="0.3">
      <c r="A71" s="131">
        <v>64</v>
      </c>
      <c r="B71" s="131">
        <f t="shared" si="0"/>
        <v>1</v>
      </c>
      <c r="C71" s="132"/>
      <c r="D71" s="131" t="str">
        <f>IF(C71="","",(IF(ISERROR(VLOOKUP(C71,FSGT3_Inscr!$F$7:$L$110,2,FALSE))=TRUE,VLOOKUP(C71,FSGT4_Inscr!$F$7:$L$110,2,FALSE),(VLOOKUP(C71,FSGT3_Inscr!$F$7:$L$110,2,FALSE)))))</f>
        <v/>
      </c>
      <c r="E71" s="131" t="str">
        <f>IF(C71="","",IF(ISERROR(VLOOKUP(C71,FSGT3_Inscr!$F$7:$L$110,3,FALSE))=TRUE,VLOOKUP(C71,FSGT4_Inscr!$F$7:$L$110,3,FALSE),(VLOOKUP(C71,FSGT3_Inscr!$F$7:$L$110,3,FALSE))))</f>
        <v/>
      </c>
      <c r="F71" s="131" t="str">
        <f>IF(C71="","",(IF(ISERROR(VLOOKUP(C71,FSGT3_Inscr!$F$7:$L$110,4,FALSE))=TRUE,VLOOKUP(C71,FSGT4_Inscr!$F$7:$L$110,4,FALSE),(VLOOKUP(C71,FSGT3_Inscr!$F$7:$L$110,4,FALSE)))))</f>
        <v/>
      </c>
      <c r="G71" s="131" t="str">
        <f>IF(C71="","",(IF(ISERROR(VLOOKUP(C71,FSGT3_Inscr!$F$7:$L$110,5,FALSE))=TRUE,VLOOKUP(C71,FSGT4_Inscr!$F$7:$L$110,5,FALSE),(VLOOKUP(C71,FSGT3_Inscr!$F$7:$L$110,5,FALSE)))))</f>
        <v/>
      </c>
      <c r="H71" s="131" t="str">
        <f>IF(C71="","",(IF(ISERROR(VLOOKUP(C71,FSGT3_Inscr!$F$7:$L$110,6,FALSE))=TRUE,VLOOKUP(C71,FSGT4_Inscr!$F$7:$L$110,6,FALSE),(VLOOKUP(C71,FSGT3_Inscr!$F$7:$L$110,6,FALSE)))))</f>
        <v/>
      </c>
      <c r="I71" s="78"/>
      <c r="J71" s="241">
        <f t="shared" si="15"/>
        <v>0</v>
      </c>
      <c r="K71" s="204">
        <f>IF(J71=1,(SUM($J$8:J71)*J71),0)</f>
        <v>0</v>
      </c>
      <c r="L71" s="204" t="str">
        <f t="shared" si="2"/>
        <v xml:space="preserve"> </v>
      </c>
      <c r="M71" s="204" t="str">
        <f t="shared" si="3"/>
        <v xml:space="preserve"> </v>
      </c>
      <c r="N71" s="204" t="str">
        <f t="shared" si="4"/>
        <v xml:space="preserve"> </v>
      </c>
      <c r="O71" s="143" t="str">
        <f t="shared" si="5"/>
        <v xml:space="preserve"> </v>
      </c>
      <c r="P71" s="233" t="str">
        <f t="shared" si="6"/>
        <v/>
      </c>
      <c r="Q71" s="280"/>
      <c r="R71" s="241">
        <f t="shared" si="7"/>
        <v>0</v>
      </c>
      <c r="S71" s="204">
        <f>IF(R71=1,(SUM($R$8:R71)*R71),0)</f>
        <v>0</v>
      </c>
      <c r="T71" s="204" t="str">
        <f t="shared" si="8"/>
        <v xml:space="preserve"> </v>
      </c>
      <c r="U71" s="204" t="str">
        <f t="shared" si="9"/>
        <v xml:space="preserve"> </v>
      </c>
      <c r="V71" s="249" t="str">
        <f t="shared" si="10"/>
        <v xml:space="preserve"> </v>
      </c>
      <c r="W71" s="143" t="str">
        <f t="shared" si="11"/>
        <v xml:space="preserve"> </v>
      </c>
      <c r="X71" s="233" t="str">
        <f t="shared" si="12"/>
        <v/>
      </c>
      <c r="AL71" s="268" t="str">
        <f t="shared" si="13"/>
        <v/>
      </c>
      <c r="AM71" s="270">
        <f t="shared" si="14"/>
        <v>0</v>
      </c>
    </row>
    <row r="72" spans="1:39" ht="14.1" customHeight="1" x14ac:dyDescent="0.3">
      <c r="A72" s="197">
        <v>65</v>
      </c>
      <c r="B72" s="197">
        <f t="shared" si="0"/>
        <v>1</v>
      </c>
      <c r="C72" s="130"/>
      <c r="D72" s="197" t="str">
        <f>IF(C72="","",(IF(ISERROR(VLOOKUP(C72,FSGT3_Inscr!$F$7:$L$110,2,FALSE))=TRUE,VLOOKUP(C72,FSGT4_Inscr!$F$7:$L$110,2,FALSE),(VLOOKUP(C72,FSGT3_Inscr!$F$7:$L$110,2,FALSE)))))</f>
        <v/>
      </c>
      <c r="E72" s="197" t="str">
        <f>IF(C72="","",IF(ISERROR(VLOOKUP(C72,FSGT3_Inscr!$F$7:$L$110,3,FALSE))=TRUE,VLOOKUP(C72,FSGT4_Inscr!$F$7:$L$110,3,FALSE),(VLOOKUP(C72,FSGT3_Inscr!$F$7:$L$110,3,FALSE))))</f>
        <v/>
      </c>
      <c r="F72" s="197" t="str">
        <f>IF(C72="","",(IF(ISERROR(VLOOKUP(C72,FSGT3_Inscr!$F$7:$L$110,4,FALSE))=TRUE,VLOOKUP(C72,FSGT4_Inscr!$F$7:$L$110,4,FALSE),(VLOOKUP(C72,FSGT3_Inscr!$F$7:$L$110,4,FALSE)))))</f>
        <v/>
      </c>
      <c r="G72" s="197" t="str">
        <f>IF(C72="","",(IF(ISERROR(VLOOKUP(C72,FSGT3_Inscr!$F$7:$L$110,5,FALSE))=TRUE,VLOOKUP(C72,FSGT4_Inscr!$F$7:$L$110,5,FALSE),(VLOOKUP(C72,FSGT3_Inscr!$F$7:$L$110,5,FALSE)))))</f>
        <v/>
      </c>
      <c r="H72" s="197" t="str">
        <f>IF(C72="","",(IF(ISERROR(VLOOKUP(C72,FSGT3_Inscr!$F$7:$L$110,6,FALSE))=TRUE,VLOOKUP(C72,FSGT4_Inscr!$F$7:$L$110,6,FALSE),(VLOOKUP(C72,FSGT3_Inscr!$F$7:$L$110,6,FALSE)))))</f>
        <v/>
      </c>
      <c r="I72" s="196"/>
      <c r="J72" s="198">
        <f t="shared" si="15"/>
        <v>0</v>
      </c>
      <c r="K72" s="203">
        <f>IF(J72=1,(SUM($J$8:J72)*J72),0)</f>
        <v>0</v>
      </c>
      <c r="L72" s="203" t="str">
        <f t="shared" si="2"/>
        <v xml:space="preserve"> </v>
      </c>
      <c r="M72" s="203" t="str">
        <f t="shared" si="3"/>
        <v xml:space="preserve"> </v>
      </c>
      <c r="N72" s="203" t="str">
        <f t="shared" si="4"/>
        <v xml:space="preserve"> </v>
      </c>
      <c r="O72" s="144" t="str">
        <f t="shared" si="5"/>
        <v xml:space="preserve"> </v>
      </c>
      <c r="P72" s="234" t="str">
        <f t="shared" si="6"/>
        <v/>
      </c>
      <c r="Q72" s="279"/>
      <c r="R72" s="198">
        <f t="shared" si="7"/>
        <v>0</v>
      </c>
      <c r="S72" s="203">
        <f>IF(R72=1,(SUM($R$8:R72)*R72),0)</f>
        <v>0</v>
      </c>
      <c r="T72" s="203" t="str">
        <f t="shared" si="8"/>
        <v xml:space="preserve"> </v>
      </c>
      <c r="U72" s="203" t="str">
        <f t="shared" si="9"/>
        <v xml:space="preserve"> </v>
      </c>
      <c r="V72" s="248" t="str">
        <f t="shared" si="10"/>
        <v xml:space="preserve"> </v>
      </c>
      <c r="W72" s="144" t="str">
        <f t="shared" si="11"/>
        <v xml:space="preserve"> </v>
      </c>
      <c r="X72" s="234" t="str">
        <f t="shared" si="12"/>
        <v/>
      </c>
      <c r="AL72" s="268" t="str">
        <f t="shared" si="13"/>
        <v/>
      </c>
      <c r="AM72" s="270">
        <f t="shared" si="14"/>
        <v>0</v>
      </c>
    </row>
    <row r="73" spans="1:39" ht="14.1" customHeight="1" x14ac:dyDescent="0.3">
      <c r="A73" s="131">
        <v>66</v>
      </c>
      <c r="B73" s="131">
        <f t="shared" ref="B73:B107" si="16">IF(A73="A",0,IF(A73="NC",0,1))</f>
        <v>1</v>
      </c>
      <c r="C73" s="132"/>
      <c r="D73" s="131" t="str">
        <f>IF(C73="","",(IF(ISERROR(VLOOKUP(C73,FSGT3_Inscr!$F$7:$L$110,2,FALSE))=TRUE,VLOOKUP(C73,FSGT4_Inscr!$F$7:$L$110,2,FALSE),(VLOOKUP(C73,FSGT3_Inscr!$F$7:$L$110,2,FALSE)))))</f>
        <v/>
      </c>
      <c r="E73" s="131" t="str">
        <f>IF(C73="","",IF(ISERROR(VLOOKUP(C73,FSGT3_Inscr!$F$7:$L$110,3,FALSE))=TRUE,VLOOKUP(C73,FSGT4_Inscr!$F$7:$L$110,3,FALSE),(VLOOKUP(C73,FSGT3_Inscr!$F$7:$L$110,3,FALSE))))</f>
        <v/>
      </c>
      <c r="F73" s="131" t="str">
        <f>IF(C73="","",(IF(ISERROR(VLOOKUP(C73,FSGT3_Inscr!$F$7:$L$110,4,FALSE))=TRUE,VLOOKUP(C73,FSGT4_Inscr!$F$7:$L$110,4,FALSE),(VLOOKUP(C73,FSGT3_Inscr!$F$7:$L$110,4,FALSE)))))</f>
        <v/>
      </c>
      <c r="G73" s="131" t="str">
        <f>IF(C73="","",(IF(ISERROR(VLOOKUP(C73,FSGT3_Inscr!$F$7:$L$110,5,FALSE))=TRUE,VLOOKUP(C73,FSGT4_Inscr!$F$7:$L$110,5,FALSE),(VLOOKUP(C73,FSGT3_Inscr!$F$7:$L$110,5,FALSE)))))</f>
        <v/>
      </c>
      <c r="H73" s="131" t="str">
        <f>IF(C73="","",(IF(ISERROR(VLOOKUP(C73,FSGT3_Inscr!$F$7:$L$110,6,FALSE))=TRUE,VLOOKUP(C73,FSGT4_Inscr!$F$7:$L$110,6,FALSE),(VLOOKUP(C73,FSGT3_Inscr!$F$7:$L$110,6,FALSE)))))</f>
        <v/>
      </c>
      <c r="I73" s="78"/>
      <c r="J73" s="241">
        <f t="shared" si="15"/>
        <v>0</v>
      </c>
      <c r="K73" s="204">
        <f>IF(J73=1,(SUM($J$8:J73)*J73),0)</f>
        <v>0</v>
      </c>
      <c r="L73" s="204" t="str">
        <f t="shared" ref="L73:L107" si="17">IF(J73&gt;0,(J73*($L$2-(K73*4)+4))," ")</f>
        <v xml:space="preserve"> </v>
      </c>
      <c r="M73" s="204" t="str">
        <f t="shared" ref="M73:M107" si="18">IF(AND(K73&gt;0,K73&lt;6),(L73*2),L73)</f>
        <v xml:space="preserve"> </v>
      </c>
      <c r="N73" s="204" t="str">
        <f t="shared" ref="N73:N107" si="19">IF(K73=1,(M73+100),M73)</f>
        <v xml:space="preserve"> </v>
      </c>
      <c r="O73" s="143" t="str">
        <f t="shared" ref="O73:O107" si="20">IF(K73&lt;&gt;0,K73," ")</f>
        <v xml:space="preserve"> </v>
      </c>
      <c r="P73" s="233" t="str">
        <f t="shared" ref="P73:P107" si="21">IF(H73&lt;&gt;3,"",(IF(A73="NC",1,(IF(A73="A",($M$2-4),N73)))))</f>
        <v/>
      </c>
      <c r="Q73" s="280"/>
      <c r="R73" s="241">
        <f t="shared" ref="R73:R107" si="22">IF(H73=4,1,0)*B73</f>
        <v>0</v>
      </c>
      <c r="S73" s="204">
        <f>IF(R73=1,(SUM($R$8:R73)*R73),0)</f>
        <v>0</v>
      </c>
      <c r="T73" s="204" t="str">
        <f t="shared" ref="T73:T107" si="23">IF(R73&gt;0,(R73*($T$2-(S73*4)+4))," ")</f>
        <v xml:space="preserve"> </v>
      </c>
      <c r="U73" s="204" t="str">
        <f t="shared" ref="U73:U107" si="24">IF(AND(S73&gt;0,S73&lt;6),(T73*2),T73)</f>
        <v xml:space="preserve"> </v>
      </c>
      <c r="V73" s="249" t="str">
        <f t="shared" ref="V73:V107" si="25">IF(S73=1,(U73+100),U73)</f>
        <v xml:space="preserve"> </v>
      </c>
      <c r="W73" s="143" t="str">
        <f t="shared" ref="W73:W107" si="26">IF(S73&lt;&gt;0,S73," ")</f>
        <v xml:space="preserve"> </v>
      </c>
      <c r="X73" s="233" t="str">
        <f t="shared" ref="X73:X107" si="27">IF(H73&lt;&gt;4,"",(IF(A73="NC",1,(IF(A73="A",($U$2-4),V73)))))</f>
        <v/>
      </c>
      <c r="AL73" s="268" t="str">
        <f t="shared" ref="AL73:AL107" si="28">CONCATENATE(C73,D73)</f>
        <v/>
      </c>
      <c r="AM73" s="270">
        <f t="shared" ref="AM73:AM107" si="29">C73</f>
        <v>0</v>
      </c>
    </row>
    <row r="74" spans="1:39" ht="14.1" customHeight="1" x14ac:dyDescent="0.3">
      <c r="A74" s="197">
        <v>67</v>
      </c>
      <c r="B74" s="197">
        <f t="shared" si="16"/>
        <v>1</v>
      </c>
      <c r="C74" s="130"/>
      <c r="D74" s="197" t="str">
        <f>IF(C74="","",(IF(ISERROR(VLOOKUP(C74,FSGT3_Inscr!$F$7:$L$110,2,FALSE))=TRUE,VLOOKUP(C74,FSGT4_Inscr!$F$7:$L$110,2,FALSE),(VLOOKUP(C74,FSGT3_Inscr!$F$7:$L$110,2,FALSE)))))</f>
        <v/>
      </c>
      <c r="E74" s="197" t="str">
        <f>IF(C74="","",IF(ISERROR(VLOOKUP(C74,FSGT3_Inscr!$F$7:$L$110,3,FALSE))=TRUE,VLOOKUP(C74,FSGT4_Inscr!$F$7:$L$110,3,FALSE),(VLOOKUP(C74,FSGT3_Inscr!$F$7:$L$110,3,FALSE))))</f>
        <v/>
      </c>
      <c r="F74" s="197" t="str">
        <f>IF(C74="","",(IF(ISERROR(VLOOKUP(C74,FSGT3_Inscr!$F$7:$L$110,4,FALSE))=TRUE,VLOOKUP(C74,FSGT4_Inscr!$F$7:$L$110,4,FALSE),(VLOOKUP(C74,FSGT3_Inscr!$F$7:$L$110,4,FALSE)))))</f>
        <v/>
      </c>
      <c r="G74" s="197" t="str">
        <f>IF(C74="","",(IF(ISERROR(VLOOKUP(C74,FSGT3_Inscr!$F$7:$L$110,5,FALSE))=TRUE,VLOOKUP(C74,FSGT4_Inscr!$F$7:$L$110,5,FALSE),(VLOOKUP(C74,FSGT3_Inscr!$F$7:$L$110,5,FALSE)))))</f>
        <v/>
      </c>
      <c r="H74" s="197" t="str">
        <f>IF(C74="","",(IF(ISERROR(VLOOKUP(C74,FSGT3_Inscr!$F$7:$L$110,6,FALSE))=TRUE,VLOOKUP(C74,FSGT4_Inscr!$F$7:$L$110,6,FALSE),(VLOOKUP(C74,FSGT3_Inscr!$F$7:$L$110,6,FALSE)))))</f>
        <v/>
      </c>
      <c r="I74" s="196"/>
      <c r="J74" s="198">
        <f t="shared" si="15"/>
        <v>0</v>
      </c>
      <c r="K74" s="203">
        <f>IF(J74=1,(SUM($J$8:J74)*J74),0)</f>
        <v>0</v>
      </c>
      <c r="L74" s="203" t="str">
        <f t="shared" si="17"/>
        <v xml:space="preserve"> </v>
      </c>
      <c r="M74" s="203" t="str">
        <f t="shared" si="18"/>
        <v xml:space="preserve"> </v>
      </c>
      <c r="N74" s="203" t="str">
        <f t="shared" si="19"/>
        <v xml:space="preserve"> </v>
      </c>
      <c r="O74" s="144" t="str">
        <f t="shared" si="20"/>
        <v xml:space="preserve"> </v>
      </c>
      <c r="P74" s="234" t="str">
        <f t="shared" si="21"/>
        <v/>
      </c>
      <c r="Q74" s="279"/>
      <c r="R74" s="198">
        <f t="shared" si="22"/>
        <v>0</v>
      </c>
      <c r="S74" s="203">
        <f>IF(R74=1,(SUM($R$8:R74)*R74),0)</f>
        <v>0</v>
      </c>
      <c r="T74" s="203" t="str">
        <f t="shared" si="23"/>
        <v xml:space="preserve"> </v>
      </c>
      <c r="U74" s="203" t="str">
        <f t="shared" si="24"/>
        <v xml:space="preserve"> </v>
      </c>
      <c r="V74" s="248" t="str">
        <f t="shared" si="25"/>
        <v xml:space="preserve"> </v>
      </c>
      <c r="W74" s="144" t="str">
        <f t="shared" si="26"/>
        <v xml:space="preserve"> </v>
      </c>
      <c r="X74" s="234" t="str">
        <f t="shared" si="27"/>
        <v/>
      </c>
      <c r="AL74" s="268" t="str">
        <f t="shared" si="28"/>
        <v/>
      </c>
      <c r="AM74" s="270">
        <f t="shared" si="29"/>
        <v>0</v>
      </c>
    </row>
    <row r="75" spans="1:39" ht="14.1" customHeight="1" x14ac:dyDescent="0.3">
      <c r="A75" s="131">
        <v>68</v>
      </c>
      <c r="B75" s="131">
        <f t="shared" si="16"/>
        <v>1</v>
      </c>
      <c r="C75" s="132"/>
      <c r="D75" s="131" t="str">
        <f>IF(C75="","",(IF(ISERROR(VLOOKUP(C75,FSGT3_Inscr!$F$7:$L$110,2,FALSE))=TRUE,VLOOKUP(C75,FSGT4_Inscr!$F$7:$L$110,2,FALSE),(VLOOKUP(C75,FSGT3_Inscr!$F$7:$L$110,2,FALSE)))))</f>
        <v/>
      </c>
      <c r="E75" s="131" t="str">
        <f>IF(C75="","",IF(ISERROR(VLOOKUP(C75,FSGT3_Inscr!$F$7:$L$110,3,FALSE))=TRUE,VLOOKUP(C75,FSGT4_Inscr!$F$7:$L$110,3,FALSE),(VLOOKUP(C75,FSGT3_Inscr!$F$7:$L$110,3,FALSE))))</f>
        <v/>
      </c>
      <c r="F75" s="131" t="str">
        <f>IF(C75="","",(IF(ISERROR(VLOOKUP(C75,FSGT3_Inscr!$F$7:$L$110,4,FALSE))=TRUE,VLOOKUP(C75,FSGT4_Inscr!$F$7:$L$110,4,FALSE),(VLOOKUP(C75,FSGT3_Inscr!$F$7:$L$110,4,FALSE)))))</f>
        <v/>
      </c>
      <c r="G75" s="131" t="str">
        <f>IF(C75="","",(IF(ISERROR(VLOOKUP(C75,FSGT3_Inscr!$F$7:$L$110,5,FALSE))=TRUE,VLOOKUP(C75,FSGT4_Inscr!$F$7:$L$110,5,FALSE),(VLOOKUP(C75,FSGT3_Inscr!$F$7:$L$110,5,FALSE)))))</f>
        <v/>
      </c>
      <c r="H75" s="131" t="str">
        <f>IF(C75="","",(IF(ISERROR(VLOOKUP(C75,FSGT3_Inscr!$F$7:$L$110,6,FALSE))=TRUE,VLOOKUP(C75,FSGT4_Inscr!$F$7:$L$110,6,FALSE),(VLOOKUP(C75,FSGT3_Inscr!$F$7:$L$110,6,FALSE)))))</f>
        <v/>
      </c>
      <c r="I75" s="78"/>
      <c r="J75" s="241">
        <f t="shared" si="15"/>
        <v>0</v>
      </c>
      <c r="K75" s="204">
        <f>IF(J75=1,(SUM($J$8:J75)*J75),0)</f>
        <v>0</v>
      </c>
      <c r="L75" s="204" t="str">
        <f t="shared" si="17"/>
        <v xml:space="preserve"> </v>
      </c>
      <c r="M75" s="204" t="str">
        <f t="shared" si="18"/>
        <v xml:space="preserve"> </v>
      </c>
      <c r="N75" s="204" t="str">
        <f t="shared" si="19"/>
        <v xml:space="preserve"> </v>
      </c>
      <c r="O75" s="143" t="str">
        <f t="shared" si="20"/>
        <v xml:space="preserve"> </v>
      </c>
      <c r="P75" s="233" t="str">
        <f t="shared" si="21"/>
        <v/>
      </c>
      <c r="Q75" s="280"/>
      <c r="R75" s="241">
        <f t="shared" si="22"/>
        <v>0</v>
      </c>
      <c r="S75" s="204">
        <f>IF(R75=1,(SUM($R$8:R75)*R75),0)</f>
        <v>0</v>
      </c>
      <c r="T75" s="204" t="str">
        <f t="shared" si="23"/>
        <v xml:space="preserve"> </v>
      </c>
      <c r="U75" s="204" t="str">
        <f t="shared" si="24"/>
        <v xml:space="preserve"> </v>
      </c>
      <c r="V75" s="249" t="str">
        <f t="shared" si="25"/>
        <v xml:space="preserve"> </v>
      </c>
      <c r="W75" s="143" t="str">
        <f t="shared" si="26"/>
        <v xml:space="preserve"> </v>
      </c>
      <c r="X75" s="233" t="str">
        <f t="shared" si="27"/>
        <v/>
      </c>
      <c r="AL75" s="268" t="str">
        <f t="shared" si="28"/>
        <v/>
      </c>
      <c r="AM75" s="270">
        <f t="shared" si="29"/>
        <v>0</v>
      </c>
    </row>
    <row r="76" spans="1:39" ht="14.1" customHeight="1" x14ac:dyDescent="0.3">
      <c r="A76" s="197">
        <v>69</v>
      </c>
      <c r="B76" s="197">
        <f t="shared" si="16"/>
        <v>1</v>
      </c>
      <c r="C76" s="130"/>
      <c r="D76" s="197" t="str">
        <f>IF(C76="","",(IF(ISERROR(VLOOKUP(C76,FSGT3_Inscr!$F$7:$L$110,2,FALSE))=TRUE,VLOOKUP(C76,FSGT4_Inscr!$F$7:$L$110,2,FALSE),(VLOOKUP(C76,FSGT3_Inscr!$F$7:$L$110,2,FALSE)))))</f>
        <v/>
      </c>
      <c r="E76" s="197" t="str">
        <f>IF(C76="","",IF(ISERROR(VLOOKUP(C76,FSGT3_Inscr!$F$7:$L$110,3,FALSE))=TRUE,VLOOKUP(C76,FSGT4_Inscr!$F$7:$L$110,3,FALSE),(VLOOKUP(C76,FSGT3_Inscr!$F$7:$L$110,3,FALSE))))</f>
        <v/>
      </c>
      <c r="F76" s="197" t="str">
        <f>IF(C76="","",(IF(ISERROR(VLOOKUP(C76,FSGT3_Inscr!$F$7:$L$110,4,FALSE))=TRUE,VLOOKUP(C76,FSGT4_Inscr!$F$7:$L$110,4,FALSE),(VLOOKUP(C76,FSGT3_Inscr!$F$7:$L$110,4,FALSE)))))</f>
        <v/>
      </c>
      <c r="G76" s="197" t="str">
        <f>IF(C76="","",(IF(ISERROR(VLOOKUP(C76,FSGT3_Inscr!$F$7:$L$110,5,FALSE))=TRUE,VLOOKUP(C76,FSGT4_Inscr!$F$7:$L$110,5,FALSE),(VLOOKUP(C76,FSGT3_Inscr!$F$7:$L$110,5,FALSE)))))</f>
        <v/>
      </c>
      <c r="H76" s="197" t="str">
        <f>IF(C76="","",(IF(ISERROR(VLOOKUP(C76,FSGT3_Inscr!$F$7:$L$110,6,FALSE))=TRUE,VLOOKUP(C76,FSGT4_Inscr!$F$7:$L$110,6,FALSE),(VLOOKUP(C76,FSGT3_Inscr!$F$7:$L$110,6,FALSE)))))</f>
        <v/>
      </c>
      <c r="I76" s="196"/>
      <c r="J76" s="198">
        <f t="shared" si="15"/>
        <v>0</v>
      </c>
      <c r="K76" s="203">
        <f>IF(J76=1,(SUM($J$8:J76)*J76),0)</f>
        <v>0</v>
      </c>
      <c r="L76" s="203" t="str">
        <f t="shared" si="17"/>
        <v xml:space="preserve"> </v>
      </c>
      <c r="M76" s="203" t="str">
        <f t="shared" si="18"/>
        <v xml:space="preserve"> </v>
      </c>
      <c r="N76" s="203" t="str">
        <f t="shared" si="19"/>
        <v xml:space="preserve"> </v>
      </c>
      <c r="O76" s="144" t="str">
        <f t="shared" si="20"/>
        <v xml:space="preserve"> </v>
      </c>
      <c r="P76" s="234" t="str">
        <f t="shared" si="21"/>
        <v/>
      </c>
      <c r="Q76" s="279"/>
      <c r="R76" s="198">
        <f t="shared" si="22"/>
        <v>0</v>
      </c>
      <c r="S76" s="203">
        <f>IF(R76=1,(SUM($R$8:R76)*R76),0)</f>
        <v>0</v>
      </c>
      <c r="T76" s="203" t="str">
        <f t="shared" si="23"/>
        <v xml:space="preserve"> </v>
      </c>
      <c r="U76" s="203" t="str">
        <f t="shared" si="24"/>
        <v xml:space="preserve"> </v>
      </c>
      <c r="V76" s="248" t="str">
        <f t="shared" si="25"/>
        <v xml:space="preserve"> </v>
      </c>
      <c r="W76" s="144" t="str">
        <f t="shared" si="26"/>
        <v xml:space="preserve"> </v>
      </c>
      <c r="X76" s="234" t="str">
        <f t="shared" si="27"/>
        <v/>
      </c>
      <c r="AL76" s="268" t="str">
        <f t="shared" si="28"/>
        <v/>
      </c>
      <c r="AM76" s="270">
        <f t="shared" si="29"/>
        <v>0</v>
      </c>
    </row>
    <row r="77" spans="1:39" ht="14.1" customHeight="1" x14ac:dyDescent="0.3">
      <c r="A77" s="131">
        <v>70</v>
      </c>
      <c r="B77" s="131">
        <f t="shared" si="16"/>
        <v>1</v>
      </c>
      <c r="C77" s="132"/>
      <c r="D77" s="131" t="str">
        <f>IF(C77="","",(IF(ISERROR(VLOOKUP(C77,FSGT3_Inscr!$F$7:$L$110,2,FALSE))=TRUE,VLOOKUP(C77,FSGT4_Inscr!$F$7:$L$110,2,FALSE),(VLOOKUP(C77,FSGT3_Inscr!$F$7:$L$110,2,FALSE)))))</f>
        <v/>
      </c>
      <c r="E77" s="131" t="str">
        <f>IF(C77="","",IF(ISERROR(VLOOKUP(C77,FSGT3_Inscr!$F$7:$L$110,3,FALSE))=TRUE,VLOOKUP(C77,FSGT4_Inscr!$F$7:$L$110,3,FALSE),(VLOOKUP(C77,FSGT3_Inscr!$F$7:$L$110,3,FALSE))))</f>
        <v/>
      </c>
      <c r="F77" s="131" t="str">
        <f>IF(C77="","",(IF(ISERROR(VLOOKUP(C77,FSGT3_Inscr!$F$7:$L$110,4,FALSE))=TRUE,VLOOKUP(C77,FSGT4_Inscr!$F$7:$L$110,4,FALSE),(VLOOKUP(C77,FSGT3_Inscr!$F$7:$L$110,4,FALSE)))))</f>
        <v/>
      </c>
      <c r="G77" s="131" t="str">
        <f>IF(C77="","",(IF(ISERROR(VLOOKUP(C77,FSGT3_Inscr!$F$7:$L$110,5,FALSE))=TRUE,VLOOKUP(C77,FSGT4_Inscr!$F$7:$L$110,5,FALSE),(VLOOKUP(C77,FSGT3_Inscr!$F$7:$L$110,5,FALSE)))))</f>
        <v/>
      </c>
      <c r="H77" s="131" t="str">
        <f>IF(C77="","",(IF(ISERROR(VLOOKUP(C77,FSGT3_Inscr!$F$7:$L$110,6,FALSE))=TRUE,VLOOKUP(C77,FSGT4_Inscr!$F$7:$L$110,6,FALSE),(VLOOKUP(C77,FSGT3_Inscr!$F$7:$L$110,6,FALSE)))))</f>
        <v/>
      </c>
      <c r="I77" s="78"/>
      <c r="J77" s="241">
        <f t="shared" si="15"/>
        <v>0</v>
      </c>
      <c r="K77" s="204">
        <f>IF(J77=1,(SUM($J$8:J77)*J77),0)</f>
        <v>0</v>
      </c>
      <c r="L77" s="204" t="str">
        <f t="shared" si="17"/>
        <v xml:space="preserve"> </v>
      </c>
      <c r="M77" s="204" t="str">
        <f t="shared" si="18"/>
        <v xml:space="preserve"> </v>
      </c>
      <c r="N77" s="204" t="str">
        <f t="shared" si="19"/>
        <v xml:space="preserve"> </v>
      </c>
      <c r="O77" s="143" t="str">
        <f t="shared" si="20"/>
        <v xml:space="preserve"> </v>
      </c>
      <c r="P77" s="233" t="str">
        <f t="shared" si="21"/>
        <v/>
      </c>
      <c r="Q77" s="280"/>
      <c r="R77" s="241">
        <f t="shared" si="22"/>
        <v>0</v>
      </c>
      <c r="S77" s="204">
        <f>IF(R77=1,(SUM($R$8:R77)*R77),0)</f>
        <v>0</v>
      </c>
      <c r="T77" s="204" t="str">
        <f t="shared" si="23"/>
        <v xml:space="preserve"> </v>
      </c>
      <c r="U77" s="204" t="str">
        <f t="shared" si="24"/>
        <v xml:space="preserve"> </v>
      </c>
      <c r="V77" s="249" t="str">
        <f t="shared" si="25"/>
        <v xml:space="preserve"> </v>
      </c>
      <c r="W77" s="143" t="str">
        <f t="shared" si="26"/>
        <v xml:space="preserve"> </v>
      </c>
      <c r="X77" s="233" t="str">
        <f t="shared" si="27"/>
        <v/>
      </c>
      <c r="AL77" s="268" t="str">
        <f t="shared" si="28"/>
        <v/>
      </c>
      <c r="AM77" s="270">
        <f t="shared" si="29"/>
        <v>0</v>
      </c>
    </row>
    <row r="78" spans="1:39" ht="14.1" customHeight="1" x14ac:dyDescent="0.3">
      <c r="A78" s="197">
        <v>71</v>
      </c>
      <c r="B78" s="197">
        <f t="shared" si="16"/>
        <v>1</v>
      </c>
      <c r="C78" s="130"/>
      <c r="D78" s="197" t="str">
        <f>IF(C78="","",(IF(ISERROR(VLOOKUP(C78,FSGT3_Inscr!$F$7:$L$110,2,FALSE))=TRUE,VLOOKUP(C78,FSGT4_Inscr!$F$7:$L$110,2,FALSE),(VLOOKUP(C78,FSGT3_Inscr!$F$7:$L$110,2,FALSE)))))</f>
        <v/>
      </c>
      <c r="E78" s="197" t="str">
        <f>IF(C78="","",IF(ISERROR(VLOOKUP(C78,FSGT3_Inscr!$F$7:$L$110,3,FALSE))=TRUE,VLOOKUP(C78,FSGT4_Inscr!$F$7:$L$110,3,FALSE),(VLOOKUP(C78,FSGT3_Inscr!$F$7:$L$110,3,FALSE))))</f>
        <v/>
      </c>
      <c r="F78" s="197" t="str">
        <f>IF(C78="","",(IF(ISERROR(VLOOKUP(C78,FSGT3_Inscr!$F$7:$L$110,4,FALSE))=TRUE,VLOOKUP(C78,FSGT4_Inscr!$F$7:$L$110,4,FALSE),(VLOOKUP(C78,FSGT3_Inscr!$F$7:$L$110,4,FALSE)))))</f>
        <v/>
      </c>
      <c r="G78" s="197" t="str">
        <f>IF(C78="","",(IF(ISERROR(VLOOKUP(C78,FSGT3_Inscr!$F$7:$L$110,5,FALSE))=TRUE,VLOOKUP(C78,FSGT4_Inscr!$F$7:$L$110,5,FALSE),(VLOOKUP(C78,FSGT3_Inscr!$F$7:$L$110,5,FALSE)))))</f>
        <v/>
      </c>
      <c r="H78" s="197" t="str">
        <f>IF(C78="","",(IF(ISERROR(VLOOKUP(C78,FSGT3_Inscr!$F$7:$L$110,6,FALSE))=TRUE,VLOOKUP(C78,FSGT4_Inscr!$F$7:$L$110,6,FALSE),(VLOOKUP(C78,FSGT3_Inscr!$F$7:$L$110,6,FALSE)))))</f>
        <v/>
      </c>
      <c r="I78" s="196"/>
      <c r="J78" s="198">
        <f t="shared" si="15"/>
        <v>0</v>
      </c>
      <c r="K78" s="203">
        <f>IF(J78=1,(SUM($J$8:J78)*J78),0)</f>
        <v>0</v>
      </c>
      <c r="L78" s="203" t="str">
        <f t="shared" si="17"/>
        <v xml:space="preserve"> </v>
      </c>
      <c r="M78" s="203" t="str">
        <f t="shared" si="18"/>
        <v xml:space="preserve"> </v>
      </c>
      <c r="N78" s="203" t="str">
        <f t="shared" si="19"/>
        <v xml:space="preserve"> </v>
      </c>
      <c r="O78" s="144" t="str">
        <f t="shared" si="20"/>
        <v xml:space="preserve"> </v>
      </c>
      <c r="P78" s="234" t="str">
        <f t="shared" si="21"/>
        <v/>
      </c>
      <c r="Q78" s="279"/>
      <c r="R78" s="198">
        <f t="shared" si="22"/>
        <v>0</v>
      </c>
      <c r="S78" s="203">
        <f>IF(R78=1,(SUM($R$8:R78)*R78),0)</f>
        <v>0</v>
      </c>
      <c r="T78" s="203" t="str">
        <f t="shared" si="23"/>
        <v xml:space="preserve"> </v>
      </c>
      <c r="U78" s="203" t="str">
        <f t="shared" si="24"/>
        <v xml:space="preserve"> </v>
      </c>
      <c r="V78" s="248" t="str">
        <f t="shared" si="25"/>
        <v xml:space="preserve"> </v>
      </c>
      <c r="W78" s="144" t="str">
        <f t="shared" si="26"/>
        <v xml:space="preserve"> </v>
      </c>
      <c r="X78" s="234" t="str">
        <f t="shared" si="27"/>
        <v/>
      </c>
      <c r="AL78" s="268" t="str">
        <f t="shared" si="28"/>
        <v/>
      </c>
      <c r="AM78" s="270">
        <f t="shared" si="29"/>
        <v>0</v>
      </c>
    </row>
    <row r="79" spans="1:39" ht="14.1" customHeight="1" x14ac:dyDescent="0.3">
      <c r="A79" s="131">
        <v>72</v>
      </c>
      <c r="B79" s="131">
        <f t="shared" si="16"/>
        <v>1</v>
      </c>
      <c r="C79" s="132"/>
      <c r="D79" s="131" t="str">
        <f>IF(C79="","",(IF(ISERROR(VLOOKUP(C79,FSGT3_Inscr!$F$7:$L$110,2,FALSE))=TRUE,VLOOKUP(C79,FSGT4_Inscr!$F$7:$L$110,2,FALSE),(VLOOKUP(C79,FSGT3_Inscr!$F$7:$L$110,2,FALSE)))))</f>
        <v/>
      </c>
      <c r="E79" s="131" t="str">
        <f>IF(C79="","",IF(ISERROR(VLOOKUP(C79,FSGT3_Inscr!$F$7:$L$110,3,FALSE))=TRUE,VLOOKUP(C79,FSGT4_Inscr!$F$7:$L$110,3,FALSE),(VLOOKUP(C79,FSGT3_Inscr!$F$7:$L$110,3,FALSE))))</f>
        <v/>
      </c>
      <c r="F79" s="131" t="str">
        <f>IF(C79="","",(IF(ISERROR(VLOOKUP(C79,FSGT3_Inscr!$F$7:$L$110,4,FALSE))=TRUE,VLOOKUP(C79,FSGT4_Inscr!$F$7:$L$110,4,FALSE),(VLOOKUP(C79,FSGT3_Inscr!$F$7:$L$110,4,FALSE)))))</f>
        <v/>
      </c>
      <c r="G79" s="131" t="str">
        <f>IF(C79="","",(IF(ISERROR(VLOOKUP(C79,FSGT3_Inscr!$F$7:$L$110,5,FALSE))=TRUE,VLOOKUP(C79,FSGT4_Inscr!$F$7:$L$110,5,FALSE),(VLOOKUP(C79,FSGT3_Inscr!$F$7:$L$110,5,FALSE)))))</f>
        <v/>
      </c>
      <c r="H79" s="131" t="str">
        <f>IF(C79="","",(IF(ISERROR(VLOOKUP(C79,FSGT3_Inscr!$F$7:$L$110,6,FALSE))=TRUE,VLOOKUP(C79,FSGT4_Inscr!$F$7:$L$110,6,FALSE),(VLOOKUP(C79,FSGT3_Inscr!$F$7:$L$110,6,FALSE)))))</f>
        <v/>
      </c>
      <c r="I79" s="78"/>
      <c r="J79" s="241">
        <f t="shared" si="15"/>
        <v>0</v>
      </c>
      <c r="K79" s="204">
        <f>IF(J79=1,(SUM($J$8:J79)*J79),0)</f>
        <v>0</v>
      </c>
      <c r="L79" s="204" t="str">
        <f t="shared" si="17"/>
        <v xml:space="preserve"> </v>
      </c>
      <c r="M79" s="204" t="str">
        <f t="shared" si="18"/>
        <v xml:space="preserve"> </v>
      </c>
      <c r="N79" s="204" t="str">
        <f t="shared" si="19"/>
        <v xml:space="preserve"> </v>
      </c>
      <c r="O79" s="143" t="str">
        <f t="shared" si="20"/>
        <v xml:space="preserve"> </v>
      </c>
      <c r="P79" s="233" t="str">
        <f t="shared" si="21"/>
        <v/>
      </c>
      <c r="Q79" s="280"/>
      <c r="R79" s="241">
        <f t="shared" si="22"/>
        <v>0</v>
      </c>
      <c r="S79" s="204">
        <f>IF(R79=1,(SUM($R$8:R79)*R79),0)</f>
        <v>0</v>
      </c>
      <c r="T79" s="204" t="str">
        <f t="shared" si="23"/>
        <v xml:space="preserve"> </v>
      </c>
      <c r="U79" s="204" t="str">
        <f t="shared" si="24"/>
        <v xml:space="preserve"> </v>
      </c>
      <c r="V79" s="249" t="str">
        <f t="shared" si="25"/>
        <v xml:space="preserve"> </v>
      </c>
      <c r="W79" s="143" t="str">
        <f t="shared" si="26"/>
        <v xml:space="preserve"> </v>
      </c>
      <c r="X79" s="233" t="str">
        <f t="shared" si="27"/>
        <v/>
      </c>
      <c r="AL79" s="268" t="str">
        <f t="shared" si="28"/>
        <v/>
      </c>
      <c r="AM79" s="270">
        <f t="shared" si="29"/>
        <v>0</v>
      </c>
    </row>
    <row r="80" spans="1:39" ht="14.1" customHeight="1" x14ac:dyDescent="0.3">
      <c r="A80" s="197">
        <v>73</v>
      </c>
      <c r="B80" s="197">
        <f t="shared" si="16"/>
        <v>1</v>
      </c>
      <c r="C80" s="130"/>
      <c r="D80" s="197" t="str">
        <f>IF(C80="","",(IF(ISERROR(VLOOKUP(C80,FSGT3_Inscr!$F$7:$L$110,2,FALSE))=TRUE,VLOOKUP(C80,FSGT4_Inscr!$F$7:$L$110,2,FALSE),(VLOOKUP(C80,FSGT3_Inscr!$F$7:$L$110,2,FALSE)))))</f>
        <v/>
      </c>
      <c r="E80" s="197" t="str">
        <f>IF(C80="","",IF(ISERROR(VLOOKUP(C80,FSGT3_Inscr!$F$7:$L$110,3,FALSE))=TRUE,VLOOKUP(C80,FSGT4_Inscr!$F$7:$L$110,3,FALSE),(VLOOKUP(C80,FSGT3_Inscr!$F$7:$L$110,3,FALSE))))</f>
        <v/>
      </c>
      <c r="F80" s="197" t="str">
        <f>IF(C80="","",(IF(ISERROR(VLOOKUP(C80,FSGT3_Inscr!$F$7:$L$110,4,FALSE))=TRUE,VLOOKUP(C80,FSGT4_Inscr!$F$7:$L$110,4,FALSE),(VLOOKUP(C80,FSGT3_Inscr!$F$7:$L$110,4,FALSE)))))</f>
        <v/>
      </c>
      <c r="G80" s="197" t="str">
        <f>IF(C80="","",(IF(ISERROR(VLOOKUP(C80,FSGT3_Inscr!$F$7:$L$110,5,FALSE))=TRUE,VLOOKUP(C80,FSGT4_Inscr!$F$7:$L$110,5,FALSE),(VLOOKUP(C80,FSGT3_Inscr!$F$7:$L$110,5,FALSE)))))</f>
        <v/>
      </c>
      <c r="H80" s="197" t="str">
        <f>IF(C80="","",(IF(ISERROR(VLOOKUP(C80,FSGT3_Inscr!$F$7:$L$110,6,FALSE))=TRUE,VLOOKUP(C80,FSGT4_Inscr!$F$7:$L$110,6,FALSE),(VLOOKUP(C80,FSGT3_Inscr!$F$7:$L$110,6,FALSE)))))</f>
        <v/>
      </c>
      <c r="I80" s="196"/>
      <c r="J80" s="198">
        <f t="shared" si="15"/>
        <v>0</v>
      </c>
      <c r="K80" s="203">
        <f>IF(J80=1,(SUM($J$8:J80)*J80),0)</f>
        <v>0</v>
      </c>
      <c r="L80" s="203" t="str">
        <f t="shared" si="17"/>
        <v xml:space="preserve"> </v>
      </c>
      <c r="M80" s="203" t="str">
        <f t="shared" si="18"/>
        <v xml:space="preserve"> </v>
      </c>
      <c r="N80" s="203" t="str">
        <f t="shared" si="19"/>
        <v xml:space="preserve"> </v>
      </c>
      <c r="O80" s="144" t="str">
        <f t="shared" si="20"/>
        <v xml:space="preserve"> </v>
      </c>
      <c r="P80" s="234" t="str">
        <f t="shared" si="21"/>
        <v/>
      </c>
      <c r="Q80" s="279"/>
      <c r="R80" s="198">
        <f t="shared" si="22"/>
        <v>0</v>
      </c>
      <c r="S80" s="203">
        <f>IF(R80=1,(SUM($R$8:R80)*R80),0)</f>
        <v>0</v>
      </c>
      <c r="T80" s="203" t="str">
        <f t="shared" si="23"/>
        <v xml:space="preserve"> </v>
      </c>
      <c r="U80" s="203" t="str">
        <f t="shared" si="24"/>
        <v xml:space="preserve"> </v>
      </c>
      <c r="V80" s="248" t="str">
        <f t="shared" si="25"/>
        <v xml:space="preserve"> </v>
      </c>
      <c r="W80" s="144" t="str">
        <f t="shared" si="26"/>
        <v xml:space="preserve"> </v>
      </c>
      <c r="X80" s="234" t="str">
        <f t="shared" si="27"/>
        <v/>
      </c>
      <c r="AL80" s="268" t="str">
        <f t="shared" si="28"/>
        <v/>
      </c>
      <c r="AM80" s="270">
        <f t="shared" si="29"/>
        <v>0</v>
      </c>
    </row>
    <row r="81" spans="1:39" ht="14.1" customHeight="1" x14ac:dyDescent="0.3">
      <c r="A81" s="131">
        <v>74</v>
      </c>
      <c r="B81" s="131">
        <f t="shared" si="16"/>
        <v>1</v>
      </c>
      <c r="C81" s="132"/>
      <c r="D81" s="131" t="str">
        <f>IF(C81="","",(IF(ISERROR(VLOOKUP(C81,FSGT3_Inscr!$F$7:$L$110,2,FALSE))=TRUE,VLOOKUP(C81,FSGT4_Inscr!$F$7:$L$110,2,FALSE),(VLOOKUP(C81,FSGT3_Inscr!$F$7:$L$110,2,FALSE)))))</f>
        <v/>
      </c>
      <c r="E81" s="131" t="str">
        <f>IF(C81="","",IF(ISERROR(VLOOKUP(C81,FSGT3_Inscr!$F$7:$L$110,3,FALSE))=TRUE,VLOOKUP(C81,FSGT4_Inscr!$F$7:$L$110,3,FALSE),(VLOOKUP(C81,FSGT3_Inscr!$F$7:$L$110,3,FALSE))))</f>
        <v/>
      </c>
      <c r="F81" s="131" t="str">
        <f>IF(C81="","",(IF(ISERROR(VLOOKUP(C81,FSGT3_Inscr!$F$7:$L$110,4,FALSE))=TRUE,VLOOKUP(C81,FSGT4_Inscr!$F$7:$L$110,4,FALSE),(VLOOKUP(C81,FSGT3_Inscr!$F$7:$L$110,4,FALSE)))))</f>
        <v/>
      </c>
      <c r="G81" s="131" t="str">
        <f>IF(C81="","",(IF(ISERROR(VLOOKUP(C81,FSGT3_Inscr!$F$7:$L$110,5,FALSE))=TRUE,VLOOKUP(C81,FSGT4_Inscr!$F$7:$L$110,5,FALSE),(VLOOKUP(C81,FSGT3_Inscr!$F$7:$L$110,5,FALSE)))))</f>
        <v/>
      </c>
      <c r="H81" s="131" t="str">
        <f>IF(C81="","",(IF(ISERROR(VLOOKUP(C81,FSGT3_Inscr!$F$7:$L$110,6,FALSE))=TRUE,VLOOKUP(C81,FSGT4_Inscr!$F$7:$L$110,6,FALSE),(VLOOKUP(C81,FSGT3_Inscr!$F$7:$L$110,6,FALSE)))))</f>
        <v/>
      </c>
      <c r="I81" s="78"/>
      <c r="J81" s="241">
        <f t="shared" si="15"/>
        <v>0</v>
      </c>
      <c r="K81" s="204">
        <f>IF(J81=1,(SUM($J$8:J81)*J81),0)</f>
        <v>0</v>
      </c>
      <c r="L81" s="204" t="str">
        <f t="shared" si="17"/>
        <v xml:space="preserve"> </v>
      </c>
      <c r="M81" s="204" t="str">
        <f t="shared" si="18"/>
        <v xml:space="preserve"> </v>
      </c>
      <c r="N81" s="204" t="str">
        <f t="shared" si="19"/>
        <v xml:space="preserve"> </v>
      </c>
      <c r="O81" s="143" t="str">
        <f t="shared" si="20"/>
        <v xml:space="preserve"> </v>
      </c>
      <c r="P81" s="233" t="str">
        <f t="shared" si="21"/>
        <v/>
      </c>
      <c r="Q81" s="280"/>
      <c r="R81" s="241">
        <f t="shared" si="22"/>
        <v>0</v>
      </c>
      <c r="S81" s="204">
        <f>IF(R81=1,(SUM($R$8:R81)*R81),0)</f>
        <v>0</v>
      </c>
      <c r="T81" s="204" t="str">
        <f t="shared" si="23"/>
        <v xml:space="preserve"> </v>
      </c>
      <c r="U81" s="204" t="str">
        <f t="shared" si="24"/>
        <v xml:space="preserve"> </v>
      </c>
      <c r="V81" s="249" t="str">
        <f t="shared" si="25"/>
        <v xml:space="preserve"> </v>
      </c>
      <c r="W81" s="143" t="str">
        <f t="shared" si="26"/>
        <v xml:space="preserve"> </v>
      </c>
      <c r="X81" s="233" t="str">
        <f t="shared" si="27"/>
        <v/>
      </c>
      <c r="AL81" s="268" t="str">
        <f t="shared" si="28"/>
        <v/>
      </c>
      <c r="AM81" s="270">
        <f t="shared" si="29"/>
        <v>0</v>
      </c>
    </row>
    <row r="82" spans="1:39" ht="14.1" customHeight="1" x14ac:dyDescent="0.3">
      <c r="A82" s="197">
        <v>75</v>
      </c>
      <c r="B82" s="197">
        <f t="shared" si="16"/>
        <v>1</v>
      </c>
      <c r="C82" s="130"/>
      <c r="D82" s="197" t="str">
        <f>IF(C82="","",(IF(ISERROR(VLOOKUP(C82,FSGT3_Inscr!$F$7:$L$110,2,FALSE))=TRUE,VLOOKUP(C82,FSGT4_Inscr!$F$7:$L$110,2,FALSE),(VLOOKUP(C82,FSGT3_Inscr!$F$7:$L$110,2,FALSE)))))</f>
        <v/>
      </c>
      <c r="E82" s="197" t="str">
        <f>IF(C82="","",IF(ISERROR(VLOOKUP(C82,FSGT3_Inscr!$F$7:$L$110,3,FALSE))=TRUE,VLOOKUP(C82,FSGT4_Inscr!$F$7:$L$110,3,FALSE),(VLOOKUP(C82,FSGT3_Inscr!$F$7:$L$110,3,FALSE))))</f>
        <v/>
      </c>
      <c r="F82" s="197" t="str">
        <f>IF(C82="","",(IF(ISERROR(VLOOKUP(C82,FSGT3_Inscr!$F$7:$L$110,4,FALSE))=TRUE,VLOOKUP(C82,FSGT4_Inscr!$F$7:$L$110,4,FALSE),(VLOOKUP(C82,FSGT3_Inscr!$F$7:$L$110,4,FALSE)))))</f>
        <v/>
      </c>
      <c r="G82" s="197" t="str">
        <f>IF(C82="","",(IF(ISERROR(VLOOKUP(C82,FSGT3_Inscr!$F$7:$L$110,5,FALSE))=TRUE,VLOOKUP(C82,FSGT4_Inscr!$F$7:$L$110,5,FALSE),(VLOOKUP(C82,FSGT3_Inscr!$F$7:$L$110,5,FALSE)))))</f>
        <v/>
      </c>
      <c r="H82" s="197" t="str">
        <f>IF(C82="","",(IF(ISERROR(VLOOKUP(C82,FSGT3_Inscr!$F$7:$L$110,6,FALSE))=TRUE,VLOOKUP(C82,FSGT4_Inscr!$F$7:$L$110,6,FALSE),(VLOOKUP(C82,FSGT3_Inscr!$F$7:$L$110,6,FALSE)))))</f>
        <v/>
      </c>
      <c r="I82" s="196"/>
      <c r="J82" s="198">
        <f t="shared" si="15"/>
        <v>0</v>
      </c>
      <c r="K82" s="203">
        <f>IF(J82=1,(SUM($J$8:J82)*J82),0)</f>
        <v>0</v>
      </c>
      <c r="L82" s="203" t="str">
        <f t="shared" si="17"/>
        <v xml:space="preserve"> </v>
      </c>
      <c r="M82" s="203" t="str">
        <f t="shared" si="18"/>
        <v xml:space="preserve"> </v>
      </c>
      <c r="N82" s="203" t="str">
        <f t="shared" si="19"/>
        <v xml:space="preserve"> </v>
      </c>
      <c r="O82" s="144" t="str">
        <f t="shared" si="20"/>
        <v xml:space="preserve"> </v>
      </c>
      <c r="P82" s="234" t="str">
        <f t="shared" si="21"/>
        <v/>
      </c>
      <c r="Q82" s="279"/>
      <c r="R82" s="198">
        <f t="shared" si="22"/>
        <v>0</v>
      </c>
      <c r="S82" s="203">
        <f>IF(R82=1,(SUM($R$8:R82)*R82),0)</f>
        <v>0</v>
      </c>
      <c r="T82" s="203" t="str">
        <f t="shared" si="23"/>
        <v xml:space="preserve"> </v>
      </c>
      <c r="U82" s="203" t="str">
        <f t="shared" si="24"/>
        <v xml:space="preserve"> </v>
      </c>
      <c r="V82" s="248" t="str">
        <f t="shared" si="25"/>
        <v xml:space="preserve"> </v>
      </c>
      <c r="W82" s="144" t="str">
        <f t="shared" si="26"/>
        <v xml:space="preserve"> </v>
      </c>
      <c r="X82" s="234" t="str">
        <f t="shared" si="27"/>
        <v/>
      </c>
      <c r="AL82" s="268" t="str">
        <f t="shared" si="28"/>
        <v/>
      </c>
      <c r="AM82" s="270">
        <f t="shared" si="29"/>
        <v>0</v>
      </c>
    </row>
    <row r="83" spans="1:39" ht="14.1" customHeight="1" x14ac:dyDescent="0.3">
      <c r="A83" s="131">
        <v>76</v>
      </c>
      <c r="B83" s="131">
        <f t="shared" si="16"/>
        <v>1</v>
      </c>
      <c r="C83" s="132"/>
      <c r="D83" s="131" t="str">
        <f>IF(C83="","",(IF(ISERROR(VLOOKUP(C83,FSGT3_Inscr!$F$7:$L$110,2,FALSE))=TRUE,VLOOKUP(C83,FSGT4_Inscr!$F$7:$L$110,2,FALSE),(VLOOKUP(C83,FSGT3_Inscr!$F$7:$L$110,2,FALSE)))))</f>
        <v/>
      </c>
      <c r="E83" s="131" t="str">
        <f>IF(C83="","",IF(ISERROR(VLOOKUP(C83,FSGT3_Inscr!$F$7:$L$110,3,FALSE))=TRUE,VLOOKUP(C83,FSGT4_Inscr!$F$7:$L$110,3,FALSE),(VLOOKUP(C83,FSGT3_Inscr!$F$7:$L$110,3,FALSE))))</f>
        <v/>
      </c>
      <c r="F83" s="131" t="str">
        <f>IF(C83="","",(IF(ISERROR(VLOOKUP(C83,FSGT3_Inscr!$F$7:$L$110,4,FALSE))=TRUE,VLOOKUP(C83,FSGT4_Inscr!$F$7:$L$110,4,FALSE),(VLOOKUP(C83,FSGT3_Inscr!$F$7:$L$110,4,FALSE)))))</f>
        <v/>
      </c>
      <c r="G83" s="131" t="str">
        <f>IF(C83="","",(IF(ISERROR(VLOOKUP(C83,FSGT3_Inscr!$F$7:$L$110,5,FALSE))=TRUE,VLOOKUP(C83,FSGT4_Inscr!$F$7:$L$110,5,FALSE),(VLOOKUP(C83,FSGT3_Inscr!$F$7:$L$110,5,FALSE)))))</f>
        <v/>
      </c>
      <c r="H83" s="131" t="str">
        <f>IF(C83="","",(IF(ISERROR(VLOOKUP(C83,FSGT3_Inscr!$F$7:$L$110,6,FALSE))=TRUE,VLOOKUP(C83,FSGT4_Inscr!$F$7:$L$110,6,FALSE),(VLOOKUP(C83,FSGT3_Inscr!$F$7:$L$110,6,FALSE)))))</f>
        <v/>
      </c>
      <c r="I83" s="78"/>
      <c r="J83" s="241">
        <f t="shared" si="15"/>
        <v>0</v>
      </c>
      <c r="K83" s="204">
        <f>IF(J83=1,(SUM($J$8:J83)*J83),0)</f>
        <v>0</v>
      </c>
      <c r="L83" s="204" t="str">
        <f t="shared" si="17"/>
        <v xml:space="preserve"> </v>
      </c>
      <c r="M83" s="204" t="str">
        <f t="shared" si="18"/>
        <v xml:space="preserve"> </v>
      </c>
      <c r="N83" s="204" t="str">
        <f t="shared" si="19"/>
        <v xml:space="preserve"> </v>
      </c>
      <c r="O83" s="143" t="str">
        <f t="shared" si="20"/>
        <v xml:space="preserve"> </v>
      </c>
      <c r="P83" s="233" t="str">
        <f t="shared" si="21"/>
        <v/>
      </c>
      <c r="Q83" s="280"/>
      <c r="R83" s="241">
        <f t="shared" si="22"/>
        <v>0</v>
      </c>
      <c r="S83" s="204">
        <f>IF(R83=1,(SUM($R$8:R83)*R83),0)</f>
        <v>0</v>
      </c>
      <c r="T83" s="204" t="str">
        <f t="shared" si="23"/>
        <v xml:space="preserve"> </v>
      </c>
      <c r="U83" s="204" t="str">
        <f t="shared" si="24"/>
        <v xml:space="preserve"> </v>
      </c>
      <c r="V83" s="249" t="str">
        <f t="shared" si="25"/>
        <v xml:space="preserve"> </v>
      </c>
      <c r="W83" s="143" t="str">
        <f t="shared" si="26"/>
        <v xml:space="preserve"> </v>
      </c>
      <c r="X83" s="233" t="str">
        <f t="shared" si="27"/>
        <v/>
      </c>
      <c r="AL83" s="268" t="str">
        <f t="shared" si="28"/>
        <v/>
      </c>
      <c r="AM83" s="270">
        <f t="shared" si="29"/>
        <v>0</v>
      </c>
    </row>
    <row r="84" spans="1:39" ht="14.1" customHeight="1" x14ac:dyDescent="0.3">
      <c r="A84" s="197">
        <v>77</v>
      </c>
      <c r="B84" s="197">
        <f t="shared" si="16"/>
        <v>1</v>
      </c>
      <c r="C84" s="130"/>
      <c r="D84" s="197" t="str">
        <f>IF(C84="","",(IF(ISERROR(VLOOKUP(C84,FSGT3_Inscr!$F$7:$L$110,2,FALSE))=TRUE,VLOOKUP(C84,FSGT4_Inscr!$F$7:$L$110,2,FALSE),(VLOOKUP(C84,FSGT3_Inscr!$F$7:$L$110,2,FALSE)))))</f>
        <v/>
      </c>
      <c r="E84" s="197" t="str">
        <f>IF(C84="","",IF(ISERROR(VLOOKUP(C84,FSGT3_Inscr!$F$7:$L$110,3,FALSE))=TRUE,VLOOKUP(C84,FSGT4_Inscr!$F$7:$L$110,3,FALSE),(VLOOKUP(C84,FSGT3_Inscr!$F$7:$L$110,3,FALSE))))</f>
        <v/>
      </c>
      <c r="F84" s="197" t="str">
        <f>IF(C84="","",(IF(ISERROR(VLOOKUP(C84,FSGT3_Inscr!$F$7:$L$110,4,FALSE))=TRUE,VLOOKUP(C84,FSGT4_Inscr!$F$7:$L$110,4,FALSE),(VLOOKUP(C84,FSGT3_Inscr!$F$7:$L$110,4,FALSE)))))</f>
        <v/>
      </c>
      <c r="G84" s="197" t="str">
        <f>IF(C84="","",(IF(ISERROR(VLOOKUP(C84,FSGT3_Inscr!$F$7:$L$110,5,FALSE))=TRUE,VLOOKUP(C84,FSGT4_Inscr!$F$7:$L$110,5,FALSE),(VLOOKUP(C84,FSGT3_Inscr!$F$7:$L$110,5,FALSE)))))</f>
        <v/>
      </c>
      <c r="H84" s="197" t="str">
        <f>IF(C84="","",(IF(ISERROR(VLOOKUP(C84,FSGT3_Inscr!$F$7:$L$110,6,FALSE))=TRUE,VLOOKUP(C84,FSGT4_Inscr!$F$7:$L$110,6,FALSE),(VLOOKUP(C84,FSGT3_Inscr!$F$7:$L$110,6,FALSE)))))</f>
        <v/>
      </c>
      <c r="I84" s="196"/>
      <c r="J84" s="198">
        <f t="shared" si="15"/>
        <v>0</v>
      </c>
      <c r="K84" s="203">
        <f>IF(J84=1,(SUM($J$8:J84)*J84),0)</f>
        <v>0</v>
      </c>
      <c r="L84" s="203" t="str">
        <f t="shared" si="17"/>
        <v xml:space="preserve"> </v>
      </c>
      <c r="M84" s="203" t="str">
        <f t="shared" si="18"/>
        <v xml:space="preserve"> </v>
      </c>
      <c r="N84" s="203" t="str">
        <f t="shared" si="19"/>
        <v xml:space="preserve"> </v>
      </c>
      <c r="O84" s="144" t="str">
        <f t="shared" si="20"/>
        <v xml:space="preserve"> </v>
      </c>
      <c r="P84" s="234" t="str">
        <f t="shared" si="21"/>
        <v/>
      </c>
      <c r="Q84" s="279"/>
      <c r="R84" s="198">
        <f t="shared" si="22"/>
        <v>0</v>
      </c>
      <c r="S84" s="203">
        <f>IF(R84=1,(SUM($R$8:R84)*R84),0)</f>
        <v>0</v>
      </c>
      <c r="T84" s="203" t="str">
        <f t="shared" si="23"/>
        <v xml:space="preserve"> </v>
      </c>
      <c r="U84" s="203" t="str">
        <f t="shared" si="24"/>
        <v xml:space="preserve"> </v>
      </c>
      <c r="V84" s="248" t="str">
        <f t="shared" si="25"/>
        <v xml:space="preserve"> </v>
      </c>
      <c r="W84" s="144" t="str">
        <f t="shared" si="26"/>
        <v xml:space="preserve"> </v>
      </c>
      <c r="X84" s="234" t="str">
        <f t="shared" si="27"/>
        <v/>
      </c>
      <c r="AL84" s="268" t="str">
        <f t="shared" si="28"/>
        <v/>
      </c>
      <c r="AM84" s="270">
        <f t="shared" si="29"/>
        <v>0</v>
      </c>
    </row>
    <row r="85" spans="1:39" ht="14.1" customHeight="1" x14ac:dyDescent="0.3">
      <c r="A85" s="131">
        <v>78</v>
      </c>
      <c r="B85" s="131">
        <f t="shared" si="16"/>
        <v>1</v>
      </c>
      <c r="C85" s="132"/>
      <c r="D85" s="131" t="str">
        <f>IF(C85="","",(IF(ISERROR(VLOOKUP(C85,FSGT3_Inscr!$F$7:$L$110,2,FALSE))=TRUE,VLOOKUP(C85,FSGT4_Inscr!$F$7:$L$110,2,FALSE),(VLOOKUP(C85,FSGT3_Inscr!$F$7:$L$110,2,FALSE)))))</f>
        <v/>
      </c>
      <c r="E85" s="131" t="str">
        <f>IF(C85="","",IF(ISERROR(VLOOKUP(C85,FSGT3_Inscr!$F$7:$L$110,3,FALSE))=TRUE,VLOOKUP(C85,FSGT4_Inscr!$F$7:$L$110,3,FALSE),(VLOOKUP(C85,FSGT3_Inscr!$F$7:$L$110,3,FALSE))))</f>
        <v/>
      </c>
      <c r="F85" s="131" t="str">
        <f>IF(C85="","",(IF(ISERROR(VLOOKUP(C85,FSGT3_Inscr!$F$7:$L$110,4,FALSE))=TRUE,VLOOKUP(C85,FSGT4_Inscr!$F$7:$L$110,4,FALSE),(VLOOKUP(C85,FSGT3_Inscr!$F$7:$L$110,4,FALSE)))))</f>
        <v/>
      </c>
      <c r="G85" s="131" t="str">
        <f>IF(C85="","",(IF(ISERROR(VLOOKUP(C85,FSGT3_Inscr!$F$7:$L$110,5,FALSE))=TRUE,VLOOKUP(C85,FSGT4_Inscr!$F$7:$L$110,5,FALSE),(VLOOKUP(C85,FSGT3_Inscr!$F$7:$L$110,5,FALSE)))))</f>
        <v/>
      </c>
      <c r="H85" s="131" t="str">
        <f>IF(C85="","",(IF(ISERROR(VLOOKUP(C85,FSGT3_Inscr!$F$7:$L$110,6,FALSE))=TRUE,VLOOKUP(C85,FSGT4_Inscr!$F$7:$L$110,6,FALSE),(VLOOKUP(C85,FSGT3_Inscr!$F$7:$L$110,6,FALSE)))))</f>
        <v/>
      </c>
      <c r="I85" s="78"/>
      <c r="J85" s="241">
        <f t="shared" si="15"/>
        <v>0</v>
      </c>
      <c r="K85" s="204">
        <f>IF(J85=1,(SUM($J$8:J85)*J85),0)</f>
        <v>0</v>
      </c>
      <c r="L85" s="204" t="str">
        <f t="shared" si="17"/>
        <v xml:space="preserve"> </v>
      </c>
      <c r="M85" s="204" t="str">
        <f t="shared" si="18"/>
        <v xml:space="preserve"> </v>
      </c>
      <c r="N85" s="204" t="str">
        <f t="shared" si="19"/>
        <v xml:space="preserve"> </v>
      </c>
      <c r="O85" s="143" t="str">
        <f t="shared" si="20"/>
        <v xml:space="preserve"> </v>
      </c>
      <c r="P85" s="233" t="str">
        <f t="shared" si="21"/>
        <v/>
      </c>
      <c r="Q85" s="280"/>
      <c r="R85" s="241">
        <f t="shared" si="22"/>
        <v>0</v>
      </c>
      <c r="S85" s="204">
        <f>IF(R85=1,(SUM($R$8:R85)*R85),0)</f>
        <v>0</v>
      </c>
      <c r="T85" s="204" t="str">
        <f t="shared" si="23"/>
        <v xml:space="preserve"> </v>
      </c>
      <c r="U85" s="204" t="str">
        <f t="shared" si="24"/>
        <v xml:space="preserve"> </v>
      </c>
      <c r="V85" s="249" t="str">
        <f t="shared" si="25"/>
        <v xml:space="preserve"> </v>
      </c>
      <c r="W85" s="143" t="str">
        <f t="shared" si="26"/>
        <v xml:space="preserve"> </v>
      </c>
      <c r="X85" s="233" t="str">
        <f t="shared" si="27"/>
        <v/>
      </c>
      <c r="AL85" s="268" t="str">
        <f t="shared" si="28"/>
        <v/>
      </c>
      <c r="AM85" s="270">
        <f t="shared" si="29"/>
        <v>0</v>
      </c>
    </row>
    <row r="86" spans="1:39" ht="14.1" customHeight="1" x14ac:dyDescent="0.3">
      <c r="A86" s="197">
        <v>79</v>
      </c>
      <c r="B86" s="197">
        <f t="shared" si="16"/>
        <v>1</v>
      </c>
      <c r="C86" s="130"/>
      <c r="D86" s="197" t="str">
        <f>IF(C86="","",(IF(ISERROR(VLOOKUP(C86,FSGT3_Inscr!$F$7:$L$110,2,FALSE))=TRUE,VLOOKUP(C86,FSGT4_Inscr!$F$7:$L$110,2,FALSE),(VLOOKUP(C86,FSGT3_Inscr!$F$7:$L$110,2,FALSE)))))</f>
        <v/>
      </c>
      <c r="E86" s="197" t="str">
        <f>IF(C86="","",IF(ISERROR(VLOOKUP(C86,FSGT3_Inscr!$F$7:$L$110,3,FALSE))=TRUE,VLOOKUP(C86,FSGT4_Inscr!$F$7:$L$110,3,FALSE),(VLOOKUP(C86,FSGT3_Inscr!$F$7:$L$110,3,FALSE))))</f>
        <v/>
      </c>
      <c r="F86" s="197" t="str">
        <f>IF(C86="","",(IF(ISERROR(VLOOKUP(C86,FSGT3_Inscr!$F$7:$L$110,4,FALSE))=TRUE,VLOOKUP(C86,FSGT4_Inscr!$F$7:$L$110,4,FALSE),(VLOOKUP(C86,FSGT3_Inscr!$F$7:$L$110,4,FALSE)))))</f>
        <v/>
      </c>
      <c r="G86" s="197" t="str">
        <f>IF(C86="","",(IF(ISERROR(VLOOKUP(C86,FSGT3_Inscr!$F$7:$L$110,5,FALSE))=TRUE,VLOOKUP(C86,FSGT4_Inscr!$F$7:$L$110,5,FALSE),(VLOOKUP(C86,FSGT3_Inscr!$F$7:$L$110,5,FALSE)))))</f>
        <v/>
      </c>
      <c r="H86" s="197" t="str">
        <f>IF(C86="","",(IF(ISERROR(VLOOKUP(C86,FSGT3_Inscr!$F$7:$L$110,6,FALSE))=TRUE,VLOOKUP(C86,FSGT4_Inscr!$F$7:$L$110,6,FALSE),(VLOOKUP(C86,FSGT3_Inscr!$F$7:$L$110,6,FALSE)))))</f>
        <v/>
      </c>
      <c r="I86" s="196"/>
      <c r="J86" s="198">
        <f t="shared" si="15"/>
        <v>0</v>
      </c>
      <c r="K86" s="203">
        <f>IF(J86=1,(SUM($J$8:J86)*J86),0)</f>
        <v>0</v>
      </c>
      <c r="L86" s="203" t="str">
        <f t="shared" si="17"/>
        <v xml:space="preserve"> </v>
      </c>
      <c r="M86" s="203" t="str">
        <f t="shared" si="18"/>
        <v xml:space="preserve"> </v>
      </c>
      <c r="N86" s="203" t="str">
        <f t="shared" si="19"/>
        <v xml:space="preserve"> </v>
      </c>
      <c r="O86" s="144" t="str">
        <f t="shared" si="20"/>
        <v xml:space="preserve"> </v>
      </c>
      <c r="P86" s="234" t="str">
        <f t="shared" si="21"/>
        <v/>
      </c>
      <c r="Q86" s="279"/>
      <c r="R86" s="198">
        <f t="shared" si="22"/>
        <v>0</v>
      </c>
      <c r="S86" s="203">
        <f>IF(R86=1,(SUM($R$8:R86)*R86),0)</f>
        <v>0</v>
      </c>
      <c r="T86" s="203" t="str">
        <f t="shared" si="23"/>
        <v xml:space="preserve"> </v>
      </c>
      <c r="U86" s="203" t="str">
        <f t="shared" si="24"/>
        <v xml:space="preserve"> </v>
      </c>
      <c r="V86" s="248" t="str">
        <f t="shared" si="25"/>
        <v xml:space="preserve"> </v>
      </c>
      <c r="W86" s="144" t="str">
        <f t="shared" si="26"/>
        <v xml:space="preserve"> </v>
      </c>
      <c r="X86" s="234" t="str">
        <f t="shared" si="27"/>
        <v/>
      </c>
      <c r="AL86" s="268" t="str">
        <f t="shared" si="28"/>
        <v/>
      </c>
      <c r="AM86" s="270">
        <f t="shared" si="29"/>
        <v>0</v>
      </c>
    </row>
    <row r="87" spans="1:39" ht="14.1" customHeight="1" x14ac:dyDescent="0.3">
      <c r="A87" s="131">
        <v>80</v>
      </c>
      <c r="B87" s="131">
        <f t="shared" si="16"/>
        <v>1</v>
      </c>
      <c r="C87" s="132"/>
      <c r="D87" s="131" t="str">
        <f>IF(C87="","",(IF(ISERROR(VLOOKUP(C87,FSGT3_Inscr!$F$7:$L$110,2,FALSE))=TRUE,VLOOKUP(C87,FSGT4_Inscr!$F$7:$L$110,2,FALSE),(VLOOKUP(C87,FSGT3_Inscr!$F$7:$L$110,2,FALSE)))))</f>
        <v/>
      </c>
      <c r="E87" s="131" t="str">
        <f>IF(C87="","",IF(ISERROR(VLOOKUP(C87,FSGT3_Inscr!$F$7:$L$110,3,FALSE))=TRUE,VLOOKUP(C87,FSGT4_Inscr!$F$7:$L$110,3,FALSE),(VLOOKUP(C87,FSGT3_Inscr!$F$7:$L$110,3,FALSE))))</f>
        <v/>
      </c>
      <c r="F87" s="131" t="str">
        <f>IF(C87="","",(IF(ISERROR(VLOOKUP(C87,FSGT3_Inscr!$F$7:$L$110,4,FALSE))=TRUE,VLOOKUP(C87,FSGT4_Inscr!$F$7:$L$110,4,FALSE),(VLOOKUP(C87,FSGT3_Inscr!$F$7:$L$110,4,FALSE)))))</f>
        <v/>
      </c>
      <c r="G87" s="131" t="str">
        <f>IF(C87="","",(IF(ISERROR(VLOOKUP(C87,FSGT3_Inscr!$F$7:$L$110,5,FALSE))=TRUE,VLOOKUP(C87,FSGT4_Inscr!$F$7:$L$110,5,FALSE),(VLOOKUP(C87,FSGT3_Inscr!$F$7:$L$110,5,FALSE)))))</f>
        <v/>
      </c>
      <c r="H87" s="131" t="str">
        <f>IF(C87="","",(IF(ISERROR(VLOOKUP(C87,FSGT3_Inscr!$F$7:$L$110,6,FALSE))=TRUE,VLOOKUP(C87,FSGT4_Inscr!$F$7:$L$110,6,FALSE),(VLOOKUP(C87,FSGT3_Inscr!$F$7:$L$110,6,FALSE)))))</f>
        <v/>
      </c>
      <c r="I87" s="78"/>
      <c r="J87" s="241">
        <f t="shared" si="15"/>
        <v>0</v>
      </c>
      <c r="K87" s="204">
        <f>IF(J87=1,(SUM($J$8:J87)*J87),0)</f>
        <v>0</v>
      </c>
      <c r="L87" s="204" t="str">
        <f t="shared" si="17"/>
        <v xml:space="preserve"> </v>
      </c>
      <c r="M87" s="204" t="str">
        <f t="shared" si="18"/>
        <v xml:space="preserve"> </v>
      </c>
      <c r="N87" s="204" t="str">
        <f t="shared" si="19"/>
        <v xml:space="preserve"> </v>
      </c>
      <c r="O87" s="143" t="str">
        <f t="shared" si="20"/>
        <v xml:space="preserve"> </v>
      </c>
      <c r="P87" s="233" t="str">
        <f t="shared" si="21"/>
        <v/>
      </c>
      <c r="Q87" s="280"/>
      <c r="R87" s="241">
        <f t="shared" si="22"/>
        <v>0</v>
      </c>
      <c r="S87" s="204">
        <f>IF(R87=1,(SUM($R$8:R87)*R87),0)</f>
        <v>0</v>
      </c>
      <c r="T87" s="204" t="str">
        <f t="shared" si="23"/>
        <v xml:space="preserve"> </v>
      </c>
      <c r="U87" s="204" t="str">
        <f t="shared" si="24"/>
        <v xml:space="preserve"> </v>
      </c>
      <c r="V87" s="249" t="str">
        <f t="shared" si="25"/>
        <v xml:space="preserve"> </v>
      </c>
      <c r="W87" s="143" t="str">
        <f t="shared" si="26"/>
        <v xml:space="preserve"> </v>
      </c>
      <c r="X87" s="233" t="str">
        <f t="shared" si="27"/>
        <v/>
      </c>
      <c r="AL87" s="268" t="str">
        <f t="shared" si="28"/>
        <v/>
      </c>
      <c r="AM87" s="270">
        <f t="shared" si="29"/>
        <v>0</v>
      </c>
    </row>
    <row r="88" spans="1:39" ht="14.1" customHeight="1" x14ac:dyDescent="0.3">
      <c r="A88" s="197">
        <v>81</v>
      </c>
      <c r="B88" s="197">
        <f t="shared" si="16"/>
        <v>1</v>
      </c>
      <c r="C88" s="130"/>
      <c r="D88" s="197" t="str">
        <f>IF(C88="","",(IF(ISERROR(VLOOKUP(C88,FSGT3_Inscr!$F$7:$L$110,2,FALSE))=TRUE,VLOOKUP(C88,FSGT4_Inscr!$F$7:$L$110,2,FALSE),(VLOOKUP(C88,FSGT3_Inscr!$F$7:$L$110,2,FALSE)))))</f>
        <v/>
      </c>
      <c r="E88" s="197" t="str">
        <f>IF(C88="","",IF(ISERROR(VLOOKUP(C88,FSGT3_Inscr!$F$7:$L$110,3,FALSE))=TRUE,VLOOKUP(C88,FSGT4_Inscr!$F$7:$L$110,3,FALSE),(VLOOKUP(C88,FSGT3_Inscr!$F$7:$L$110,3,FALSE))))</f>
        <v/>
      </c>
      <c r="F88" s="197" t="str">
        <f>IF(C88="","",(IF(ISERROR(VLOOKUP(C88,FSGT3_Inscr!$F$7:$L$110,4,FALSE))=TRUE,VLOOKUP(C88,FSGT4_Inscr!$F$7:$L$110,4,FALSE),(VLOOKUP(C88,FSGT3_Inscr!$F$7:$L$110,4,FALSE)))))</f>
        <v/>
      </c>
      <c r="G88" s="197" t="str">
        <f>IF(C88="","",(IF(ISERROR(VLOOKUP(C88,FSGT3_Inscr!$F$7:$L$110,5,FALSE))=TRUE,VLOOKUP(C88,FSGT4_Inscr!$F$7:$L$110,5,FALSE),(VLOOKUP(C88,FSGT3_Inscr!$F$7:$L$110,5,FALSE)))))</f>
        <v/>
      </c>
      <c r="H88" s="197" t="str">
        <f>IF(C88="","",(IF(ISERROR(VLOOKUP(C88,FSGT3_Inscr!$F$7:$L$110,6,FALSE))=TRUE,VLOOKUP(C88,FSGT4_Inscr!$F$7:$L$110,6,FALSE),(VLOOKUP(C88,FSGT3_Inscr!$F$7:$L$110,6,FALSE)))))</f>
        <v/>
      </c>
      <c r="I88" s="196"/>
      <c r="J88" s="198">
        <f t="shared" si="15"/>
        <v>0</v>
      </c>
      <c r="K88" s="203">
        <f>IF(J88=1,(SUM($J$8:J88)*J88),0)</f>
        <v>0</v>
      </c>
      <c r="L88" s="203" t="str">
        <f t="shared" si="17"/>
        <v xml:space="preserve"> </v>
      </c>
      <c r="M88" s="203" t="str">
        <f t="shared" si="18"/>
        <v xml:space="preserve"> </v>
      </c>
      <c r="N88" s="203" t="str">
        <f t="shared" si="19"/>
        <v xml:space="preserve"> </v>
      </c>
      <c r="O88" s="144" t="str">
        <f t="shared" si="20"/>
        <v xml:space="preserve"> </v>
      </c>
      <c r="P88" s="234" t="str">
        <f t="shared" si="21"/>
        <v/>
      </c>
      <c r="Q88" s="279"/>
      <c r="R88" s="198">
        <f t="shared" si="22"/>
        <v>0</v>
      </c>
      <c r="S88" s="203">
        <f>IF(R88=1,(SUM($R$8:R88)*R88),0)</f>
        <v>0</v>
      </c>
      <c r="T88" s="203" t="str">
        <f t="shared" si="23"/>
        <v xml:space="preserve"> </v>
      </c>
      <c r="U88" s="203" t="str">
        <f t="shared" si="24"/>
        <v xml:space="preserve"> </v>
      </c>
      <c r="V88" s="248" t="str">
        <f t="shared" si="25"/>
        <v xml:space="preserve"> </v>
      </c>
      <c r="W88" s="144" t="str">
        <f t="shared" si="26"/>
        <v xml:space="preserve"> </v>
      </c>
      <c r="X88" s="234" t="str">
        <f t="shared" si="27"/>
        <v/>
      </c>
      <c r="AL88" s="268" t="str">
        <f t="shared" si="28"/>
        <v/>
      </c>
      <c r="AM88" s="270">
        <f t="shared" si="29"/>
        <v>0</v>
      </c>
    </row>
    <row r="89" spans="1:39" ht="14.1" customHeight="1" x14ac:dyDescent="0.3">
      <c r="A89" s="131">
        <v>82</v>
      </c>
      <c r="B89" s="131">
        <f t="shared" si="16"/>
        <v>1</v>
      </c>
      <c r="C89" s="132"/>
      <c r="D89" s="131" t="str">
        <f>IF(C89="","",(IF(ISERROR(VLOOKUP(C89,FSGT3_Inscr!$F$7:$L$110,2,FALSE))=TRUE,VLOOKUP(C89,FSGT4_Inscr!$F$7:$L$110,2,FALSE),(VLOOKUP(C89,FSGT3_Inscr!$F$7:$L$110,2,FALSE)))))</f>
        <v/>
      </c>
      <c r="E89" s="131" t="str">
        <f>IF(C89="","",IF(ISERROR(VLOOKUP(C89,FSGT3_Inscr!$F$7:$L$110,3,FALSE))=TRUE,VLOOKUP(C89,FSGT4_Inscr!$F$7:$L$110,3,FALSE),(VLOOKUP(C89,FSGT3_Inscr!$F$7:$L$110,3,FALSE))))</f>
        <v/>
      </c>
      <c r="F89" s="131" t="str">
        <f>IF(C89="","",(IF(ISERROR(VLOOKUP(C89,FSGT3_Inscr!$F$7:$L$110,4,FALSE))=TRUE,VLOOKUP(C89,FSGT4_Inscr!$F$7:$L$110,4,FALSE),(VLOOKUP(C89,FSGT3_Inscr!$F$7:$L$110,4,FALSE)))))</f>
        <v/>
      </c>
      <c r="G89" s="131" t="str">
        <f>IF(C89="","",(IF(ISERROR(VLOOKUP(C89,FSGT3_Inscr!$F$7:$L$110,5,FALSE))=TRUE,VLOOKUP(C89,FSGT4_Inscr!$F$7:$L$110,5,FALSE),(VLOOKUP(C89,FSGT3_Inscr!$F$7:$L$110,5,FALSE)))))</f>
        <v/>
      </c>
      <c r="H89" s="131" t="str">
        <f>IF(C89="","",(IF(ISERROR(VLOOKUP(C89,FSGT3_Inscr!$F$7:$L$110,6,FALSE))=TRUE,VLOOKUP(C89,FSGT4_Inscr!$F$7:$L$110,6,FALSE),(VLOOKUP(C89,FSGT3_Inscr!$F$7:$L$110,6,FALSE)))))</f>
        <v/>
      </c>
      <c r="I89" s="78"/>
      <c r="J89" s="241">
        <f t="shared" si="15"/>
        <v>0</v>
      </c>
      <c r="K89" s="204">
        <f>IF(J89=1,(SUM($J$8:J89)*J89),0)</f>
        <v>0</v>
      </c>
      <c r="L89" s="204" t="str">
        <f t="shared" si="17"/>
        <v xml:space="preserve"> </v>
      </c>
      <c r="M89" s="204" t="str">
        <f t="shared" si="18"/>
        <v xml:space="preserve"> </v>
      </c>
      <c r="N89" s="204" t="str">
        <f t="shared" si="19"/>
        <v xml:space="preserve"> </v>
      </c>
      <c r="O89" s="143" t="str">
        <f t="shared" si="20"/>
        <v xml:space="preserve"> </v>
      </c>
      <c r="P89" s="233" t="str">
        <f t="shared" si="21"/>
        <v/>
      </c>
      <c r="Q89" s="280"/>
      <c r="R89" s="241">
        <f t="shared" si="22"/>
        <v>0</v>
      </c>
      <c r="S89" s="204">
        <f>IF(R89=1,(SUM($R$8:R89)*R89),0)</f>
        <v>0</v>
      </c>
      <c r="T89" s="204" t="str">
        <f t="shared" si="23"/>
        <v xml:space="preserve"> </v>
      </c>
      <c r="U89" s="204" t="str">
        <f t="shared" si="24"/>
        <v xml:space="preserve"> </v>
      </c>
      <c r="V89" s="249" t="str">
        <f t="shared" si="25"/>
        <v xml:space="preserve"> </v>
      </c>
      <c r="W89" s="143" t="str">
        <f t="shared" si="26"/>
        <v xml:space="preserve"> </v>
      </c>
      <c r="X89" s="233" t="str">
        <f t="shared" si="27"/>
        <v/>
      </c>
      <c r="AL89" s="268" t="str">
        <f t="shared" si="28"/>
        <v/>
      </c>
      <c r="AM89" s="270">
        <f t="shared" si="29"/>
        <v>0</v>
      </c>
    </row>
    <row r="90" spans="1:39" ht="14.1" customHeight="1" x14ac:dyDescent="0.3">
      <c r="A90" s="197">
        <v>83</v>
      </c>
      <c r="B90" s="197">
        <f t="shared" si="16"/>
        <v>1</v>
      </c>
      <c r="C90" s="130"/>
      <c r="D90" s="197" t="str">
        <f>IF(C90="","",(IF(ISERROR(VLOOKUP(C90,FSGT3_Inscr!$F$7:$L$110,2,FALSE))=TRUE,VLOOKUP(C90,FSGT4_Inscr!$F$7:$L$110,2,FALSE),(VLOOKUP(C90,FSGT3_Inscr!$F$7:$L$110,2,FALSE)))))</f>
        <v/>
      </c>
      <c r="E90" s="197" t="str">
        <f>IF(C90="","",IF(ISERROR(VLOOKUP(C90,FSGT3_Inscr!$F$7:$L$110,3,FALSE))=TRUE,VLOOKUP(C90,FSGT4_Inscr!$F$7:$L$110,3,FALSE),(VLOOKUP(C90,FSGT3_Inscr!$F$7:$L$110,3,FALSE))))</f>
        <v/>
      </c>
      <c r="F90" s="197" t="str">
        <f>IF(C90="","",(IF(ISERROR(VLOOKUP(C90,FSGT3_Inscr!$F$7:$L$110,4,FALSE))=TRUE,VLOOKUP(C90,FSGT4_Inscr!$F$7:$L$110,4,FALSE),(VLOOKUP(C90,FSGT3_Inscr!$F$7:$L$110,4,FALSE)))))</f>
        <v/>
      </c>
      <c r="G90" s="197" t="str">
        <f>IF(C90="","",(IF(ISERROR(VLOOKUP(C90,FSGT3_Inscr!$F$7:$L$110,5,FALSE))=TRUE,VLOOKUP(C90,FSGT4_Inscr!$F$7:$L$110,5,FALSE),(VLOOKUP(C90,FSGT3_Inscr!$F$7:$L$110,5,FALSE)))))</f>
        <v/>
      </c>
      <c r="H90" s="197" t="str">
        <f>IF(C90="","",(IF(ISERROR(VLOOKUP(C90,FSGT3_Inscr!$F$7:$L$110,6,FALSE))=TRUE,VLOOKUP(C90,FSGT4_Inscr!$F$7:$L$110,6,FALSE),(VLOOKUP(C90,FSGT3_Inscr!$F$7:$L$110,6,FALSE)))))</f>
        <v/>
      </c>
      <c r="I90" s="196"/>
      <c r="J90" s="198">
        <f t="shared" si="15"/>
        <v>0</v>
      </c>
      <c r="K90" s="203">
        <f>IF(J90=1,(SUM($J$8:J90)*J90),0)</f>
        <v>0</v>
      </c>
      <c r="L90" s="203" t="str">
        <f t="shared" si="17"/>
        <v xml:space="preserve"> </v>
      </c>
      <c r="M90" s="203" t="str">
        <f t="shared" si="18"/>
        <v xml:space="preserve"> </v>
      </c>
      <c r="N90" s="203" t="str">
        <f t="shared" si="19"/>
        <v xml:space="preserve"> </v>
      </c>
      <c r="O90" s="144" t="str">
        <f t="shared" si="20"/>
        <v xml:space="preserve"> </v>
      </c>
      <c r="P90" s="234" t="str">
        <f t="shared" si="21"/>
        <v/>
      </c>
      <c r="Q90" s="279"/>
      <c r="R90" s="198">
        <f t="shared" si="22"/>
        <v>0</v>
      </c>
      <c r="S90" s="203">
        <f>IF(R90=1,(SUM($R$8:R90)*R90),0)</f>
        <v>0</v>
      </c>
      <c r="T90" s="203" t="str">
        <f t="shared" si="23"/>
        <v xml:space="preserve"> </v>
      </c>
      <c r="U90" s="203" t="str">
        <f t="shared" si="24"/>
        <v xml:space="preserve"> </v>
      </c>
      <c r="V90" s="248" t="str">
        <f t="shared" si="25"/>
        <v xml:space="preserve"> </v>
      </c>
      <c r="W90" s="144" t="str">
        <f t="shared" si="26"/>
        <v xml:space="preserve"> </v>
      </c>
      <c r="X90" s="234" t="str">
        <f t="shared" si="27"/>
        <v/>
      </c>
      <c r="AL90" s="268" t="str">
        <f t="shared" si="28"/>
        <v/>
      </c>
      <c r="AM90" s="270">
        <f t="shared" si="29"/>
        <v>0</v>
      </c>
    </row>
    <row r="91" spans="1:39" ht="14.1" customHeight="1" x14ac:dyDescent="0.3">
      <c r="A91" s="131">
        <v>84</v>
      </c>
      <c r="B91" s="131">
        <f t="shared" si="16"/>
        <v>1</v>
      </c>
      <c r="C91" s="132"/>
      <c r="D91" s="131" t="str">
        <f>IF(C91="","",(IF(ISERROR(VLOOKUP(C91,FSGT3_Inscr!$F$7:$L$110,2,FALSE))=TRUE,VLOOKUP(C91,FSGT4_Inscr!$F$7:$L$110,2,FALSE),(VLOOKUP(C91,FSGT3_Inscr!$F$7:$L$110,2,FALSE)))))</f>
        <v/>
      </c>
      <c r="E91" s="131" t="str">
        <f>IF(C91="","",IF(ISERROR(VLOOKUP(C91,FSGT3_Inscr!$F$7:$L$110,3,FALSE))=TRUE,VLOOKUP(C91,FSGT4_Inscr!$F$7:$L$110,3,FALSE),(VLOOKUP(C91,FSGT3_Inscr!$F$7:$L$110,3,FALSE))))</f>
        <v/>
      </c>
      <c r="F91" s="131" t="str">
        <f>IF(C91="","",(IF(ISERROR(VLOOKUP(C91,FSGT3_Inscr!$F$7:$L$110,4,FALSE))=TRUE,VLOOKUP(C91,FSGT4_Inscr!$F$7:$L$110,4,FALSE),(VLOOKUP(C91,FSGT3_Inscr!$F$7:$L$110,4,FALSE)))))</f>
        <v/>
      </c>
      <c r="G91" s="131" t="str">
        <f>IF(C91="","",(IF(ISERROR(VLOOKUP(C91,FSGT3_Inscr!$F$7:$L$110,5,FALSE))=TRUE,VLOOKUP(C91,FSGT4_Inscr!$F$7:$L$110,5,FALSE),(VLOOKUP(C91,FSGT3_Inscr!$F$7:$L$110,5,FALSE)))))</f>
        <v/>
      </c>
      <c r="H91" s="131" t="str">
        <f>IF(C91="","",(IF(ISERROR(VLOOKUP(C91,FSGT3_Inscr!$F$7:$L$110,6,FALSE))=TRUE,VLOOKUP(C91,FSGT4_Inscr!$F$7:$L$110,6,FALSE),(VLOOKUP(C91,FSGT3_Inscr!$F$7:$L$110,6,FALSE)))))</f>
        <v/>
      </c>
      <c r="I91" s="78"/>
      <c r="J91" s="241">
        <f t="shared" si="15"/>
        <v>0</v>
      </c>
      <c r="K91" s="204">
        <f>IF(J91=1,(SUM($J$8:J91)*J91),0)</f>
        <v>0</v>
      </c>
      <c r="L91" s="204" t="str">
        <f t="shared" si="17"/>
        <v xml:space="preserve"> </v>
      </c>
      <c r="M91" s="204" t="str">
        <f t="shared" si="18"/>
        <v xml:space="preserve"> </v>
      </c>
      <c r="N91" s="204" t="str">
        <f t="shared" si="19"/>
        <v xml:space="preserve"> </v>
      </c>
      <c r="O91" s="143" t="str">
        <f t="shared" si="20"/>
        <v xml:space="preserve"> </v>
      </c>
      <c r="P91" s="233" t="str">
        <f t="shared" si="21"/>
        <v/>
      </c>
      <c r="Q91" s="280"/>
      <c r="R91" s="241">
        <f t="shared" si="22"/>
        <v>0</v>
      </c>
      <c r="S91" s="204">
        <f>IF(R91=1,(SUM($R$8:R91)*R91),0)</f>
        <v>0</v>
      </c>
      <c r="T91" s="204" t="str">
        <f t="shared" si="23"/>
        <v xml:space="preserve"> </v>
      </c>
      <c r="U91" s="204" t="str">
        <f t="shared" si="24"/>
        <v xml:space="preserve"> </v>
      </c>
      <c r="V91" s="249" t="str">
        <f t="shared" si="25"/>
        <v xml:space="preserve"> </v>
      </c>
      <c r="W91" s="143" t="str">
        <f t="shared" si="26"/>
        <v xml:space="preserve"> </v>
      </c>
      <c r="X91" s="233" t="str">
        <f t="shared" si="27"/>
        <v/>
      </c>
      <c r="AL91" s="268" t="str">
        <f t="shared" si="28"/>
        <v/>
      </c>
      <c r="AM91" s="270">
        <f t="shared" si="29"/>
        <v>0</v>
      </c>
    </row>
    <row r="92" spans="1:39" ht="14.1" customHeight="1" x14ac:dyDescent="0.3">
      <c r="A92" s="197">
        <v>85</v>
      </c>
      <c r="B92" s="197">
        <f t="shared" si="16"/>
        <v>1</v>
      </c>
      <c r="C92" s="130"/>
      <c r="D92" s="197" t="str">
        <f>IF(C92="","",(IF(ISERROR(VLOOKUP(C92,FSGT3_Inscr!$F$7:$L$110,2,FALSE))=TRUE,VLOOKUP(C92,FSGT4_Inscr!$F$7:$L$110,2,FALSE),(VLOOKUP(C92,FSGT3_Inscr!$F$7:$L$110,2,FALSE)))))</f>
        <v/>
      </c>
      <c r="E92" s="197" t="str">
        <f>IF(C92="","",IF(ISERROR(VLOOKUP(C92,FSGT3_Inscr!$F$7:$L$110,3,FALSE))=TRUE,VLOOKUP(C92,FSGT4_Inscr!$F$7:$L$110,3,FALSE),(VLOOKUP(C92,FSGT3_Inscr!$F$7:$L$110,3,FALSE))))</f>
        <v/>
      </c>
      <c r="F92" s="197" t="str">
        <f>IF(C92="","",(IF(ISERROR(VLOOKUP(C92,FSGT3_Inscr!$F$7:$L$110,4,FALSE))=TRUE,VLOOKUP(C92,FSGT4_Inscr!$F$7:$L$110,4,FALSE),(VLOOKUP(C92,FSGT3_Inscr!$F$7:$L$110,4,FALSE)))))</f>
        <v/>
      </c>
      <c r="G92" s="197" t="str">
        <f>IF(C92="","",(IF(ISERROR(VLOOKUP(C92,FSGT3_Inscr!$F$7:$L$110,5,FALSE))=TRUE,VLOOKUP(C92,FSGT4_Inscr!$F$7:$L$110,5,FALSE),(VLOOKUP(C92,FSGT3_Inscr!$F$7:$L$110,5,FALSE)))))</f>
        <v/>
      </c>
      <c r="H92" s="197" t="str">
        <f>IF(C92="","",(IF(ISERROR(VLOOKUP(C92,FSGT3_Inscr!$F$7:$L$110,6,FALSE))=TRUE,VLOOKUP(C92,FSGT4_Inscr!$F$7:$L$110,6,FALSE),(VLOOKUP(C92,FSGT3_Inscr!$F$7:$L$110,6,FALSE)))))</f>
        <v/>
      </c>
      <c r="I92" s="196"/>
      <c r="J92" s="198">
        <f t="shared" si="15"/>
        <v>0</v>
      </c>
      <c r="K92" s="203">
        <f>IF(J92=1,(SUM($J$8:J92)*J92),0)</f>
        <v>0</v>
      </c>
      <c r="L92" s="203" t="str">
        <f t="shared" si="17"/>
        <v xml:space="preserve"> </v>
      </c>
      <c r="M92" s="203" t="str">
        <f t="shared" si="18"/>
        <v xml:space="preserve"> </v>
      </c>
      <c r="N92" s="203" t="str">
        <f t="shared" si="19"/>
        <v xml:space="preserve"> </v>
      </c>
      <c r="O92" s="144" t="str">
        <f t="shared" si="20"/>
        <v xml:space="preserve"> </v>
      </c>
      <c r="P92" s="234" t="str">
        <f t="shared" si="21"/>
        <v/>
      </c>
      <c r="Q92" s="279"/>
      <c r="R92" s="198">
        <f t="shared" si="22"/>
        <v>0</v>
      </c>
      <c r="S92" s="203">
        <f>IF(R92=1,(SUM($R$8:R92)*R92),0)</f>
        <v>0</v>
      </c>
      <c r="T92" s="203" t="str">
        <f t="shared" si="23"/>
        <v xml:space="preserve"> </v>
      </c>
      <c r="U92" s="203" t="str">
        <f t="shared" si="24"/>
        <v xml:space="preserve"> </v>
      </c>
      <c r="V92" s="248" t="str">
        <f t="shared" si="25"/>
        <v xml:space="preserve"> </v>
      </c>
      <c r="W92" s="144" t="str">
        <f t="shared" si="26"/>
        <v xml:space="preserve"> </v>
      </c>
      <c r="X92" s="234" t="str">
        <f t="shared" si="27"/>
        <v/>
      </c>
      <c r="AL92" s="268" t="str">
        <f t="shared" si="28"/>
        <v/>
      </c>
      <c r="AM92" s="270">
        <f t="shared" si="29"/>
        <v>0</v>
      </c>
    </row>
    <row r="93" spans="1:39" ht="14.1" customHeight="1" x14ac:dyDescent="0.3">
      <c r="A93" s="131">
        <v>86</v>
      </c>
      <c r="B93" s="131">
        <f t="shared" si="16"/>
        <v>1</v>
      </c>
      <c r="C93" s="132"/>
      <c r="D93" s="131" t="str">
        <f>IF(C93="","",(IF(ISERROR(VLOOKUP(C93,FSGT3_Inscr!$F$7:$L$110,2,FALSE))=TRUE,VLOOKUP(C93,FSGT4_Inscr!$F$7:$L$110,2,FALSE),(VLOOKUP(C93,FSGT3_Inscr!$F$7:$L$110,2,FALSE)))))</f>
        <v/>
      </c>
      <c r="E93" s="131" t="str">
        <f>IF(C93="","",IF(ISERROR(VLOOKUP(C93,FSGT3_Inscr!$F$7:$L$110,3,FALSE))=TRUE,VLOOKUP(C93,FSGT4_Inscr!$F$7:$L$110,3,FALSE),(VLOOKUP(C93,FSGT3_Inscr!$F$7:$L$110,3,FALSE))))</f>
        <v/>
      </c>
      <c r="F93" s="131" t="str">
        <f>IF(C93="","",(IF(ISERROR(VLOOKUP(C93,FSGT3_Inscr!$F$7:$L$110,4,FALSE))=TRUE,VLOOKUP(C93,FSGT4_Inscr!$F$7:$L$110,4,FALSE),(VLOOKUP(C93,FSGT3_Inscr!$F$7:$L$110,4,FALSE)))))</f>
        <v/>
      </c>
      <c r="G93" s="131" t="str">
        <f>IF(C93="","",(IF(ISERROR(VLOOKUP(C93,FSGT3_Inscr!$F$7:$L$110,5,FALSE))=TRUE,VLOOKUP(C93,FSGT4_Inscr!$F$7:$L$110,5,FALSE),(VLOOKUP(C93,FSGT3_Inscr!$F$7:$L$110,5,FALSE)))))</f>
        <v/>
      </c>
      <c r="H93" s="131" t="str">
        <f>IF(C93="","",(IF(ISERROR(VLOOKUP(C93,FSGT3_Inscr!$F$7:$L$110,6,FALSE))=TRUE,VLOOKUP(C93,FSGT4_Inscr!$F$7:$L$110,6,FALSE),(VLOOKUP(C93,FSGT3_Inscr!$F$7:$L$110,6,FALSE)))))</f>
        <v/>
      </c>
      <c r="I93" s="78"/>
      <c r="J93" s="241">
        <f t="shared" si="15"/>
        <v>0</v>
      </c>
      <c r="K93" s="204">
        <f>IF(J93=1,(SUM($J$8:J93)*J93),0)</f>
        <v>0</v>
      </c>
      <c r="L93" s="204" t="str">
        <f t="shared" si="17"/>
        <v xml:space="preserve"> </v>
      </c>
      <c r="M93" s="204" t="str">
        <f t="shared" si="18"/>
        <v xml:space="preserve"> </v>
      </c>
      <c r="N93" s="204" t="str">
        <f t="shared" si="19"/>
        <v xml:space="preserve"> </v>
      </c>
      <c r="O93" s="143" t="str">
        <f t="shared" si="20"/>
        <v xml:space="preserve"> </v>
      </c>
      <c r="P93" s="233" t="str">
        <f t="shared" si="21"/>
        <v/>
      </c>
      <c r="Q93" s="280"/>
      <c r="R93" s="241">
        <f t="shared" si="22"/>
        <v>0</v>
      </c>
      <c r="S93" s="204">
        <f>IF(R93=1,(SUM($R$8:R93)*R93),0)</f>
        <v>0</v>
      </c>
      <c r="T93" s="204" t="str">
        <f t="shared" si="23"/>
        <v xml:space="preserve"> </v>
      </c>
      <c r="U93" s="204" t="str">
        <f t="shared" si="24"/>
        <v xml:space="preserve"> </v>
      </c>
      <c r="V93" s="249" t="str">
        <f t="shared" si="25"/>
        <v xml:space="preserve"> </v>
      </c>
      <c r="W93" s="143" t="str">
        <f t="shared" si="26"/>
        <v xml:space="preserve"> </v>
      </c>
      <c r="X93" s="233" t="str">
        <f t="shared" si="27"/>
        <v/>
      </c>
      <c r="AL93" s="268" t="str">
        <f t="shared" si="28"/>
        <v/>
      </c>
      <c r="AM93" s="270">
        <f t="shared" si="29"/>
        <v>0</v>
      </c>
    </row>
    <row r="94" spans="1:39" ht="14.1" customHeight="1" x14ac:dyDescent="0.3">
      <c r="A94" s="197">
        <v>87</v>
      </c>
      <c r="B94" s="197">
        <f t="shared" si="16"/>
        <v>1</v>
      </c>
      <c r="C94" s="130"/>
      <c r="D94" s="197" t="str">
        <f>IF(C94="","",(IF(ISERROR(VLOOKUP(C94,FSGT3_Inscr!$F$7:$L$110,2,FALSE))=TRUE,VLOOKUP(C94,FSGT4_Inscr!$F$7:$L$110,2,FALSE),(VLOOKUP(C94,FSGT3_Inscr!$F$7:$L$110,2,FALSE)))))</f>
        <v/>
      </c>
      <c r="E94" s="197" t="str">
        <f>IF(C94="","",IF(ISERROR(VLOOKUP(C94,FSGT3_Inscr!$F$7:$L$110,3,FALSE))=TRUE,VLOOKUP(C94,FSGT4_Inscr!$F$7:$L$110,3,FALSE),(VLOOKUP(C94,FSGT3_Inscr!$F$7:$L$110,3,FALSE))))</f>
        <v/>
      </c>
      <c r="F94" s="197" t="str">
        <f>IF(C94="","",(IF(ISERROR(VLOOKUP(C94,FSGT3_Inscr!$F$7:$L$110,4,FALSE))=TRUE,VLOOKUP(C94,FSGT4_Inscr!$F$7:$L$110,4,FALSE),(VLOOKUP(C94,FSGT3_Inscr!$F$7:$L$110,4,FALSE)))))</f>
        <v/>
      </c>
      <c r="G94" s="197" t="str">
        <f>IF(C94="","",(IF(ISERROR(VLOOKUP(C94,FSGT3_Inscr!$F$7:$L$110,5,FALSE))=TRUE,VLOOKUP(C94,FSGT4_Inscr!$F$7:$L$110,5,FALSE),(VLOOKUP(C94,FSGT3_Inscr!$F$7:$L$110,5,FALSE)))))</f>
        <v/>
      </c>
      <c r="H94" s="197" t="str">
        <f>IF(C94="","",(IF(ISERROR(VLOOKUP(C94,FSGT3_Inscr!$F$7:$L$110,6,FALSE))=TRUE,VLOOKUP(C94,FSGT4_Inscr!$F$7:$L$110,6,FALSE),(VLOOKUP(C94,FSGT3_Inscr!$F$7:$L$110,6,FALSE)))))</f>
        <v/>
      </c>
      <c r="I94" s="196"/>
      <c r="J94" s="198">
        <f t="shared" si="15"/>
        <v>0</v>
      </c>
      <c r="K94" s="203">
        <f>IF(J94=1,(SUM($J$8:J94)*J94),0)</f>
        <v>0</v>
      </c>
      <c r="L94" s="203" t="str">
        <f t="shared" si="17"/>
        <v xml:space="preserve"> </v>
      </c>
      <c r="M94" s="203" t="str">
        <f t="shared" si="18"/>
        <v xml:space="preserve"> </v>
      </c>
      <c r="N94" s="203" t="str">
        <f t="shared" si="19"/>
        <v xml:space="preserve"> </v>
      </c>
      <c r="O94" s="144" t="str">
        <f t="shared" si="20"/>
        <v xml:space="preserve"> </v>
      </c>
      <c r="P94" s="234" t="str">
        <f t="shared" si="21"/>
        <v/>
      </c>
      <c r="Q94" s="279"/>
      <c r="R94" s="198">
        <f t="shared" si="22"/>
        <v>0</v>
      </c>
      <c r="S94" s="203">
        <f>IF(R94=1,(SUM($R$8:R94)*R94),0)</f>
        <v>0</v>
      </c>
      <c r="T94" s="203" t="str">
        <f t="shared" si="23"/>
        <v xml:space="preserve"> </v>
      </c>
      <c r="U94" s="203" t="str">
        <f t="shared" si="24"/>
        <v xml:space="preserve"> </v>
      </c>
      <c r="V94" s="248" t="str">
        <f t="shared" si="25"/>
        <v xml:space="preserve"> </v>
      </c>
      <c r="W94" s="144" t="str">
        <f t="shared" si="26"/>
        <v xml:space="preserve"> </v>
      </c>
      <c r="X94" s="234" t="str">
        <f t="shared" si="27"/>
        <v/>
      </c>
      <c r="AL94" s="268" t="str">
        <f t="shared" si="28"/>
        <v/>
      </c>
      <c r="AM94" s="270">
        <f t="shared" si="29"/>
        <v>0</v>
      </c>
    </row>
    <row r="95" spans="1:39" ht="14.1" customHeight="1" x14ac:dyDescent="0.3">
      <c r="A95" s="131">
        <v>88</v>
      </c>
      <c r="B95" s="131">
        <f t="shared" si="16"/>
        <v>1</v>
      </c>
      <c r="C95" s="132"/>
      <c r="D95" s="131" t="str">
        <f>IF(C95="","",(IF(ISERROR(VLOOKUP(C95,FSGT3_Inscr!$F$7:$L$110,2,FALSE))=TRUE,VLOOKUP(C95,FSGT4_Inscr!$F$7:$L$110,2,FALSE),(VLOOKUP(C95,FSGT3_Inscr!$F$7:$L$110,2,FALSE)))))</f>
        <v/>
      </c>
      <c r="E95" s="131" t="str">
        <f>IF(C95="","",IF(ISERROR(VLOOKUP(C95,FSGT3_Inscr!$F$7:$L$110,3,FALSE))=TRUE,VLOOKUP(C95,FSGT4_Inscr!$F$7:$L$110,3,FALSE),(VLOOKUP(C95,FSGT3_Inscr!$F$7:$L$110,3,FALSE))))</f>
        <v/>
      </c>
      <c r="F95" s="131" t="str">
        <f>IF(C95="","",(IF(ISERROR(VLOOKUP(C95,FSGT3_Inscr!$F$7:$L$110,4,FALSE))=TRUE,VLOOKUP(C95,FSGT4_Inscr!$F$7:$L$110,4,FALSE),(VLOOKUP(C95,FSGT3_Inscr!$F$7:$L$110,4,FALSE)))))</f>
        <v/>
      </c>
      <c r="G95" s="131" t="str">
        <f>IF(C95="","",(IF(ISERROR(VLOOKUP(C95,FSGT3_Inscr!$F$7:$L$110,5,FALSE))=TRUE,VLOOKUP(C95,FSGT4_Inscr!$F$7:$L$110,5,FALSE),(VLOOKUP(C95,FSGT3_Inscr!$F$7:$L$110,5,FALSE)))))</f>
        <v/>
      </c>
      <c r="H95" s="131" t="str">
        <f>IF(C95="","",(IF(ISERROR(VLOOKUP(C95,FSGT3_Inscr!$F$7:$L$110,6,FALSE))=TRUE,VLOOKUP(C95,FSGT4_Inscr!$F$7:$L$110,6,FALSE),(VLOOKUP(C95,FSGT3_Inscr!$F$7:$L$110,6,FALSE)))))</f>
        <v/>
      </c>
      <c r="I95" s="78"/>
      <c r="J95" s="241">
        <f t="shared" si="15"/>
        <v>0</v>
      </c>
      <c r="K95" s="204">
        <f>IF(J95=1,(SUM($J$8:J95)*J95),0)</f>
        <v>0</v>
      </c>
      <c r="L95" s="204" t="str">
        <f t="shared" si="17"/>
        <v xml:space="preserve"> </v>
      </c>
      <c r="M95" s="204" t="str">
        <f t="shared" si="18"/>
        <v xml:space="preserve"> </v>
      </c>
      <c r="N95" s="204" t="str">
        <f t="shared" si="19"/>
        <v xml:space="preserve"> </v>
      </c>
      <c r="O95" s="143" t="str">
        <f t="shared" si="20"/>
        <v xml:space="preserve"> </v>
      </c>
      <c r="P95" s="233" t="str">
        <f t="shared" si="21"/>
        <v/>
      </c>
      <c r="Q95" s="280"/>
      <c r="R95" s="241">
        <f t="shared" si="22"/>
        <v>0</v>
      </c>
      <c r="S95" s="204">
        <f>IF(R95=1,(SUM($R$8:R95)*R95),0)</f>
        <v>0</v>
      </c>
      <c r="T95" s="204" t="str">
        <f t="shared" si="23"/>
        <v xml:space="preserve"> </v>
      </c>
      <c r="U95" s="204" t="str">
        <f t="shared" si="24"/>
        <v xml:space="preserve"> </v>
      </c>
      <c r="V95" s="249" t="str">
        <f t="shared" si="25"/>
        <v xml:space="preserve"> </v>
      </c>
      <c r="W95" s="143" t="str">
        <f t="shared" si="26"/>
        <v xml:space="preserve"> </v>
      </c>
      <c r="X95" s="233" t="str">
        <f t="shared" si="27"/>
        <v/>
      </c>
      <c r="AL95" s="268" t="str">
        <f t="shared" si="28"/>
        <v/>
      </c>
      <c r="AM95" s="270">
        <f t="shared" si="29"/>
        <v>0</v>
      </c>
    </row>
    <row r="96" spans="1:39" ht="14.1" customHeight="1" x14ac:dyDescent="0.3">
      <c r="A96" s="197">
        <v>89</v>
      </c>
      <c r="B96" s="197">
        <f t="shared" si="16"/>
        <v>1</v>
      </c>
      <c r="C96" s="130"/>
      <c r="D96" s="197" t="str">
        <f>IF(C96="","",(IF(ISERROR(VLOOKUP(C96,FSGT3_Inscr!$F$7:$L$110,2,FALSE))=TRUE,VLOOKUP(C96,FSGT4_Inscr!$F$7:$L$110,2,FALSE),(VLOOKUP(C96,FSGT3_Inscr!$F$7:$L$110,2,FALSE)))))</f>
        <v/>
      </c>
      <c r="E96" s="197" t="str">
        <f>IF(C96="","",IF(ISERROR(VLOOKUP(C96,FSGT3_Inscr!$F$7:$L$110,3,FALSE))=TRUE,VLOOKUP(C96,FSGT4_Inscr!$F$7:$L$110,3,FALSE),(VLOOKUP(C96,FSGT3_Inscr!$F$7:$L$110,3,FALSE))))</f>
        <v/>
      </c>
      <c r="F96" s="197" t="str">
        <f>IF(C96="","",(IF(ISERROR(VLOOKUP(C96,FSGT3_Inscr!$F$7:$L$110,4,FALSE))=TRUE,VLOOKUP(C96,FSGT4_Inscr!$F$7:$L$110,4,FALSE),(VLOOKUP(C96,FSGT3_Inscr!$F$7:$L$110,4,FALSE)))))</f>
        <v/>
      </c>
      <c r="G96" s="197" t="str">
        <f>IF(C96="","",(IF(ISERROR(VLOOKUP(C96,FSGT3_Inscr!$F$7:$L$110,5,FALSE))=TRUE,VLOOKUP(C96,FSGT4_Inscr!$F$7:$L$110,5,FALSE),(VLOOKUP(C96,FSGT3_Inscr!$F$7:$L$110,5,FALSE)))))</f>
        <v/>
      </c>
      <c r="H96" s="197" t="str">
        <f>IF(C96="","",(IF(ISERROR(VLOOKUP(C96,FSGT3_Inscr!$F$7:$L$110,6,FALSE))=TRUE,VLOOKUP(C96,FSGT4_Inscr!$F$7:$L$110,6,FALSE),(VLOOKUP(C96,FSGT3_Inscr!$F$7:$L$110,6,FALSE)))))</f>
        <v/>
      </c>
      <c r="I96" s="196"/>
      <c r="J96" s="198">
        <f t="shared" si="15"/>
        <v>0</v>
      </c>
      <c r="K96" s="203">
        <f>IF(J96=1,(SUM($J$8:J96)*J96),0)</f>
        <v>0</v>
      </c>
      <c r="L96" s="203" t="str">
        <f t="shared" si="17"/>
        <v xml:space="preserve"> </v>
      </c>
      <c r="M96" s="203" t="str">
        <f t="shared" si="18"/>
        <v xml:space="preserve"> </v>
      </c>
      <c r="N96" s="203" t="str">
        <f t="shared" si="19"/>
        <v xml:space="preserve"> </v>
      </c>
      <c r="O96" s="144" t="str">
        <f t="shared" si="20"/>
        <v xml:space="preserve"> </v>
      </c>
      <c r="P96" s="234" t="str">
        <f t="shared" si="21"/>
        <v/>
      </c>
      <c r="Q96" s="279"/>
      <c r="R96" s="198">
        <f t="shared" si="22"/>
        <v>0</v>
      </c>
      <c r="S96" s="203">
        <f>IF(R96=1,(SUM($R$8:R96)*R96),0)</f>
        <v>0</v>
      </c>
      <c r="T96" s="203" t="str">
        <f t="shared" si="23"/>
        <v xml:space="preserve"> </v>
      </c>
      <c r="U96" s="203" t="str">
        <f t="shared" si="24"/>
        <v xml:space="preserve"> </v>
      </c>
      <c r="V96" s="248" t="str">
        <f t="shared" si="25"/>
        <v xml:space="preserve"> </v>
      </c>
      <c r="W96" s="144" t="str">
        <f t="shared" si="26"/>
        <v xml:space="preserve"> </v>
      </c>
      <c r="X96" s="234" t="str">
        <f t="shared" si="27"/>
        <v/>
      </c>
      <c r="AL96" s="268" t="str">
        <f t="shared" si="28"/>
        <v/>
      </c>
      <c r="AM96" s="270">
        <f t="shared" si="29"/>
        <v>0</v>
      </c>
    </row>
    <row r="97" spans="1:39" ht="14.1" customHeight="1" x14ac:dyDescent="0.3">
      <c r="A97" s="131">
        <v>90</v>
      </c>
      <c r="B97" s="131">
        <f t="shared" si="16"/>
        <v>1</v>
      </c>
      <c r="C97" s="132"/>
      <c r="D97" s="131" t="str">
        <f>IF(C97="","",(IF(ISERROR(VLOOKUP(C97,FSGT3_Inscr!$F$7:$L$110,2,FALSE))=TRUE,VLOOKUP(C97,FSGT4_Inscr!$F$7:$L$110,2,FALSE),(VLOOKUP(C97,FSGT3_Inscr!$F$7:$L$110,2,FALSE)))))</f>
        <v/>
      </c>
      <c r="E97" s="131" t="str">
        <f>IF(C97="","",IF(ISERROR(VLOOKUP(C97,FSGT3_Inscr!$F$7:$L$110,3,FALSE))=TRUE,VLOOKUP(C97,FSGT4_Inscr!$F$7:$L$110,3,FALSE),(VLOOKUP(C97,FSGT3_Inscr!$F$7:$L$110,3,FALSE))))</f>
        <v/>
      </c>
      <c r="F97" s="131" t="str">
        <f>IF(C97="","",(IF(ISERROR(VLOOKUP(C97,FSGT3_Inscr!$F$7:$L$110,4,FALSE))=TRUE,VLOOKUP(C97,FSGT4_Inscr!$F$7:$L$110,4,FALSE),(VLOOKUP(C97,FSGT3_Inscr!$F$7:$L$110,4,FALSE)))))</f>
        <v/>
      </c>
      <c r="G97" s="131" t="str">
        <f>IF(C97="","",(IF(ISERROR(VLOOKUP(C97,FSGT3_Inscr!$F$7:$L$110,5,FALSE))=TRUE,VLOOKUP(C97,FSGT4_Inscr!$F$7:$L$110,5,FALSE),(VLOOKUP(C97,FSGT3_Inscr!$F$7:$L$110,5,FALSE)))))</f>
        <v/>
      </c>
      <c r="H97" s="131" t="str">
        <f>IF(C97="","",(IF(ISERROR(VLOOKUP(C97,FSGT3_Inscr!$F$7:$L$110,6,FALSE))=TRUE,VLOOKUP(C97,FSGT4_Inscr!$F$7:$L$110,6,FALSE),(VLOOKUP(C97,FSGT3_Inscr!$F$7:$L$110,6,FALSE)))))</f>
        <v/>
      </c>
      <c r="I97" s="78"/>
      <c r="J97" s="241">
        <f t="shared" si="15"/>
        <v>0</v>
      </c>
      <c r="K97" s="204">
        <f>IF(J97=1,(SUM($J$8:J97)*J97),0)</f>
        <v>0</v>
      </c>
      <c r="L97" s="204" t="str">
        <f t="shared" si="17"/>
        <v xml:space="preserve"> </v>
      </c>
      <c r="M97" s="204" t="str">
        <f t="shared" si="18"/>
        <v xml:space="preserve"> </v>
      </c>
      <c r="N97" s="204" t="str">
        <f t="shared" si="19"/>
        <v xml:space="preserve"> </v>
      </c>
      <c r="O97" s="143" t="str">
        <f t="shared" si="20"/>
        <v xml:space="preserve"> </v>
      </c>
      <c r="P97" s="233" t="str">
        <f t="shared" si="21"/>
        <v/>
      </c>
      <c r="Q97" s="280"/>
      <c r="R97" s="241">
        <f t="shared" si="22"/>
        <v>0</v>
      </c>
      <c r="S97" s="204">
        <f>IF(R97=1,(SUM($R$8:R97)*R97),0)</f>
        <v>0</v>
      </c>
      <c r="T97" s="204" t="str">
        <f t="shared" si="23"/>
        <v xml:space="preserve"> </v>
      </c>
      <c r="U97" s="204" t="str">
        <f t="shared" si="24"/>
        <v xml:space="preserve"> </v>
      </c>
      <c r="V97" s="249" t="str">
        <f t="shared" si="25"/>
        <v xml:space="preserve"> </v>
      </c>
      <c r="W97" s="143" t="str">
        <f t="shared" si="26"/>
        <v xml:space="preserve"> </v>
      </c>
      <c r="X97" s="233" t="str">
        <f t="shared" si="27"/>
        <v/>
      </c>
      <c r="AL97" s="268" t="str">
        <f t="shared" si="28"/>
        <v/>
      </c>
      <c r="AM97" s="270">
        <f t="shared" si="29"/>
        <v>0</v>
      </c>
    </row>
    <row r="98" spans="1:39" ht="14.1" customHeight="1" x14ac:dyDescent="0.3">
      <c r="A98" s="197">
        <v>91</v>
      </c>
      <c r="B98" s="197">
        <f t="shared" si="16"/>
        <v>1</v>
      </c>
      <c r="C98" s="130"/>
      <c r="D98" s="197" t="str">
        <f>IF(C98="","",(IF(ISERROR(VLOOKUP(C98,FSGT3_Inscr!$F$7:$L$110,2,FALSE))=TRUE,VLOOKUP(C98,FSGT4_Inscr!$F$7:$L$110,2,FALSE),(VLOOKUP(C98,FSGT3_Inscr!$F$7:$L$110,2,FALSE)))))</f>
        <v/>
      </c>
      <c r="E98" s="197" t="str">
        <f>IF(C98="","",IF(ISERROR(VLOOKUP(C98,FSGT3_Inscr!$F$7:$L$110,3,FALSE))=TRUE,VLOOKUP(C98,FSGT4_Inscr!$F$7:$L$110,3,FALSE),(VLOOKUP(C98,FSGT3_Inscr!$F$7:$L$110,3,FALSE))))</f>
        <v/>
      </c>
      <c r="F98" s="197" t="str">
        <f>IF(C98="","",(IF(ISERROR(VLOOKUP(C98,FSGT3_Inscr!$F$7:$L$110,4,FALSE))=TRUE,VLOOKUP(C98,FSGT4_Inscr!$F$7:$L$110,4,FALSE),(VLOOKUP(C98,FSGT3_Inscr!$F$7:$L$110,4,FALSE)))))</f>
        <v/>
      </c>
      <c r="G98" s="197" t="str">
        <f>IF(C98="","",(IF(ISERROR(VLOOKUP(C98,FSGT3_Inscr!$F$7:$L$110,5,FALSE))=TRUE,VLOOKUP(C98,FSGT4_Inscr!$F$7:$L$110,5,FALSE),(VLOOKUP(C98,FSGT3_Inscr!$F$7:$L$110,5,FALSE)))))</f>
        <v/>
      </c>
      <c r="H98" s="197" t="str">
        <f>IF(C98="","",(IF(ISERROR(VLOOKUP(C98,FSGT3_Inscr!$F$7:$L$110,6,FALSE))=TRUE,VLOOKUP(C98,FSGT4_Inscr!$F$7:$L$110,6,FALSE),(VLOOKUP(C98,FSGT3_Inscr!$F$7:$L$110,6,FALSE)))))</f>
        <v/>
      </c>
      <c r="I98" s="196"/>
      <c r="J98" s="198">
        <f t="shared" si="15"/>
        <v>0</v>
      </c>
      <c r="K98" s="203">
        <f>IF(J98=1,(SUM($J$8:J98)*J98),0)</f>
        <v>0</v>
      </c>
      <c r="L98" s="203" t="str">
        <f t="shared" si="17"/>
        <v xml:space="preserve"> </v>
      </c>
      <c r="M98" s="203" t="str">
        <f t="shared" si="18"/>
        <v xml:space="preserve"> </v>
      </c>
      <c r="N98" s="203" t="str">
        <f t="shared" si="19"/>
        <v xml:space="preserve"> </v>
      </c>
      <c r="O98" s="144" t="str">
        <f t="shared" si="20"/>
        <v xml:space="preserve"> </v>
      </c>
      <c r="P98" s="234" t="str">
        <f t="shared" si="21"/>
        <v/>
      </c>
      <c r="Q98" s="279"/>
      <c r="R98" s="198">
        <f t="shared" si="22"/>
        <v>0</v>
      </c>
      <c r="S98" s="203">
        <f>IF(R98=1,(SUM($R$8:R98)*R98),0)</f>
        <v>0</v>
      </c>
      <c r="T98" s="203" t="str">
        <f t="shared" si="23"/>
        <v xml:space="preserve"> </v>
      </c>
      <c r="U98" s="203" t="str">
        <f t="shared" si="24"/>
        <v xml:space="preserve"> </v>
      </c>
      <c r="V98" s="248" t="str">
        <f t="shared" si="25"/>
        <v xml:space="preserve"> </v>
      </c>
      <c r="W98" s="144" t="str">
        <f t="shared" si="26"/>
        <v xml:space="preserve"> </v>
      </c>
      <c r="X98" s="234" t="str">
        <f t="shared" si="27"/>
        <v/>
      </c>
      <c r="AL98" s="268" t="str">
        <f t="shared" si="28"/>
        <v/>
      </c>
      <c r="AM98" s="270">
        <f t="shared" si="29"/>
        <v>0</v>
      </c>
    </row>
    <row r="99" spans="1:39" ht="14.1" customHeight="1" x14ac:dyDescent="0.3">
      <c r="A99" s="131">
        <v>92</v>
      </c>
      <c r="B99" s="131">
        <f t="shared" si="16"/>
        <v>1</v>
      </c>
      <c r="C99" s="132"/>
      <c r="D99" s="131" t="str">
        <f>IF(C99="","",(IF(ISERROR(VLOOKUP(C99,FSGT3_Inscr!$F$7:$L$110,2,FALSE))=TRUE,VLOOKUP(C99,FSGT4_Inscr!$F$7:$L$110,2,FALSE),(VLOOKUP(C99,FSGT3_Inscr!$F$7:$L$110,2,FALSE)))))</f>
        <v/>
      </c>
      <c r="E99" s="131" t="str">
        <f>IF(C99="","",IF(ISERROR(VLOOKUP(C99,FSGT3_Inscr!$F$7:$L$110,3,FALSE))=TRUE,VLOOKUP(C99,FSGT4_Inscr!$F$7:$L$110,3,FALSE),(VLOOKUP(C99,FSGT3_Inscr!$F$7:$L$110,3,FALSE))))</f>
        <v/>
      </c>
      <c r="F99" s="131" t="str">
        <f>IF(C99="","",(IF(ISERROR(VLOOKUP(C99,FSGT3_Inscr!$F$7:$L$110,4,FALSE))=TRUE,VLOOKUP(C99,FSGT4_Inscr!$F$7:$L$110,4,FALSE),(VLOOKUP(C99,FSGT3_Inscr!$F$7:$L$110,4,FALSE)))))</f>
        <v/>
      </c>
      <c r="G99" s="131" t="str">
        <f>IF(C99="","",(IF(ISERROR(VLOOKUP(C99,FSGT3_Inscr!$F$7:$L$110,5,FALSE))=TRUE,VLOOKUP(C99,FSGT4_Inscr!$F$7:$L$110,5,FALSE),(VLOOKUP(C99,FSGT3_Inscr!$F$7:$L$110,5,FALSE)))))</f>
        <v/>
      </c>
      <c r="H99" s="131" t="str">
        <f>IF(C99="","",(IF(ISERROR(VLOOKUP(C99,FSGT3_Inscr!$F$7:$L$110,6,FALSE))=TRUE,VLOOKUP(C99,FSGT4_Inscr!$F$7:$L$110,6,FALSE),(VLOOKUP(C99,FSGT3_Inscr!$F$7:$L$110,6,FALSE)))))</f>
        <v/>
      </c>
      <c r="I99" s="78"/>
      <c r="J99" s="241">
        <f t="shared" si="15"/>
        <v>0</v>
      </c>
      <c r="K99" s="204">
        <f>IF(J99=1,(SUM($J$8:J99)*J99),0)</f>
        <v>0</v>
      </c>
      <c r="L99" s="204" t="str">
        <f t="shared" si="17"/>
        <v xml:space="preserve"> </v>
      </c>
      <c r="M99" s="204" t="str">
        <f t="shared" si="18"/>
        <v xml:space="preserve"> </v>
      </c>
      <c r="N99" s="204" t="str">
        <f t="shared" si="19"/>
        <v xml:space="preserve"> </v>
      </c>
      <c r="O99" s="143" t="str">
        <f t="shared" si="20"/>
        <v xml:space="preserve"> </v>
      </c>
      <c r="P99" s="233" t="str">
        <f t="shared" si="21"/>
        <v/>
      </c>
      <c r="Q99" s="280"/>
      <c r="R99" s="241">
        <f t="shared" si="22"/>
        <v>0</v>
      </c>
      <c r="S99" s="204">
        <f>IF(R99=1,(SUM($R$8:R99)*R99),0)</f>
        <v>0</v>
      </c>
      <c r="T99" s="204" t="str">
        <f t="shared" si="23"/>
        <v xml:space="preserve"> </v>
      </c>
      <c r="U99" s="204" t="str">
        <f t="shared" si="24"/>
        <v xml:space="preserve"> </v>
      </c>
      <c r="V99" s="249" t="str">
        <f t="shared" si="25"/>
        <v xml:space="preserve"> </v>
      </c>
      <c r="W99" s="143" t="str">
        <f t="shared" si="26"/>
        <v xml:space="preserve"> </v>
      </c>
      <c r="X99" s="233" t="str">
        <f t="shared" si="27"/>
        <v/>
      </c>
      <c r="AL99" s="268" t="str">
        <f t="shared" si="28"/>
        <v/>
      </c>
      <c r="AM99" s="270">
        <f t="shared" si="29"/>
        <v>0</v>
      </c>
    </row>
    <row r="100" spans="1:39" ht="14.1" customHeight="1" x14ac:dyDescent="0.3">
      <c r="A100" s="197">
        <v>93</v>
      </c>
      <c r="B100" s="197">
        <f t="shared" si="16"/>
        <v>1</v>
      </c>
      <c r="C100" s="130"/>
      <c r="D100" s="197" t="str">
        <f>IF(C100="","",(IF(ISERROR(VLOOKUP(C100,FSGT3_Inscr!$F$7:$L$110,2,FALSE))=TRUE,VLOOKUP(C100,FSGT4_Inscr!$F$7:$L$110,2,FALSE),(VLOOKUP(C100,FSGT3_Inscr!$F$7:$L$110,2,FALSE)))))</f>
        <v/>
      </c>
      <c r="E100" s="197" t="str">
        <f>IF(C100="","",IF(ISERROR(VLOOKUP(C100,FSGT3_Inscr!$F$7:$L$110,3,FALSE))=TRUE,VLOOKUP(C100,FSGT4_Inscr!$F$7:$L$110,3,FALSE),(VLOOKUP(C100,FSGT3_Inscr!$F$7:$L$110,3,FALSE))))</f>
        <v/>
      </c>
      <c r="F100" s="197" t="str">
        <f>IF(C100="","",(IF(ISERROR(VLOOKUP(C100,FSGT3_Inscr!$F$7:$L$110,4,FALSE))=TRUE,VLOOKUP(C100,FSGT4_Inscr!$F$7:$L$110,4,FALSE),(VLOOKUP(C100,FSGT3_Inscr!$F$7:$L$110,4,FALSE)))))</f>
        <v/>
      </c>
      <c r="G100" s="197" t="str">
        <f>IF(C100="","",(IF(ISERROR(VLOOKUP(C100,FSGT3_Inscr!$F$7:$L$110,5,FALSE))=TRUE,VLOOKUP(C100,FSGT4_Inscr!$F$7:$L$110,5,FALSE),(VLOOKUP(C100,FSGT3_Inscr!$F$7:$L$110,5,FALSE)))))</f>
        <v/>
      </c>
      <c r="H100" s="197" t="str">
        <f>IF(C100="","",(IF(ISERROR(VLOOKUP(C100,FSGT3_Inscr!$F$7:$L$110,6,FALSE))=TRUE,VLOOKUP(C100,FSGT4_Inscr!$F$7:$L$110,6,FALSE),(VLOOKUP(C100,FSGT3_Inscr!$F$7:$L$110,6,FALSE)))))</f>
        <v/>
      </c>
      <c r="I100" s="196"/>
      <c r="J100" s="198">
        <f t="shared" si="15"/>
        <v>0</v>
      </c>
      <c r="K100" s="203">
        <f>IF(J100=1,(SUM($J$8:J100)*J100),0)</f>
        <v>0</v>
      </c>
      <c r="L100" s="203" t="str">
        <f t="shared" si="17"/>
        <v xml:space="preserve"> </v>
      </c>
      <c r="M100" s="203" t="str">
        <f t="shared" si="18"/>
        <v xml:space="preserve"> </v>
      </c>
      <c r="N100" s="203" t="str">
        <f t="shared" si="19"/>
        <v xml:space="preserve"> </v>
      </c>
      <c r="O100" s="144" t="str">
        <f t="shared" si="20"/>
        <v xml:space="preserve"> </v>
      </c>
      <c r="P100" s="234" t="str">
        <f t="shared" si="21"/>
        <v/>
      </c>
      <c r="Q100" s="279"/>
      <c r="R100" s="198">
        <f t="shared" si="22"/>
        <v>0</v>
      </c>
      <c r="S100" s="203">
        <f>IF(R100=1,(SUM($R$8:R100)*R100),0)</f>
        <v>0</v>
      </c>
      <c r="T100" s="203" t="str">
        <f t="shared" si="23"/>
        <v xml:space="preserve"> </v>
      </c>
      <c r="U100" s="203" t="str">
        <f t="shared" si="24"/>
        <v xml:space="preserve"> </v>
      </c>
      <c r="V100" s="248" t="str">
        <f t="shared" si="25"/>
        <v xml:space="preserve"> </v>
      </c>
      <c r="W100" s="144" t="str">
        <f t="shared" si="26"/>
        <v xml:space="preserve"> </v>
      </c>
      <c r="X100" s="234" t="str">
        <f t="shared" si="27"/>
        <v/>
      </c>
      <c r="AL100" s="268" t="str">
        <f t="shared" si="28"/>
        <v/>
      </c>
      <c r="AM100" s="270">
        <f t="shared" si="29"/>
        <v>0</v>
      </c>
    </row>
    <row r="101" spans="1:39" ht="14.1" customHeight="1" x14ac:dyDescent="0.3">
      <c r="A101" s="131">
        <v>94</v>
      </c>
      <c r="B101" s="131">
        <f t="shared" si="16"/>
        <v>1</v>
      </c>
      <c r="C101" s="132"/>
      <c r="D101" s="131" t="str">
        <f>IF(C101="","",(IF(ISERROR(VLOOKUP(C101,FSGT3_Inscr!$F$7:$L$110,2,FALSE))=TRUE,VLOOKUP(C101,FSGT4_Inscr!$F$7:$L$110,2,FALSE),(VLOOKUP(C101,FSGT3_Inscr!$F$7:$L$110,2,FALSE)))))</f>
        <v/>
      </c>
      <c r="E101" s="131" t="str">
        <f>IF(C101="","",IF(ISERROR(VLOOKUP(C101,FSGT3_Inscr!$F$7:$L$110,3,FALSE))=TRUE,VLOOKUP(C101,FSGT4_Inscr!$F$7:$L$110,3,FALSE),(VLOOKUP(C101,FSGT3_Inscr!$F$7:$L$110,3,FALSE))))</f>
        <v/>
      </c>
      <c r="F101" s="131" t="str">
        <f>IF(C101="","",(IF(ISERROR(VLOOKUP(C101,FSGT3_Inscr!$F$7:$L$110,4,FALSE))=TRUE,VLOOKUP(C101,FSGT4_Inscr!$F$7:$L$110,4,FALSE),(VLOOKUP(C101,FSGT3_Inscr!$F$7:$L$110,4,FALSE)))))</f>
        <v/>
      </c>
      <c r="G101" s="131" t="str">
        <f>IF(C101="","",(IF(ISERROR(VLOOKUP(C101,FSGT3_Inscr!$F$7:$L$110,5,FALSE))=TRUE,VLOOKUP(C101,FSGT4_Inscr!$F$7:$L$110,5,FALSE),(VLOOKUP(C101,FSGT3_Inscr!$F$7:$L$110,5,FALSE)))))</f>
        <v/>
      </c>
      <c r="H101" s="131" t="str">
        <f>IF(C101="","",(IF(ISERROR(VLOOKUP(C101,FSGT3_Inscr!$F$7:$L$110,6,FALSE))=TRUE,VLOOKUP(C101,FSGT4_Inscr!$F$7:$L$110,6,FALSE),(VLOOKUP(C101,FSGT3_Inscr!$F$7:$L$110,6,FALSE)))))</f>
        <v/>
      </c>
      <c r="I101" s="78"/>
      <c r="J101" s="241">
        <f t="shared" si="15"/>
        <v>0</v>
      </c>
      <c r="K101" s="204">
        <f>IF(J101=1,(SUM($J$8:J101)*J101),0)</f>
        <v>0</v>
      </c>
      <c r="L101" s="204" t="str">
        <f t="shared" si="17"/>
        <v xml:space="preserve"> </v>
      </c>
      <c r="M101" s="204" t="str">
        <f t="shared" si="18"/>
        <v xml:space="preserve"> </v>
      </c>
      <c r="N101" s="204" t="str">
        <f t="shared" si="19"/>
        <v xml:space="preserve"> </v>
      </c>
      <c r="O101" s="143" t="str">
        <f t="shared" si="20"/>
        <v xml:space="preserve"> </v>
      </c>
      <c r="P101" s="233" t="str">
        <f t="shared" si="21"/>
        <v/>
      </c>
      <c r="Q101" s="280"/>
      <c r="R101" s="241">
        <f t="shared" si="22"/>
        <v>0</v>
      </c>
      <c r="S101" s="204">
        <f>IF(R101=1,(SUM($R$8:R101)*R101),0)</f>
        <v>0</v>
      </c>
      <c r="T101" s="204" t="str">
        <f t="shared" si="23"/>
        <v xml:space="preserve"> </v>
      </c>
      <c r="U101" s="204" t="str">
        <f t="shared" si="24"/>
        <v xml:space="preserve"> </v>
      </c>
      <c r="V101" s="249" t="str">
        <f t="shared" si="25"/>
        <v xml:space="preserve"> </v>
      </c>
      <c r="W101" s="143" t="str">
        <f t="shared" si="26"/>
        <v xml:space="preserve"> </v>
      </c>
      <c r="X101" s="233" t="str">
        <f t="shared" si="27"/>
        <v/>
      </c>
      <c r="AL101" s="268" t="str">
        <f t="shared" si="28"/>
        <v/>
      </c>
      <c r="AM101" s="270">
        <f t="shared" si="29"/>
        <v>0</v>
      </c>
    </row>
    <row r="102" spans="1:39" ht="14.1" customHeight="1" x14ac:dyDescent="0.3">
      <c r="A102" s="197">
        <v>95</v>
      </c>
      <c r="B102" s="197">
        <f t="shared" si="16"/>
        <v>1</v>
      </c>
      <c r="C102" s="130"/>
      <c r="D102" s="197" t="str">
        <f>IF(C102="","",(IF(ISERROR(VLOOKUP(C102,FSGT3_Inscr!$F$7:$L$110,2,FALSE))=TRUE,VLOOKUP(C102,FSGT4_Inscr!$F$7:$L$110,2,FALSE),(VLOOKUP(C102,FSGT3_Inscr!$F$7:$L$110,2,FALSE)))))</f>
        <v/>
      </c>
      <c r="E102" s="197" t="str">
        <f>IF(C102="","",IF(ISERROR(VLOOKUP(C102,FSGT3_Inscr!$F$7:$L$110,3,FALSE))=TRUE,VLOOKUP(C102,FSGT4_Inscr!$F$7:$L$110,3,FALSE),(VLOOKUP(C102,FSGT3_Inscr!$F$7:$L$110,3,FALSE))))</f>
        <v/>
      </c>
      <c r="F102" s="197" t="str">
        <f>IF(C102="","",(IF(ISERROR(VLOOKUP(C102,FSGT3_Inscr!$F$7:$L$110,4,FALSE))=TRUE,VLOOKUP(C102,FSGT4_Inscr!$F$7:$L$110,4,FALSE),(VLOOKUP(C102,FSGT3_Inscr!$F$7:$L$110,4,FALSE)))))</f>
        <v/>
      </c>
      <c r="G102" s="197" t="str">
        <f>IF(C102="","",(IF(ISERROR(VLOOKUP(C102,FSGT3_Inscr!$F$7:$L$110,5,FALSE))=TRUE,VLOOKUP(C102,FSGT4_Inscr!$F$7:$L$110,5,FALSE),(VLOOKUP(C102,FSGT3_Inscr!$F$7:$L$110,5,FALSE)))))</f>
        <v/>
      </c>
      <c r="H102" s="197" t="str">
        <f>IF(C102="","",(IF(ISERROR(VLOOKUP(C102,FSGT3_Inscr!$F$7:$L$110,6,FALSE))=TRUE,VLOOKUP(C102,FSGT4_Inscr!$F$7:$L$110,6,FALSE),(VLOOKUP(C102,FSGT3_Inscr!$F$7:$L$110,6,FALSE)))))</f>
        <v/>
      </c>
      <c r="I102" s="196"/>
      <c r="J102" s="198">
        <f t="shared" si="15"/>
        <v>0</v>
      </c>
      <c r="K102" s="203">
        <f>IF(J102=1,(SUM($J$8:J102)*J102),0)</f>
        <v>0</v>
      </c>
      <c r="L102" s="203" t="str">
        <f t="shared" si="17"/>
        <v xml:space="preserve"> </v>
      </c>
      <c r="M102" s="203" t="str">
        <f t="shared" si="18"/>
        <v xml:space="preserve"> </v>
      </c>
      <c r="N102" s="203" t="str">
        <f t="shared" si="19"/>
        <v xml:space="preserve"> </v>
      </c>
      <c r="O102" s="144" t="str">
        <f t="shared" si="20"/>
        <v xml:space="preserve"> </v>
      </c>
      <c r="P102" s="234" t="str">
        <f t="shared" si="21"/>
        <v/>
      </c>
      <c r="Q102" s="279"/>
      <c r="R102" s="198">
        <f t="shared" si="22"/>
        <v>0</v>
      </c>
      <c r="S102" s="203">
        <f>IF(R102=1,(SUM($R$8:R102)*R102),0)</f>
        <v>0</v>
      </c>
      <c r="T102" s="203" t="str">
        <f t="shared" si="23"/>
        <v xml:space="preserve"> </v>
      </c>
      <c r="U102" s="203" t="str">
        <f t="shared" si="24"/>
        <v xml:space="preserve"> </v>
      </c>
      <c r="V102" s="248" t="str">
        <f t="shared" si="25"/>
        <v xml:space="preserve"> </v>
      </c>
      <c r="W102" s="144" t="str">
        <f t="shared" si="26"/>
        <v xml:space="preserve"> </v>
      </c>
      <c r="X102" s="234" t="str">
        <f t="shared" si="27"/>
        <v/>
      </c>
      <c r="AL102" s="268" t="str">
        <f t="shared" si="28"/>
        <v/>
      </c>
      <c r="AM102" s="270">
        <f t="shared" si="29"/>
        <v>0</v>
      </c>
    </row>
    <row r="103" spans="1:39" ht="14.1" customHeight="1" x14ac:dyDescent="0.3">
      <c r="A103" s="131">
        <v>96</v>
      </c>
      <c r="B103" s="131">
        <f t="shared" si="16"/>
        <v>1</v>
      </c>
      <c r="C103" s="132"/>
      <c r="D103" s="131" t="str">
        <f>IF(C103="","",(IF(ISERROR(VLOOKUP(C103,FSGT3_Inscr!$F$7:$L$110,2,FALSE))=TRUE,VLOOKUP(C103,FSGT4_Inscr!$F$7:$L$110,2,FALSE),(VLOOKUP(C103,FSGT3_Inscr!$F$7:$L$110,2,FALSE)))))</f>
        <v/>
      </c>
      <c r="E103" s="131" t="str">
        <f>IF(C103="","",IF(ISERROR(VLOOKUP(C103,FSGT3_Inscr!$F$7:$L$110,3,FALSE))=TRUE,VLOOKUP(C103,FSGT4_Inscr!$F$7:$L$110,3,FALSE),(VLOOKUP(C103,FSGT3_Inscr!$F$7:$L$110,3,FALSE))))</f>
        <v/>
      </c>
      <c r="F103" s="131" t="str">
        <f>IF(C103="","",(IF(ISERROR(VLOOKUP(C103,FSGT3_Inscr!$F$7:$L$110,4,FALSE))=TRUE,VLOOKUP(C103,FSGT4_Inscr!$F$7:$L$110,4,FALSE),(VLOOKUP(C103,FSGT3_Inscr!$F$7:$L$110,4,FALSE)))))</f>
        <v/>
      </c>
      <c r="G103" s="131" t="str">
        <f>IF(C103="","",(IF(ISERROR(VLOOKUP(C103,FSGT3_Inscr!$F$7:$L$110,5,FALSE))=TRUE,VLOOKUP(C103,FSGT4_Inscr!$F$7:$L$110,5,FALSE),(VLOOKUP(C103,FSGT3_Inscr!$F$7:$L$110,5,FALSE)))))</f>
        <v/>
      </c>
      <c r="H103" s="131" t="str">
        <f>IF(C103="","",(IF(ISERROR(VLOOKUP(C103,FSGT3_Inscr!$F$7:$L$110,6,FALSE))=TRUE,VLOOKUP(C103,FSGT4_Inscr!$F$7:$L$110,6,FALSE),(VLOOKUP(C103,FSGT3_Inscr!$F$7:$L$110,6,FALSE)))))</f>
        <v/>
      </c>
      <c r="I103" s="78"/>
      <c r="J103" s="241">
        <f t="shared" si="15"/>
        <v>0</v>
      </c>
      <c r="K103" s="204">
        <f>IF(J103=1,(SUM($J$8:J103)*J103),0)</f>
        <v>0</v>
      </c>
      <c r="L103" s="204" t="str">
        <f t="shared" si="17"/>
        <v xml:space="preserve"> </v>
      </c>
      <c r="M103" s="204" t="str">
        <f t="shared" si="18"/>
        <v xml:space="preserve"> </v>
      </c>
      <c r="N103" s="204" t="str">
        <f t="shared" si="19"/>
        <v xml:space="preserve"> </v>
      </c>
      <c r="O103" s="143" t="str">
        <f t="shared" si="20"/>
        <v xml:space="preserve"> </v>
      </c>
      <c r="P103" s="233" t="str">
        <f t="shared" si="21"/>
        <v/>
      </c>
      <c r="Q103" s="280"/>
      <c r="R103" s="241">
        <f t="shared" si="22"/>
        <v>0</v>
      </c>
      <c r="S103" s="204">
        <f>IF(R103=1,(SUM($R$8:R103)*R103),0)</f>
        <v>0</v>
      </c>
      <c r="T103" s="204" t="str">
        <f t="shared" si="23"/>
        <v xml:space="preserve"> </v>
      </c>
      <c r="U103" s="204" t="str">
        <f t="shared" si="24"/>
        <v xml:space="preserve"> </v>
      </c>
      <c r="V103" s="249" t="str">
        <f t="shared" si="25"/>
        <v xml:space="preserve"> </v>
      </c>
      <c r="W103" s="143" t="str">
        <f t="shared" si="26"/>
        <v xml:space="preserve"> </v>
      </c>
      <c r="X103" s="233" t="str">
        <f t="shared" si="27"/>
        <v/>
      </c>
      <c r="AL103" s="268" t="str">
        <f t="shared" si="28"/>
        <v/>
      </c>
      <c r="AM103" s="270">
        <f t="shared" si="29"/>
        <v>0</v>
      </c>
    </row>
    <row r="104" spans="1:39" ht="14.1" customHeight="1" x14ac:dyDescent="0.3">
      <c r="A104" s="197">
        <v>97</v>
      </c>
      <c r="B104" s="197">
        <f t="shared" si="16"/>
        <v>1</v>
      </c>
      <c r="C104" s="130"/>
      <c r="D104" s="197" t="str">
        <f>IF(C104="","",(IF(ISERROR(VLOOKUP(C104,FSGT3_Inscr!$F$7:$L$110,2,FALSE))=TRUE,VLOOKUP(C104,FSGT4_Inscr!$F$7:$L$110,2,FALSE),(VLOOKUP(C104,FSGT3_Inscr!$F$7:$L$110,2,FALSE)))))</f>
        <v/>
      </c>
      <c r="E104" s="197" t="str">
        <f>IF(C104="","",IF(ISERROR(VLOOKUP(C104,FSGT3_Inscr!$F$7:$L$110,3,FALSE))=TRUE,VLOOKUP(C104,FSGT4_Inscr!$F$7:$L$110,3,FALSE),(VLOOKUP(C104,FSGT3_Inscr!$F$7:$L$110,3,FALSE))))</f>
        <v/>
      </c>
      <c r="F104" s="197" t="str">
        <f>IF(C104="","",(IF(ISERROR(VLOOKUP(C104,FSGT3_Inscr!$F$7:$L$110,4,FALSE))=TRUE,VLOOKUP(C104,FSGT4_Inscr!$F$7:$L$110,4,FALSE),(VLOOKUP(C104,FSGT3_Inscr!$F$7:$L$110,4,FALSE)))))</f>
        <v/>
      </c>
      <c r="G104" s="197" t="str">
        <f>IF(C104="","",(IF(ISERROR(VLOOKUP(C104,FSGT3_Inscr!$F$7:$L$110,5,FALSE))=TRUE,VLOOKUP(C104,FSGT4_Inscr!$F$7:$L$110,5,FALSE),(VLOOKUP(C104,FSGT3_Inscr!$F$7:$L$110,5,FALSE)))))</f>
        <v/>
      </c>
      <c r="H104" s="197" t="str">
        <f>IF(C104="","",(IF(ISERROR(VLOOKUP(C104,FSGT3_Inscr!$F$7:$L$110,6,FALSE))=TRUE,VLOOKUP(C104,FSGT4_Inscr!$F$7:$L$110,6,FALSE),(VLOOKUP(C104,FSGT3_Inscr!$F$7:$L$110,6,FALSE)))))</f>
        <v/>
      </c>
      <c r="I104" s="196"/>
      <c r="J104" s="198">
        <f t="shared" si="15"/>
        <v>0</v>
      </c>
      <c r="K104" s="203">
        <f>IF(J104=1,(SUM($J$8:J104)*J104),0)</f>
        <v>0</v>
      </c>
      <c r="L104" s="203" t="str">
        <f t="shared" si="17"/>
        <v xml:space="preserve"> </v>
      </c>
      <c r="M104" s="203" t="str">
        <f t="shared" si="18"/>
        <v xml:space="preserve"> </v>
      </c>
      <c r="N104" s="203" t="str">
        <f t="shared" si="19"/>
        <v xml:space="preserve"> </v>
      </c>
      <c r="O104" s="144" t="str">
        <f t="shared" si="20"/>
        <v xml:space="preserve"> </v>
      </c>
      <c r="P104" s="234" t="str">
        <f t="shared" si="21"/>
        <v/>
      </c>
      <c r="Q104" s="279"/>
      <c r="R104" s="198">
        <f t="shared" si="22"/>
        <v>0</v>
      </c>
      <c r="S104" s="203">
        <f>IF(R104=1,(SUM($R$8:R104)*R104),0)</f>
        <v>0</v>
      </c>
      <c r="T104" s="203" t="str">
        <f t="shared" si="23"/>
        <v xml:space="preserve"> </v>
      </c>
      <c r="U104" s="203" t="str">
        <f t="shared" si="24"/>
        <v xml:space="preserve"> </v>
      </c>
      <c r="V104" s="248" t="str">
        <f t="shared" si="25"/>
        <v xml:space="preserve"> </v>
      </c>
      <c r="W104" s="144" t="str">
        <f t="shared" si="26"/>
        <v xml:space="preserve"> </v>
      </c>
      <c r="X104" s="234" t="str">
        <f t="shared" si="27"/>
        <v/>
      </c>
      <c r="AL104" s="268" t="str">
        <f t="shared" si="28"/>
        <v/>
      </c>
      <c r="AM104" s="270">
        <f t="shared" si="29"/>
        <v>0</v>
      </c>
    </row>
    <row r="105" spans="1:39" ht="14.1" customHeight="1" x14ac:dyDescent="0.3">
      <c r="A105" s="131">
        <v>98</v>
      </c>
      <c r="B105" s="131">
        <f t="shared" si="16"/>
        <v>1</v>
      </c>
      <c r="C105" s="132"/>
      <c r="D105" s="131" t="str">
        <f>IF(C105="","",(IF(ISERROR(VLOOKUP(C105,FSGT3_Inscr!$F$7:$L$110,2,FALSE))=TRUE,VLOOKUP(C105,FSGT4_Inscr!$F$7:$L$110,2,FALSE),(VLOOKUP(C105,FSGT3_Inscr!$F$7:$L$110,2,FALSE)))))</f>
        <v/>
      </c>
      <c r="E105" s="131" t="str">
        <f>IF(C105="","",IF(ISERROR(VLOOKUP(C105,FSGT3_Inscr!$F$7:$L$110,3,FALSE))=TRUE,VLOOKUP(C105,FSGT4_Inscr!$F$7:$L$110,3,FALSE),(VLOOKUP(C105,FSGT3_Inscr!$F$7:$L$110,3,FALSE))))</f>
        <v/>
      </c>
      <c r="F105" s="131" t="str">
        <f>IF(C105="","",(IF(ISERROR(VLOOKUP(C105,FSGT3_Inscr!$F$7:$L$110,4,FALSE))=TRUE,VLOOKUP(C105,FSGT4_Inscr!$F$7:$L$110,4,FALSE),(VLOOKUP(C105,FSGT3_Inscr!$F$7:$L$110,4,FALSE)))))</f>
        <v/>
      </c>
      <c r="G105" s="131" t="str">
        <f>IF(C105="","",(IF(ISERROR(VLOOKUP(C105,FSGT3_Inscr!$F$7:$L$110,5,FALSE))=TRUE,VLOOKUP(C105,FSGT4_Inscr!$F$7:$L$110,5,FALSE),(VLOOKUP(C105,FSGT3_Inscr!$F$7:$L$110,5,FALSE)))))</f>
        <v/>
      </c>
      <c r="H105" s="131" t="str">
        <f>IF(C105="","",(IF(ISERROR(VLOOKUP(C105,FSGT3_Inscr!$F$7:$L$110,6,FALSE))=TRUE,VLOOKUP(C105,FSGT4_Inscr!$F$7:$L$110,6,FALSE),(VLOOKUP(C105,FSGT3_Inscr!$F$7:$L$110,6,FALSE)))))</f>
        <v/>
      </c>
      <c r="I105" s="78"/>
      <c r="J105" s="241">
        <f t="shared" si="15"/>
        <v>0</v>
      </c>
      <c r="K105" s="204">
        <f>IF(J105=1,(SUM($J$8:J105)*J105),0)</f>
        <v>0</v>
      </c>
      <c r="L105" s="204" t="str">
        <f t="shared" si="17"/>
        <v xml:space="preserve"> </v>
      </c>
      <c r="M105" s="204" t="str">
        <f t="shared" si="18"/>
        <v xml:space="preserve"> </v>
      </c>
      <c r="N105" s="204" t="str">
        <f t="shared" si="19"/>
        <v xml:space="preserve"> </v>
      </c>
      <c r="O105" s="143" t="str">
        <f t="shared" si="20"/>
        <v xml:space="preserve"> </v>
      </c>
      <c r="P105" s="233" t="str">
        <f t="shared" si="21"/>
        <v/>
      </c>
      <c r="Q105" s="280"/>
      <c r="R105" s="241">
        <f t="shared" si="22"/>
        <v>0</v>
      </c>
      <c r="S105" s="204">
        <f>IF(R105=1,(SUM($R$8:R105)*R105),0)</f>
        <v>0</v>
      </c>
      <c r="T105" s="204" t="str">
        <f t="shared" si="23"/>
        <v xml:space="preserve"> </v>
      </c>
      <c r="U105" s="204" t="str">
        <f t="shared" si="24"/>
        <v xml:space="preserve"> </v>
      </c>
      <c r="V105" s="249" t="str">
        <f t="shared" si="25"/>
        <v xml:space="preserve"> </v>
      </c>
      <c r="W105" s="143" t="str">
        <f t="shared" si="26"/>
        <v xml:space="preserve"> </v>
      </c>
      <c r="X105" s="233" t="str">
        <f t="shared" si="27"/>
        <v/>
      </c>
      <c r="AL105" s="268" t="str">
        <f t="shared" si="28"/>
        <v/>
      </c>
      <c r="AM105" s="270">
        <f t="shared" si="29"/>
        <v>0</v>
      </c>
    </row>
    <row r="106" spans="1:39" ht="14.1" customHeight="1" x14ac:dyDescent="0.3">
      <c r="A106" s="197">
        <v>99</v>
      </c>
      <c r="B106" s="197">
        <f t="shared" si="16"/>
        <v>1</v>
      </c>
      <c r="C106" s="130"/>
      <c r="D106" s="197" t="str">
        <f>IF(C106="","",(IF(ISERROR(VLOOKUP(C106,FSGT3_Inscr!$F$7:$L$110,2,FALSE))=TRUE,VLOOKUP(C106,FSGT4_Inscr!$F$7:$L$110,2,FALSE),(VLOOKUP(C106,FSGT3_Inscr!$F$7:$L$110,2,FALSE)))))</f>
        <v/>
      </c>
      <c r="E106" s="197" t="str">
        <f>IF(C106="","",IF(ISERROR(VLOOKUP(C106,FSGT3_Inscr!$F$7:$L$110,3,FALSE))=TRUE,VLOOKUP(C106,FSGT4_Inscr!$F$7:$L$110,3,FALSE),(VLOOKUP(C106,FSGT3_Inscr!$F$7:$L$110,3,FALSE))))</f>
        <v/>
      </c>
      <c r="F106" s="197" t="str">
        <f>IF(C106="","",(IF(ISERROR(VLOOKUP(C106,FSGT3_Inscr!$F$7:$L$110,4,FALSE))=TRUE,VLOOKUP(C106,FSGT4_Inscr!$F$7:$L$110,4,FALSE),(VLOOKUP(C106,FSGT3_Inscr!$F$7:$L$110,4,FALSE)))))</f>
        <v/>
      </c>
      <c r="G106" s="197" t="str">
        <f>IF(C106="","",(IF(ISERROR(VLOOKUP(C106,FSGT3_Inscr!$F$7:$L$110,5,FALSE))=TRUE,VLOOKUP(C106,FSGT4_Inscr!$F$7:$L$110,5,FALSE),(VLOOKUP(C106,FSGT3_Inscr!$F$7:$L$110,5,FALSE)))))</f>
        <v/>
      </c>
      <c r="H106" s="197" t="str">
        <f>IF(C106="","",(IF(ISERROR(VLOOKUP(C106,FSGT3_Inscr!$F$7:$L$110,6,FALSE))=TRUE,VLOOKUP(C106,FSGT4_Inscr!$F$7:$L$110,6,FALSE),(VLOOKUP(C106,FSGT3_Inscr!$F$7:$L$110,6,FALSE)))))</f>
        <v/>
      </c>
      <c r="I106" s="196"/>
      <c r="J106" s="198">
        <f t="shared" si="15"/>
        <v>0</v>
      </c>
      <c r="K106" s="203">
        <f>IF(J106=1,(SUM($J$8:J106)*J106),0)</f>
        <v>0</v>
      </c>
      <c r="L106" s="203" t="str">
        <f t="shared" si="17"/>
        <v xml:space="preserve"> </v>
      </c>
      <c r="M106" s="203" t="str">
        <f t="shared" si="18"/>
        <v xml:space="preserve"> </v>
      </c>
      <c r="N106" s="203" t="str">
        <f t="shared" si="19"/>
        <v xml:space="preserve"> </v>
      </c>
      <c r="O106" s="144" t="str">
        <f t="shared" si="20"/>
        <v xml:space="preserve"> </v>
      </c>
      <c r="P106" s="234" t="str">
        <f t="shared" si="21"/>
        <v/>
      </c>
      <c r="Q106" s="279"/>
      <c r="R106" s="198">
        <f t="shared" si="22"/>
        <v>0</v>
      </c>
      <c r="S106" s="203">
        <f>IF(R106=1,(SUM($R$8:R106)*R106),0)</f>
        <v>0</v>
      </c>
      <c r="T106" s="203" t="str">
        <f t="shared" si="23"/>
        <v xml:space="preserve"> </v>
      </c>
      <c r="U106" s="203" t="str">
        <f t="shared" si="24"/>
        <v xml:space="preserve"> </v>
      </c>
      <c r="V106" s="248" t="str">
        <f t="shared" si="25"/>
        <v xml:space="preserve"> </v>
      </c>
      <c r="W106" s="144" t="str">
        <f t="shared" si="26"/>
        <v xml:space="preserve"> </v>
      </c>
      <c r="X106" s="234" t="str">
        <f t="shared" si="27"/>
        <v/>
      </c>
      <c r="AL106" s="268" t="str">
        <f t="shared" si="28"/>
        <v/>
      </c>
      <c r="AM106" s="270">
        <f t="shared" si="29"/>
        <v>0</v>
      </c>
    </row>
    <row r="107" spans="1:39" ht="14.1" customHeight="1" thickBot="1" x14ac:dyDescent="0.35">
      <c r="A107" s="160">
        <v>100</v>
      </c>
      <c r="B107" s="131">
        <f t="shared" si="16"/>
        <v>1</v>
      </c>
      <c r="C107" s="161"/>
      <c r="D107" s="160" t="str">
        <f>IF(C107="","",(IF(ISERROR(VLOOKUP(C107,FSGT3_Inscr!$F$7:$L$110,2,FALSE))=TRUE,VLOOKUP(C107,FSGT4_Inscr!$F$7:$L$110,2,FALSE),(VLOOKUP(C107,FSGT3_Inscr!$F$7:$L$110,2,FALSE)))))</f>
        <v/>
      </c>
      <c r="E107" s="160" t="str">
        <f>IF(C107="","",IF(ISERROR(VLOOKUP(C107,FSGT3_Inscr!$F$7:$L$110,3,FALSE))=TRUE,VLOOKUP(C107,FSGT4_Inscr!$F$7:$L$110,3,FALSE),(VLOOKUP(C107,FSGT3_Inscr!$F$7:$L$110,3,FALSE))))</f>
        <v/>
      </c>
      <c r="F107" s="160" t="str">
        <f>IF(C107="","",(IF(ISERROR(VLOOKUP(C107,FSGT3_Inscr!$F$7:$L$110,4,FALSE))=TRUE,VLOOKUP(C107,FSGT4_Inscr!$F$7:$L$110,4,FALSE),(VLOOKUP(C107,FSGT3_Inscr!$F$7:$L$110,4,FALSE)))))</f>
        <v/>
      </c>
      <c r="G107" s="160" t="str">
        <f>IF(C107="","",(IF(ISERROR(VLOOKUP(C107,FSGT3_Inscr!$F$7:$L$110,5,FALSE))=TRUE,VLOOKUP(C107,FSGT4_Inscr!$F$7:$L$110,5,FALSE),(VLOOKUP(C107,FSGT3_Inscr!$F$7:$L$110,5,FALSE)))))</f>
        <v/>
      </c>
      <c r="H107" s="160" t="str">
        <f>IF(C107="","",(IF(ISERROR(VLOOKUP(C107,FSGT3_Inscr!$F$7:$L$110,6,FALSE))=TRUE,VLOOKUP(C107,FSGT4_Inscr!$F$7:$L$110,6,FALSE),(VLOOKUP(C107,FSGT3_Inscr!$F$7:$L$110,6,FALSE)))))</f>
        <v/>
      </c>
      <c r="I107" s="78"/>
      <c r="J107" s="242">
        <f t="shared" si="15"/>
        <v>0</v>
      </c>
      <c r="K107" s="223">
        <f>IF(J107=1,(SUM($J$8:J107)*J107),0)</f>
        <v>0</v>
      </c>
      <c r="L107" s="223" t="str">
        <f t="shared" si="17"/>
        <v xml:space="preserve"> </v>
      </c>
      <c r="M107" s="223" t="str">
        <f t="shared" si="18"/>
        <v xml:space="preserve"> </v>
      </c>
      <c r="N107" s="223" t="str">
        <f t="shared" si="19"/>
        <v xml:space="preserve"> </v>
      </c>
      <c r="O107" s="150" t="str">
        <f t="shared" si="20"/>
        <v xml:space="preserve"> </v>
      </c>
      <c r="P107" s="235" t="str">
        <f t="shared" si="21"/>
        <v/>
      </c>
      <c r="Q107" s="280"/>
      <c r="R107" s="242">
        <f t="shared" si="22"/>
        <v>0</v>
      </c>
      <c r="S107" s="223">
        <f>IF(R107=1,(SUM($R$8:R107)*R107),0)</f>
        <v>0</v>
      </c>
      <c r="T107" s="223" t="str">
        <f t="shared" si="23"/>
        <v xml:space="preserve"> </v>
      </c>
      <c r="U107" s="223" t="str">
        <f t="shared" si="24"/>
        <v xml:space="preserve"> </v>
      </c>
      <c r="V107" s="250" t="str">
        <f t="shared" si="25"/>
        <v xml:space="preserve"> </v>
      </c>
      <c r="W107" s="150" t="str">
        <f t="shared" si="26"/>
        <v xml:space="preserve"> </v>
      </c>
      <c r="X107" s="235" t="str">
        <f t="shared" si="27"/>
        <v/>
      </c>
      <c r="AL107" s="268" t="str">
        <f t="shared" si="28"/>
        <v/>
      </c>
      <c r="AM107" s="270">
        <f t="shared" si="29"/>
        <v>0</v>
      </c>
    </row>
    <row r="108" spans="1:39" ht="15" thickTop="1" x14ac:dyDescent="0.3"/>
  </sheetData>
  <mergeCells count="16">
    <mergeCell ref="A2:H2"/>
    <mergeCell ref="G3:H5"/>
    <mergeCell ref="A4:E4"/>
    <mergeCell ref="A6:A7"/>
    <mergeCell ref="C6:C7"/>
    <mergeCell ref="D6:D7"/>
    <mergeCell ref="E6:E7"/>
    <mergeCell ref="F6:F7"/>
    <mergeCell ref="G6:G7"/>
    <mergeCell ref="H6:H7"/>
    <mergeCell ref="P6:P7"/>
    <mergeCell ref="O6:O7"/>
    <mergeCell ref="J3:P5"/>
    <mergeCell ref="R3:X5"/>
    <mergeCell ref="W6:W7"/>
    <mergeCell ref="X6:X7"/>
  </mergeCells>
  <conditionalFormatting sqref="H8:H107">
    <cfRule type="cellIs" dxfId="88" priority="33" operator="equal">
      <formula>3</formula>
    </cfRule>
  </conditionalFormatting>
  <conditionalFormatting sqref="A8:A107">
    <cfRule type="containsText" dxfId="87" priority="24" operator="containsText" text="NC">
      <formula>NOT(ISERROR(SEARCH("NC",A8)))</formula>
    </cfRule>
    <cfRule type="containsText" dxfId="86" priority="25" operator="containsText" text="A">
      <formula>NOT(ISERROR(SEARCH("A",A8)))</formula>
    </cfRule>
  </conditionalFormatting>
  <conditionalFormatting sqref="P6:P7 K1:O1 K108:O1048576 X6:X7 S1:W1 S108:W1048576">
    <cfRule type="containsErrors" dxfId="85" priority="16">
      <formula>ISERROR(K1)</formula>
    </cfRule>
  </conditionalFormatting>
  <conditionalFormatting sqref="H1 H6:H1048576">
    <cfRule type="cellIs" dxfId="84" priority="11" operator="equal">
      <formula>4</formula>
    </cfRule>
  </conditionalFormatting>
  <conditionalFormatting sqref="C8:C107">
    <cfRule type="duplicateValues" dxfId="83" priority="10"/>
  </conditionalFormatting>
  <printOptions horizontalCentered="1"/>
  <pageMargins left="0.11811023622047245" right="0.11811023622047245" top="0.19685039370078741" bottom="0.19685039370078741" header="0.31496062992125984" footer="0.31496062992125984"/>
  <pageSetup paperSize="9" orientation="landscape" horizontalDpi="30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563"/>
  <sheetViews>
    <sheetView workbookViewId="0">
      <pane ySplit="2" topLeftCell="A3" activePane="bottomLeft" state="frozen"/>
      <selection pane="bottomLeft" activeCell="M9" sqref="M9"/>
    </sheetView>
  </sheetViews>
  <sheetFormatPr baseColWidth="10" defaultColWidth="11.44140625" defaultRowHeight="13.2" x14ac:dyDescent="0.3"/>
  <cols>
    <col min="1" max="1" width="8.88671875" style="19" customWidth="1"/>
    <col min="2" max="2" width="6.33203125" style="19" customWidth="1"/>
    <col min="3" max="3" width="20" style="19" customWidth="1"/>
    <col min="4" max="4" width="14.6640625" style="19" customWidth="1"/>
    <col min="5" max="5" width="11.44140625" style="19"/>
    <col min="6" max="6" width="21.44140625" style="19" customWidth="1"/>
    <col min="7" max="7" width="13.109375" style="19" customWidth="1"/>
    <col min="8" max="10" width="11.44140625" style="19"/>
    <col min="11" max="11" width="14.6640625" style="19" customWidth="1"/>
    <col min="12" max="16384" width="11.44140625" style="19"/>
  </cols>
  <sheetData>
    <row r="2" spans="1:11" x14ac:dyDescent="0.3">
      <c r="D2" s="19" t="s">
        <v>9</v>
      </c>
      <c r="E2" s="19" t="s">
        <v>2</v>
      </c>
      <c r="F2" s="19" t="s">
        <v>0</v>
      </c>
      <c r="G2" s="19" t="s">
        <v>3</v>
      </c>
      <c r="H2" s="19" t="s">
        <v>1</v>
      </c>
      <c r="I2" s="19" t="s">
        <v>18</v>
      </c>
      <c r="J2" s="19" t="s">
        <v>49</v>
      </c>
      <c r="K2" s="19" t="s">
        <v>27</v>
      </c>
    </row>
    <row r="3" spans="1:11" x14ac:dyDescent="0.3">
      <c r="A3" s="165" t="s">
        <v>50</v>
      </c>
      <c r="B3" s="165">
        <v>1</v>
      </c>
      <c r="C3" s="19" t="str">
        <f>CONCATENATE(D3,E3)</f>
        <v>BEAUSOLEILLaurent</v>
      </c>
      <c r="D3" s="19" t="str">
        <f>FSGT2_Class!D8</f>
        <v>BEAUSOLEIL</v>
      </c>
      <c r="E3" s="19" t="str">
        <f>FSGT2_Class!E8</f>
        <v>Laurent</v>
      </c>
      <c r="F3" s="19" t="str">
        <f>FSGT2_Class!F8</f>
        <v>Sanvignes</v>
      </c>
      <c r="G3" s="19">
        <f>FSGT2_Class!G8</f>
        <v>71</v>
      </c>
      <c r="H3" s="19" t="str">
        <f>VLOOKUP(C3,Liste!$E$3:$K$1407,7,FALSE)</f>
        <v>FSGT</v>
      </c>
      <c r="I3" s="19">
        <f>FSGT2_Class!H8</f>
        <v>1</v>
      </c>
      <c r="J3" s="274">
        <f>SUM(FSGT2_Class!K8,FSGT2_Class!S8,FSGT2_Class!AA8)</f>
        <v>1</v>
      </c>
      <c r="K3" s="274">
        <f>SUM(FSGT2_Class!P8,FSGT2_Class!X8,FSGT2_Class!AF8)</f>
        <v>172</v>
      </c>
    </row>
    <row r="4" spans="1:11" x14ac:dyDescent="0.3">
      <c r="A4" s="165" t="s">
        <v>50</v>
      </c>
      <c r="B4" s="165">
        <v>2</v>
      </c>
      <c r="C4" s="19" t="str">
        <f t="shared" ref="C4:C50" si="0">CONCATENATE(D4,E4)</f>
        <v>LETIENNEArnaud</v>
      </c>
      <c r="D4" s="19" t="str">
        <f>FSGT2_Class!D9</f>
        <v>LETIENNE</v>
      </c>
      <c r="E4" s="19" t="str">
        <f>FSGT2_Class!E9</f>
        <v>Arnaud</v>
      </c>
      <c r="F4" s="19" t="str">
        <f>FSGT2_Class!F9</f>
        <v xml:space="preserve">Aluze </v>
      </c>
      <c r="G4" s="19">
        <f>FSGT2_Class!G9</f>
        <v>71</v>
      </c>
      <c r="H4" s="19" t="str">
        <f>VLOOKUP(C4,Liste!$E$3:$K$1407,7,FALSE)</f>
        <v>FSGT</v>
      </c>
      <c r="I4" s="19">
        <f>FSGT2_Class!H9</f>
        <v>1</v>
      </c>
      <c r="J4" s="274">
        <f>SUM(FSGT2_Class!K9,FSGT2_Class!S9,FSGT2_Class!AA9)</f>
        <v>2</v>
      </c>
      <c r="K4" s="274">
        <f>SUM(FSGT2_Class!P9,FSGT2_Class!X9,FSGT2_Class!AF9)</f>
        <v>64</v>
      </c>
    </row>
    <row r="5" spans="1:11" x14ac:dyDescent="0.3">
      <c r="A5" s="165" t="s">
        <v>50</v>
      </c>
      <c r="B5" s="165">
        <v>3</v>
      </c>
      <c r="C5" s="19" t="str">
        <f t="shared" si="0"/>
        <v>BEAUFILSChristophe</v>
      </c>
      <c r="D5" s="19" t="str">
        <f>FSGT2_Class!D10</f>
        <v>BEAUFILS</v>
      </c>
      <c r="E5" s="19" t="str">
        <f>FSGT2_Class!E10</f>
        <v>Christophe</v>
      </c>
      <c r="F5" s="19" t="str">
        <f>FSGT2_Class!F10</f>
        <v>Road Team 71</v>
      </c>
      <c r="G5" s="19">
        <f>FSGT2_Class!G10</f>
        <v>71</v>
      </c>
      <c r="H5" s="19" t="str">
        <f>VLOOKUP(C5,Liste!$E$3:$K$1407,7,FALSE)</f>
        <v>FSGT</v>
      </c>
      <c r="I5" s="19">
        <f>FSGT2_Class!H10</f>
        <v>1</v>
      </c>
      <c r="J5" s="274">
        <f>SUM(FSGT2_Class!K10,FSGT2_Class!S10,FSGT2_Class!AA10)</f>
        <v>3</v>
      </c>
      <c r="K5" s="274">
        <f>SUM(FSGT2_Class!P10,FSGT2_Class!X10,FSGT2_Class!AF10)</f>
        <v>56</v>
      </c>
    </row>
    <row r="6" spans="1:11" x14ac:dyDescent="0.3">
      <c r="A6" s="165" t="s">
        <v>50</v>
      </c>
      <c r="B6" s="165">
        <v>4</v>
      </c>
      <c r="C6" s="19" t="str">
        <f t="shared" si="0"/>
        <v>ZOCCOLANTEDavid</v>
      </c>
      <c r="D6" s="19" t="str">
        <f>FSGT2_Class!D11</f>
        <v>ZOCCOLANTE</v>
      </c>
      <c r="E6" s="19" t="str">
        <f>FSGT2_Class!E11</f>
        <v>David</v>
      </c>
      <c r="F6" s="19" t="str">
        <f>FSGT2_Class!F11</f>
        <v xml:space="preserve">Aluze </v>
      </c>
      <c r="G6" s="19">
        <f>FSGT2_Class!G11</f>
        <v>71</v>
      </c>
      <c r="H6" s="19" t="str">
        <f>VLOOKUP(C6,Liste!$E$3:$K$1407,7,FALSE)</f>
        <v>FSGT</v>
      </c>
      <c r="I6" s="19">
        <f>FSGT2_Class!H11</f>
        <v>1</v>
      </c>
      <c r="J6" s="274">
        <f>SUM(FSGT2_Class!K11,FSGT2_Class!S11,FSGT2_Class!AA11)</f>
        <v>4</v>
      </c>
      <c r="K6" s="274">
        <f>SUM(FSGT2_Class!P11,FSGT2_Class!X11,FSGT2_Class!AF11)</f>
        <v>48</v>
      </c>
    </row>
    <row r="7" spans="1:11" x14ac:dyDescent="0.3">
      <c r="A7" s="165" t="s">
        <v>50</v>
      </c>
      <c r="B7" s="165">
        <v>5</v>
      </c>
      <c r="C7" s="19" t="str">
        <f t="shared" si="0"/>
        <v xml:space="preserve">DURANDPierre-Louis </v>
      </c>
      <c r="D7" s="19" t="str">
        <f>FSGT2_Class!D12</f>
        <v>DURAND</v>
      </c>
      <c r="E7" s="19" t="str">
        <f>FSGT2_Class!E12</f>
        <v xml:space="preserve">Pierre-Louis </v>
      </c>
      <c r="F7" s="19" t="str">
        <f>FSGT2_Class!F12</f>
        <v>St-Martin en Br</v>
      </c>
      <c r="G7" s="19">
        <f>FSGT2_Class!G12</f>
        <v>71</v>
      </c>
      <c r="H7" s="19" t="str">
        <f>VLOOKUP(C7,Liste!$E$3:$K$1407,7,FALSE)</f>
        <v>FSGT</v>
      </c>
      <c r="I7" s="19">
        <f>FSGT2_Class!H12</f>
        <v>2</v>
      </c>
      <c r="J7" s="274">
        <f>SUM(FSGT2_Class!K12,FSGT2_Class!S12,FSGT2_Class!AA12)</f>
        <v>1</v>
      </c>
      <c r="K7" s="274">
        <f>SUM(FSGT2_Class!P12,FSGT2_Class!X12,FSGT2_Class!AF12)</f>
        <v>172</v>
      </c>
    </row>
    <row r="8" spans="1:11" x14ac:dyDescent="0.3">
      <c r="A8" s="165" t="s">
        <v>50</v>
      </c>
      <c r="B8" s="165">
        <v>6</v>
      </c>
      <c r="C8" s="19" t="str">
        <f t="shared" si="0"/>
        <v>SEVEJulien</v>
      </c>
      <c r="D8" s="19" t="str">
        <f>FSGT2_Class!D13</f>
        <v>SEVE</v>
      </c>
      <c r="E8" s="19" t="str">
        <f>FSGT2_Class!E13</f>
        <v>Julien</v>
      </c>
      <c r="F8" s="19" t="str">
        <f>FSGT2_Class!F13</f>
        <v>VC Lagnieu</v>
      </c>
      <c r="G8" s="19" t="str">
        <f>FSGT2_Class!G13</f>
        <v>01</v>
      </c>
      <c r="H8" s="19" t="str">
        <f>VLOOKUP(C8,Liste!$E$3:$K$1407,7,FALSE)</f>
        <v>FSGT</v>
      </c>
      <c r="I8" s="19">
        <f>FSGT2_Class!H13</f>
        <v>1</v>
      </c>
      <c r="J8" s="274">
        <f>SUM(FSGT2_Class!K13,FSGT2_Class!S13,FSGT2_Class!AA13)</f>
        <v>5</v>
      </c>
      <c r="K8" s="274">
        <f>SUM(FSGT2_Class!P13,FSGT2_Class!X13,FSGT2_Class!AF13)</f>
        <v>40</v>
      </c>
    </row>
    <row r="9" spans="1:11" x14ac:dyDescent="0.3">
      <c r="A9" s="165" t="s">
        <v>50</v>
      </c>
      <c r="B9" s="165">
        <v>7</v>
      </c>
      <c r="C9" s="19" t="str">
        <f t="shared" si="0"/>
        <v>GIROUDThierry</v>
      </c>
      <c r="D9" s="19" t="str">
        <f>FSGT2_Class!D14</f>
        <v>GIROUD</v>
      </c>
      <c r="E9" s="19" t="str">
        <f>FSGT2_Class!E14</f>
        <v>Thierry</v>
      </c>
      <c r="F9" s="19" t="str">
        <f>FSGT2_Class!F14</f>
        <v>Road Team 71</v>
      </c>
      <c r="G9" s="19">
        <f>FSGT2_Class!G14</f>
        <v>71</v>
      </c>
      <c r="H9" s="19" t="str">
        <f>VLOOKUP(C9,Liste!$E$3:$K$1407,7,FALSE)</f>
        <v>FSGT</v>
      </c>
      <c r="I9" s="19">
        <f>FSGT2_Class!H14</f>
        <v>2</v>
      </c>
      <c r="J9" s="274">
        <f>SUM(FSGT2_Class!K14,FSGT2_Class!S14,FSGT2_Class!AA14)</f>
        <v>2</v>
      </c>
      <c r="K9" s="274">
        <f>SUM(FSGT2_Class!P14,FSGT2_Class!X14,FSGT2_Class!AF14)</f>
        <v>64</v>
      </c>
    </row>
    <row r="10" spans="1:11" x14ac:dyDescent="0.3">
      <c r="A10" s="165" t="s">
        <v>50</v>
      </c>
      <c r="B10" s="165">
        <v>8</v>
      </c>
      <c r="C10" s="19" t="str">
        <f t="shared" si="0"/>
        <v>MASSONAlix</v>
      </c>
      <c r="D10" s="19" t="str">
        <f>FSGT2_Class!D15</f>
        <v>MASSON</v>
      </c>
      <c r="E10" s="19" t="str">
        <f>FSGT2_Class!E15</f>
        <v>Alix</v>
      </c>
      <c r="F10" s="19" t="str">
        <f>FSGT2_Class!F15</f>
        <v>Chalon CC</v>
      </c>
      <c r="G10" s="19">
        <f>FSGT2_Class!G15</f>
        <v>71</v>
      </c>
      <c r="H10" s="19" t="str">
        <f>VLOOKUP(C10,Liste!$E$3:$K$1407,7,FALSE)</f>
        <v>FSGT</v>
      </c>
      <c r="I10" s="19">
        <f>FSGT2_Class!H15</f>
        <v>2</v>
      </c>
      <c r="J10" s="274">
        <f>SUM(FSGT2_Class!K15,FSGT2_Class!S15,FSGT2_Class!AA15)</f>
        <v>3</v>
      </c>
      <c r="K10" s="274">
        <f>SUM(FSGT2_Class!P15,FSGT2_Class!X15,FSGT2_Class!AF15)</f>
        <v>56</v>
      </c>
    </row>
    <row r="11" spans="1:11" x14ac:dyDescent="0.3">
      <c r="A11" s="165" t="s">
        <v>50</v>
      </c>
      <c r="B11" s="165">
        <v>9</v>
      </c>
      <c r="C11" s="19" t="str">
        <f t="shared" si="0"/>
        <v>PERILaurent</v>
      </c>
      <c r="D11" s="19" t="str">
        <f>FSGT2_Class!D16</f>
        <v>PERI</v>
      </c>
      <c r="E11" s="19" t="str">
        <f>FSGT2_Class!E16</f>
        <v>Laurent</v>
      </c>
      <c r="F11" s="19" t="str">
        <f>FSGT2_Class!F16</f>
        <v>Chalon CC</v>
      </c>
      <c r="G11" s="19">
        <f>FSGT2_Class!G16</f>
        <v>71</v>
      </c>
      <c r="H11" s="19" t="str">
        <f>VLOOKUP(C11,Liste!$E$3:$K$1407,7,FALSE)</f>
        <v>FSGT</v>
      </c>
      <c r="I11" s="19">
        <f>FSGT2_Class!H16</f>
        <v>1</v>
      </c>
      <c r="J11" s="274">
        <f>SUM(FSGT2_Class!K16,FSGT2_Class!S16,FSGT2_Class!AA16)</f>
        <v>6</v>
      </c>
      <c r="K11" s="274">
        <f>SUM(FSGT2_Class!P16,FSGT2_Class!X16,FSGT2_Class!AF16)</f>
        <v>16</v>
      </c>
    </row>
    <row r="12" spans="1:11" x14ac:dyDescent="0.3">
      <c r="A12" s="165" t="s">
        <v>50</v>
      </c>
      <c r="B12" s="165">
        <v>10</v>
      </c>
      <c r="C12" s="19" t="str">
        <f t="shared" si="0"/>
        <v>HUOTVincent</v>
      </c>
      <c r="D12" s="19" t="str">
        <f>FSGT2_Class!D17</f>
        <v>HUOT</v>
      </c>
      <c r="E12" s="19" t="str">
        <f>FSGT2_Class!E17</f>
        <v>Vincent</v>
      </c>
      <c r="F12" s="19" t="str">
        <f>FSGT2_Class!F17</f>
        <v>Chalon ASPTT</v>
      </c>
      <c r="G12" s="19">
        <f>FSGT2_Class!G17</f>
        <v>71</v>
      </c>
      <c r="H12" s="19" t="str">
        <f>VLOOKUP(C12,Liste!$E$3:$K$1407,7,FALSE)</f>
        <v>FSGT</v>
      </c>
      <c r="I12" s="19">
        <f>FSGT2_Class!H17</f>
        <v>1</v>
      </c>
      <c r="J12" s="274">
        <f>SUM(FSGT2_Class!K17,FSGT2_Class!S17,FSGT2_Class!AA17)</f>
        <v>7</v>
      </c>
      <c r="K12" s="274">
        <f>SUM(FSGT2_Class!P17,FSGT2_Class!X17,FSGT2_Class!AF17)</f>
        <v>12</v>
      </c>
    </row>
    <row r="13" spans="1:11" x14ac:dyDescent="0.3">
      <c r="A13" s="165" t="s">
        <v>50</v>
      </c>
      <c r="B13" s="165">
        <v>11</v>
      </c>
      <c r="C13" s="19" t="str">
        <f t="shared" si="0"/>
        <v>FORGEYannick</v>
      </c>
      <c r="D13" s="19" t="str">
        <f>FSGT2_Class!D18</f>
        <v>FORGE</v>
      </c>
      <c r="E13" s="19" t="str">
        <f>FSGT2_Class!E18</f>
        <v>Yannick</v>
      </c>
      <c r="F13" s="19" t="str">
        <f>FSGT2_Class!F18</f>
        <v>VC Trévoux</v>
      </c>
      <c r="G13" s="19" t="str">
        <f>FSGT2_Class!G18</f>
        <v>01</v>
      </c>
      <c r="H13" s="19" t="str">
        <f>VLOOKUP(C13,Liste!$E$3:$K$1407,7,FALSE)</f>
        <v>FSGT</v>
      </c>
      <c r="I13" s="19">
        <f>FSGT2_Class!H18</f>
        <v>2</v>
      </c>
      <c r="J13" s="274">
        <f>SUM(FSGT2_Class!K18,FSGT2_Class!S18,FSGT2_Class!AA18)</f>
        <v>4</v>
      </c>
      <c r="K13" s="274">
        <f>SUM(FSGT2_Class!P18,FSGT2_Class!X18,FSGT2_Class!AF18)</f>
        <v>48</v>
      </c>
    </row>
    <row r="14" spans="1:11" x14ac:dyDescent="0.3">
      <c r="A14" s="165" t="s">
        <v>50</v>
      </c>
      <c r="B14" s="165">
        <v>12</v>
      </c>
      <c r="C14" s="19" t="str">
        <f t="shared" si="0"/>
        <v>DUFOSSEDavid</v>
      </c>
      <c r="D14" s="19" t="str">
        <f>FSGT2_Class!D19</f>
        <v>DUFOSSE</v>
      </c>
      <c r="E14" s="19" t="str">
        <f>FSGT2_Class!E19</f>
        <v>David</v>
      </c>
      <c r="F14" s="19" t="str">
        <f>FSGT2_Class!F19</f>
        <v>Louhans</v>
      </c>
      <c r="G14" s="19">
        <f>FSGT2_Class!G19</f>
        <v>71</v>
      </c>
      <c r="H14" s="19" t="str">
        <f>VLOOKUP(C14,Liste!$E$3:$K$1407,7,FALSE)</f>
        <v>FSGT</v>
      </c>
      <c r="I14" s="19">
        <f>FSGT2_Class!H19</f>
        <v>1</v>
      </c>
      <c r="J14" s="274">
        <f>SUM(FSGT2_Class!K19,FSGT2_Class!S19,FSGT2_Class!AA19)</f>
        <v>8</v>
      </c>
      <c r="K14" s="274">
        <f>SUM(FSGT2_Class!P19,FSGT2_Class!X19,FSGT2_Class!AF19)</f>
        <v>8</v>
      </c>
    </row>
    <row r="15" spans="1:11" x14ac:dyDescent="0.3">
      <c r="A15" s="165" t="s">
        <v>50</v>
      </c>
      <c r="B15" s="165">
        <v>13</v>
      </c>
      <c r="C15" s="19" t="str">
        <f t="shared" si="0"/>
        <v>HENNINoureddine</v>
      </c>
      <c r="D15" s="19" t="str">
        <f>FSGT2_Class!D20</f>
        <v>HENNI</v>
      </c>
      <c r="E15" s="19" t="str">
        <f>FSGT2_Class!E20</f>
        <v>Noureddine</v>
      </c>
      <c r="F15" s="19" t="str">
        <f>FSGT2_Class!F20</f>
        <v>Creusot VS</v>
      </c>
      <c r="G15" s="19">
        <f>FSGT2_Class!G20</f>
        <v>71</v>
      </c>
      <c r="H15" s="19" t="str">
        <f>VLOOKUP(C15,Liste!$E$3:$K$1407,7,FALSE)</f>
        <v>FSGT</v>
      </c>
      <c r="I15" s="19">
        <f>FSGT2_Class!H20</f>
        <v>1</v>
      </c>
      <c r="J15" s="274">
        <f>SUM(FSGT2_Class!K20,FSGT2_Class!S20,FSGT2_Class!AA20)</f>
        <v>9</v>
      </c>
      <c r="K15" s="274">
        <f>SUM(FSGT2_Class!P20,FSGT2_Class!X20,FSGT2_Class!AF20)</f>
        <v>4</v>
      </c>
    </row>
    <row r="16" spans="1:11" x14ac:dyDescent="0.3">
      <c r="A16" s="165" t="s">
        <v>50</v>
      </c>
      <c r="B16" s="165">
        <v>14</v>
      </c>
      <c r="C16" s="19" t="str">
        <f t="shared" si="0"/>
        <v>VACHERJérôme</v>
      </c>
      <c r="D16" s="19" t="str">
        <f>FSGT2_Class!D21</f>
        <v>VACHER</v>
      </c>
      <c r="E16" s="19" t="str">
        <f>FSGT2_Class!E21</f>
        <v>Jérôme</v>
      </c>
      <c r="F16" s="19" t="str">
        <f>FSGT2_Class!F21</f>
        <v>VC du Velay</v>
      </c>
      <c r="G16" s="19" t="str">
        <f>FSGT2_Class!G21</f>
        <v>43</v>
      </c>
      <c r="H16" s="19" t="str">
        <f>VLOOKUP(C16,Liste!$E$3:$K$1407,7,FALSE)</f>
        <v>FSGT</v>
      </c>
      <c r="I16" s="19">
        <f>FSGT2_Class!H21</f>
        <v>2</v>
      </c>
      <c r="J16" s="274">
        <f>SUM(FSGT2_Class!K21,FSGT2_Class!S21,FSGT2_Class!AA21)</f>
        <v>5</v>
      </c>
      <c r="K16" s="274">
        <f>SUM(FSGT2_Class!P21,FSGT2_Class!X21,FSGT2_Class!AF21)</f>
        <v>40</v>
      </c>
    </row>
    <row r="17" spans="1:11" x14ac:dyDescent="0.3">
      <c r="A17" s="165" t="s">
        <v>50</v>
      </c>
      <c r="B17" s="165">
        <v>15</v>
      </c>
      <c r="C17" s="19" t="str">
        <f t="shared" si="0"/>
        <v>CIGOLOTTIFabrice</v>
      </c>
      <c r="D17" s="19" t="str">
        <f>FSGT2_Class!D22</f>
        <v>CIGOLOTTI</v>
      </c>
      <c r="E17" s="19" t="str">
        <f>FSGT2_Class!E22</f>
        <v>Fabrice</v>
      </c>
      <c r="F17" s="19" t="str">
        <f>FSGT2_Class!F22</f>
        <v>Granges</v>
      </c>
      <c r="G17" s="19">
        <f>FSGT2_Class!G22</f>
        <v>71</v>
      </c>
      <c r="H17" s="19" t="str">
        <f>VLOOKUP(C17,Liste!$E$3:$K$1407,7,FALSE)</f>
        <v>FSGT</v>
      </c>
      <c r="I17" s="19">
        <f>FSGT2_Class!H22</f>
        <v>2</v>
      </c>
      <c r="J17" s="274">
        <f>SUM(FSGT2_Class!K22,FSGT2_Class!S22,FSGT2_Class!AA22)</f>
        <v>6</v>
      </c>
      <c r="K17" s="274">
        <f>SUM(FSGT2_Class!P22,FSGT2_Class!X22,FSGT2_Class!AF22)</f>
        <v>16</v>
      </c>
    </row>
    <row r="18" spans="1:11" x14ac:dyDescent="0.3">
      <c r="A18" s="165" t="s">
        <v>50</v>
      </c>
      <c r="B18" s="165">
        <v>16</v>
      </c>
      <c r="C18" s="19" t="str">
        <f t="shared" si="0"/>
        <v>LAMETERYDidier</v>
      </c>
      <c r="D18" s="19" t="str">
        <f>FSGT2_Class!D23</f>
        <v>LAMETERY</v>
      </c>
      <c r="E18" s="19" t="str">
        <f>FSGT2_Class!E23</f>
        <v>Didier</v>
      </c>
      <c r="F18" s="19" t="str">
        <f>FSGT2_Class!F23</f>
        <v>Marcigny</v>
      </c>
      <c r="G18" s="19">
        <f>FSGT2_Class!G23</f>
        <v>71</v>
      </c>
      <c r="H18" s="19" t="str">
        <f>VLOOKUP(C18,Liste!$E$3:$K$1407,7,FALSE)</f>
        <v>FSGT</v>
      </c>
      <c r="I18" s="19">
        <f>FSGT2_Class!H23</f>
        <v>2</v>
      </c>
      <c r="J18" s="274">
        <f>SUM(FSGT2_Class!K23,FSGT2_Class!S23,FSGT2_Class!AA23)</f>
        <v>7</v>
      </c>
      <c r="K18" s="274">
        <f>SUM(FSGT2_Class!P23,FSGT2_Class!X23,FSGT2_Class!AF23)</f>
        <v>12</v>
      </c>
    </row>
    <row r="19" spans="1:11" x14ac:dyDescent="0.3">
      <c r="A19" s="165" t="s">
        <v>50</v>
      </c>
      <c r="B19" s="165">
        <v>17</v>
      </c>
      <c r="C19" s="19" t="str">
        <f t="shared" si="0"/>
        <v>GUILLETOlivier</v>
      </c>
      <c r="D19" s="19" t="str">
        <f>FSGT2_Class!D24</f>
        <v>GUILLET</v>
      </c>
      <c r="E19" s="19" t="str">
        <f>FSGT2_Class!E24</f>
        <v>Olivier</v>
      </c>
      <c r="F19" s="19" t="str">
        <f>FSGT2_Class!F24</f>
        <v>Tournus</v>
      </c>
      <c r="G19" s="19">
        <f>FSGT2_Class!G24</f>
        <v>71</v>
      </c>
      <c r="H19" s="19" t="str">
        <f>VLOOKUP(C19,Liste!$E$3:$K$1407,7,FALSE)</f>
        <v>FSGT</v>
      </c>
      <c r="I19" s="19">
        <f>FSGT2_Class!H24</f>
        <v>2</v>
      </c>
      <c r="J19" s="274">
        <f>SUM(FSGT2_Class!K24,FSGT2_Class!S24,FSGT2_Class!AA24)</f>
        <v>8</v>
      </c>
      <c r="K19" s="274">
        <f>SUM(FSGT2_Class!P24,FSGT2_Class!X24,FSGT2_Class!AF24)</f>
        <v>8</v>
      </c>
    </row>
    <row r="20" spans="1:11" x14ac:dyDescent="0.3">
      <c r="A20" s="165" t="s">
        <v>50</v>
      </c>
      <c r="B20" s="165">
        <v>18</v>
      </c>
      <c r="C20" s="19" t="str">
        <f t="shared" si="0"/>
        <v>NICOLLEAndré</v>
      </c>
      <c r="D20" s="19" t="str">
        <f>FSGT2_Class!D25</f>
        <v>NICOLLE</v>
      </c>
      <c r="E20" s="19" t="str">
        <f>FSGT2_Class!E25</f>
        <v>André</v>
      </c>
      <c r="F20" s="19" t="str">
        <f>FSGT2_Class!F25</f>
        <v>Louhans</v>
      </c>
      <c r="G20" s="19">
        <f>FSGT2_Class!G25</f>
        <v>71</v>
      </c>
      <c r="H20" s="19" t="str">
        <f>VLOOKUP(C20,Liste!$E$3:$K$1407,7,FALSE)</f>
        <v>FSGT</v>
      </c>
      <c r="I20" s="19">
        <f>FSGT2_Class!H25</f>
        <v>2</v>
      </c>
      <c r="J20" s="274">
        <f>SUM(FSGT2_Class!K25,FSGT2_Class!S25,FSGT2_Class!AA25)</f>
        <v>9</v>
      </c>
      <c r="K20" s="274">
        <f>SUM(FSGT2_Class!P25,FSGT2_Class!X25,FSGT2_Class!AF25)</f>
        <v>4</v>
      </c>
    </row>
    <row r="21" spans="1:11" x14ac:dyDescent="0.3">
      <c r="A21" s="165" t="s">
        <v>50</v>
      </c>
      <c r="B21" s="165">
        <v>19</v>
      </c>
      <c r="C21" s="19" t="str">
        <f t="shared" si="0"/>
        <v/>
      </c>
      <c r="D21" s="19" t="str">
        <f>FSGT2_Class!D26</f>
        <v/>
      </c>
      <c r="E21" s="19" t="str">
        <f>FSGT2_Class!E26</f>
        <v/>
      </c>
      <c r="F21" s="19" t="str">
        <f>FSGT2_Class!F26</f>
        <v/>
      </c>
      <c r="G21" s="19" t="str">
        <f>FSGT2_Class!G26</f>
        <v/>
      </c>
      <c r="H21" s="19">
        <f>VLOOKUP(C21,Liste!$E$3:$K$1407,7,FALSE)</f>
        <v>0</v>
      </c>
      <c r="I21" s="19" t="str">
        <f>FSGT2_Class!H26</f>
        <v/>
      </c>
      <c r="J21" s="274">
        <f>SUM(FSGT2_Class!K26,FSGT2_Class!S26,FSGT2_Class!AA26)</f>
        <v>0</v>
      </c>
      <c r="K21" s="274">
        <f>SUM(FSGT2_Class!P26,FSGT2_Class!X26,FSGT2_Class!AF26)</f>
        <v>0</v>
      </c>
    </row>
    <row r="22" spans="1:11" x14ac:dyDescent="0.3">
      <c r="A22" s="165" t="s">
        <v>50</v>
      </c>
      <c r="B22" s="165">
        <v>20</v>
      </c>
      <c r="C22" s="19" t="str">
        <f t="shared" si="0"/>
        <v/>
      </c>
      <c r="D22" s="19" t="str">
        <f>FSGT2_Class!D27</f>
        <v/>
      </c>
      <c r="E22" s="19" t="str">
        <f>FSGT2_Class!E27</f>
        <v/>
      </c>
      <c r="F22" s="19" t="str">
        <f>FSGT2_Class!F27</f>
        <v/>
      </c>
      <c r="G22" s="19" t="str">
        <f>FSGT2_Class!G27</f>
        <v/>
      </c>
      <c r="H22" s="19">
        <f>VLOOKUP(C22,Liste!$E$3:$K$1407,7,FALSE)</f>
        <v>0</v>
      </c>
      <c r="I22" s="19" t="str">
        <f>FSGT2_Class!H27</f>
        <v/>
      </c>
      <c r="J22" s="274">
        <f>SUM(FSGT2_Class!K27,FSGT2_Class!S27,FSGT2_Class!AA27)</f>
        <v>0</v>
      </c>
      <c r="K22" s="274">
        <f>SUM(FSGT2_Class!P27,FSGT2_Class!X27,FSGT2_Class!AF27)</f>
        <v>0</v>
      </c>
    </row>
    <row r="23" spans="1:11" x14ac:dyDescent="0.3">
      <c r="A23" s="165" t="s">
        <v>50</v>
      </c>
      <c r="B23" s="165">
        <v>21</v>
      </c>
      <c r="C23" s="19" t="str">
        <f t="shared" si="0"/>
        <v/>
      </c>
      <c r="D23" s="19" t="str">
        <f>FSGT2_Class!D28</f>
        <v/>
      </c>
      <c r="E23" s="19" t="str">
        <f>FSGT2_Class!E28</f>
        <v/>
      </c>
      <c r="F23" s="19" t="str">
        <f>FSGT2_Class!F28</f>
        <v/>
      </c>
      <c r="G23" s="19" t="str">
        <f>FSGT2_Class!G28</f>
        <v/>
      </c>
      <c r="H23" s="19">
        <f>VLOOKUP(C23,Liste!$E$3:$K$1407,7,FALSE)</f>
        <v>0</v>
      </c>
      <c r="I23" s="19" t="str">
        <f>FSGT2_Class!H28</f>
        <v/>
      </c>
      <c r="J23" s="274">
        <f>SUM(FSGT2_Class!K28,FSGT2_Class!S28,FSGT2_Class!AA28)</f>
        <v>0</v>
      </c>
      <c r="K23" s="274">
        <f>SUM(FSGT2_Class!P28,FSGT2_Class!X28,FSGT2_Class!AF28)</f>
        <v>0</v>
      </c>
    </row>
    <row r="24" spans="1:11" x14ac:dyDescent="0.3">
      <c r="A24" s="165" t="s">
        <v>50</v>
      </c>
      <c r="B24" s="165">
        <v>22</v>
      </c>
      <c r="C24" s="19" t="str">
        <f t="shared" si="0"/>
        <v/>
      </c>
      <c r="D24" s="19" t="str">
        <f>FSGT2_Class!D29</f>
        <v/>
      </c>
      <c r="E24" s="19" t="str">
        <f>FSGT2_Class!E29</f>
        <v/>
      </c>
      <c r="F24" s="19" t="str">
        <f>FSGT2_Class!F29</f>
        <v/>
      </c>
      <c r="G24" s="19" t="str">
        <f>FSGT2_Class!G29</f>
        <v/>
      </c>
      <c r="H24" s="19">
        <f>VLOOKUP(C24,Liste!$E$3:$K$1407,7,FALSE)</f>
        <v>0</v>
      </c>
      <c r="I24" s="19" t="str">
        <f>FSGT2_Class!H29</f>
        <v/>
      </c>
      <c r="J24" s="274">
        <f>SUM(FSGT2_Class!K29,FSGT2_Class!S29,FSGT2_Class!AA29)</f>
        <v>0</v>
      </c>
      <c r="K24" s="274">
        <f>SUM(FSGT2_Class!P29,FSGT2_Class!X29,FSGT2_Class!AF29)</f>
        <v>0</v>
      </c>
    </row>
    <row r="25" spans="1:11" x14ac:dyDescent="0.3">
      <c r="A25" s="165" t="s">
        <v>50</v>
      </c>
      <c r="B25" s="165">
        <v>23</v>
      </c>
      <c r="C25" s="19" t="str">
        <f t="shared" si="0"/>
        <v/>
      </c>
      <c r="D25" s="19" t="str">
        <f>FSGT2_Class!D30</f>
        <v/>
      </c>
      <c r="E25" s="19" t="str">
        <f>FSGT2_Class!E30</f>
        <v/>
      </c>
      <c r="F25" s="19" t="str">
        <f>FSGT2_Class!F30</f>
        <v/>
      </c>
      <c r="G25" s="19" t="str">
        <f>FSGT2_Class!G30</f>
        <v/>
      </c>
      <c r="H25" s="19">
        <f>VLOOKUP(C25,Liste!$E$3:$K$1407,7,FALSE)</f>
        <v>0</v>
      </c>
      <c r="I25" s="19" t="str">
        <f>FSGT2_Class!H30</f>
        <v/>
      </c>
      <c r="J25" s="274">
        <f>SUM(FSGT2_Class!K30,FSGT2_Class!S30,FSGT2_Class!AA30)</f>
        <v>0</v>
      </c>
      <c r="K25" s="274">
        <f>SUM(FSGT2_Class!P30,FSGT2_Class!X30,FSGT2_Class!AF30)</f>
        <v>0</v>
      </c>
    </row>
    <row r="26" spans="1:11" x14ac:dyDescent="0.3">
      <c r="A26" s="165" t="s">
        <v>50</v>
      </c>
      <c r="B26" s="165">
        <v>24</v>
      </c>
      <c r="C26" s="19" t="str">
        <f t="shared" si="0"/>
        <v/>
      </c>
      <c r="D26" s="19" t="str">
        <f>FSGT2_Class!D31</f>
        <v/>
      </c>
      <c r="E26" s="19" t="str">
        <f>FSGT2_Class!E31</f>
        <v/>
      </c>
      <c r="F26" s="19" t="str">
        <f>FSGT2_Class!F31</f>
        <v/>
      </c>
      <c r="G26" s="19" t="str">
        <f>FSGT2_Class!G31</f>
        <v/>
      </c>
      <c r="H26" s="19">
        <f>VLOOKUP(C26,Liste!$E$3:$K$1407,7,FALSE)</f>
        <v>0</v>
      </c>
      <c r="I26" s="19" t="str">
        <f>FSGT2_Class!H31</f>
        <v/>
      </c>
      <c r="J26" s="274">
        <f>SUM(FSGT2_Class!K31,FSGT2_Class!S31,FSGT2_Class!AA31)</f>
        <v>0</v>
      </c>
      <c r="K26" s="274">
        <f>SUM(FSGT2_Class!P31,FSGT2_Class!X31,FSGT2_Class!AF31)</f>
        <v>0</v>
      </c>
    </row>
    <row r="27" spans="1:11" x14ac:dyDescent="0.3">
      <c r="A27" s="165" t="s">
        <v>50</v>
      </c>
      <c r="B27" s="165">
        <v>25</v>
      </c>
      <c r="C27" s="19" t="str">
        <f t="shared" si="0"/>
        <v/>
      </c>
      <c r="D27" s="19" t="str">
        <f>FSGT2_Class!D32</f>
        <v/>
      </c>
      <c r="E27" s="19" t="str">
        <f>FSGT2_Class!E32</f>
        <v/>
      </c>
      <c r="F27" s="19" t="str">
        <f>FSGT2_Class!F32</f>
        <v/>
      </c>
      <c r="G27" s="19" t="str">
        <f>FSGT2_Class!G32</f>
        <v/>
      </c>
      <c r="H27" s="19">
        <f>VLOOKUP(C27,Liste!$E$3:$K$1407,7,FALSE)</f>
        <v>0</v>
      </c>
      <c r="I27" s="19" t="str">
        <f>FSGT2_Class!H32</f>
        <v/>
      </c>
      <c r="J27" s="274">
        <f>SUM(FSGT2_Class!K32,FSGT2_Class!S32,FSGT2_Class!AA32)</f>
        <v>0</v>
      </c>
      <c r="K27" s="274">
        <f>SUM(FSGT2_Class!P32,FSGT2_Class!X32,FSGT2_Class!AF32)</f>
        <v>0</v>
      </c>
    </row>
    <row r="28" spans="1:11" x14ac:dyDescent="0.3">
      <c r="A28" s="165" t="s">
        <v>50</v>
      </c>
      <c r="B28" s="165">
        <v>26</v>
      </c>
      <c r="C28" s="19" t="str">
        <f t="shared" si="0"/>
        <v/>
      </c>
      <c r="D28" s="19" t="str">
        <f>FSGT2_Class!D33</f>
        <v/>
      </c>
      <c r="E28" s="19" t="str">
        <f>FSGT2_Class!E33</f>
        <v/>
      </c>
      <c r="F28" s="19" t="str">
        <f>FSGT2_Class!F33</f>
        <v/>
      </c>
      <c r="G28" s="19" t="str">
        <f>FSGT2_Class!G33</f>
        <v/>
      </c>
      <c r="H28" s="19">
        <f>VLOOKUP(C28,Liste!$E$3:$K$1407,7,FALSE)</f>
        <v>0</v>
      </c>
      <c r="I28" s="19" t="str">
        <f>FSGT2_Class!H33</f>
        <v/>
      </c>
      <c r="J28" s="274">
        <f>SUM(FSGT2_Class!K33,FSGT2_Class!S33,FSGT2_Class!AA33)</f>
        <v>0</v>
      </c>
      <c r="K28" s="274">
        <f>SUM(FSGT2_Class!P33,FSGT2_Class!X33,FSGT2_Class!AF33)</f>
        <v>0</v>
      </c>
    </row>
    <row r="29" spans="1:11" x14ac:dyDescent="0.3">
      <c r="A29" s="165" t="s">
        <v>50</v>
      </c>
      <c r="B29" s="165">
        <v>27</v>
      </c>
      <c r="C29" s="19" t="str">
        <f t="shared" si="0"/>
        <v/>
      </c>
      <c r="D29" s="19" t="str">
        <f>FSGT2_Class!D34</f>
        <v/>
      </c>
      <c r="E29" s="19" t="str">
        <f>FSGT2_Class!E34</f>
        <v/>
      </c>
      <c r="F29" s="19" t="str">
        <f>FSGT2_Class!F34</f>
        <v/>
      </c>
      <c r="G29" s="19" t="str">
        <f>FSGT2_Class!G34</f>
        <v/>
      </c>
      <c r="H29" s="19">
        <f>VLOOKUP(C29,Liste!$E$3:$K$1407,7,FALSE)</f>
        <v>0</v>
      </c>
      <c r="I29" s="19" t="str">
        <f>FSGT2_Class!H34</f>
        <v/>
      </c>
      <c r="J29" s="274">
        <f>SUM(FSGT2_Class!K34,FSGT2_Class!S34,FSGT2_Class!AA34)</f>
        <v>0</v>
      </c>
      <c r="K29" s="274">
        <f>SUM(FSGT2_Class!P34,FSGT2_Class!X34,FSGT2_Class!AF34)</f>
        <v>0</v>
      </c>
    </row>
    <row r="30" spans="1:11" x14ac:dyDescent="0.3">
      <c r="A30" s="165" t="s">
        <v>50</v>
      </c>
      <c r="B30" s="165">
        <v>28</v>
      </c>
      <c r="C30" s="19" t="str">
        <f t="shared" si="0"/>
        <v/>
      </c>
      <c r="D30" s="19" t="str">
        <f>FSGT2_Class!D35</f>
        <v/>
      </c>
      <c r="E30" s="19" t="str">
        <f>FSGT2_Class!E35</f>
        <v/>
      </c>
      <c r="F30" s="19" t="str">
        <f>FSGT2_Class!F35</f>
        <v/>
      </c>
      <c r="G30" s="19" t="str">
        <f>FSGT2_Class!G35</f>
        <v/>
      </c>
      <c r="H30" s="19">
        <f>VLOOKUP(C30,Liste!$E$3:$K$1407,7,FALSE)</f>
        <v>0</v>
      </c>
      <c r="I30" s="19" t="str">
        <f>FSGT2_Class!H35</f>
        <v/>
      </c>
      <c r="J30" s="274">
        <f>SUM(FSGT2_Class!K35,FSGT2_Class!S35,FSGT2_Class!AA35)</f>
        <v>0</v>
      </c>
      <c r="K30" s="274">
        <f>SUM(FSGT2_Class!P35,FSGT2_Class!X35,FSGT2_Class!AF35)</f>
        <v>0</v>
      </c>
    </row>
    <row r="31" spans="1:11" x14ac:dyDescent="0.3">
      <c r="A31" s="165" t="s">
        <v>50</v>
      </c>
      <c r="B31" s="165">
        <v>29</v>
      </c>
      <c r="C31" s="19" t="str">
        <f t="shared" si="0"/>
        <v/>
      </c>
      <c r="D31" s="19" t="str">
        <f>FSGT2_Class!D36</f>
        <v/>
      </c>
      <c r="E31" s="19" t="str">
        <f>FSGT2_Class!E36</f>
        <v/>
      </c>
      <c r="F31" s="19" t="str">
        <f>FSGT2_Class!F36</f>
        <v/>
      </c>
      <c r="G31" s="19" t="str">
        <f>FSGT2_Class!G36</f>
        <v/>
      </c>
      <c r="H31" s="19">
        <f>VLOOKUP(C31,Liste!$E$3:$K$1407,7,FALSE)</f>
        <v>0</v>
      </c>
      <c r="I31" s="19" t="str">
        <f>FSGT2_Class!H36</f>
        <v/>
      </c>
      <c r="J31" s="274">
        <f>SUM(FSGT2_Class!K36,FSGT2_Class!S36,FSGT2_Class!AA36)</f>
        <v>0</v>
      </c>
      <c r="K31" s="274">
        <f>SUM(FSGT2_Class!P36,FSGT2_Class!X36,FSGT2_Class!AF36)</f>
        <v>0</v>
      </c>
    </row>
    <row r="32" spans="1:11" x14ac:dyDescent="0.3">
      <c r="A32" s="165" t="s">
        <v>50</v>
      </c>
      <c r="B32" s="165">
        <v>30</v>
      </c>
      <c r="C32" s="19" t="str">
        <f t="shared" si="0"/>
        <v/>
      </c>
      <c r="D32" s="19" t="str">
        <f>FSGT2_Class!D37</f>
        <v/>
      </c>
      <c r="E32" s="19" t="str">
        <f>FSGT2_Class!E37</f>
        <v/>
      </c>
      <c r="F32" s="19" t="str">
        <f>FSGT2_Class!F37</f>
        <v/>
      </c>
      <c r="G32" s="19" t="str">
        <f>FSGT2_Class!G37</f>
        <v/>
      </c>
      <c r="H32" s="19">
        <f>VLOOKUP(C32,Liste!$E$3:$K$1407,7,FALSE)</f>
        <v>0</v>
      </c>
      <c r="I32" s="19" t="str">
        <f>FSGT2_Class!H37</f>
        <v/>
      </c>
      <c r="J32" s="274">
        <f>SUM(FSGT2_Class!K37,FSGT2_Class!S37,FSGT2_Class!AA37)</f>
        <v>0</v>
      </c>
      <c r="K32" s="274">
        <f>SUM(FSGT2_Class!P37,FSGT2_Class!X37,FSGT2_Class!AF37)</f>
        <v>0</v>
      </c>
    </row>
    <row r="33" spans="1:11" x14ac:dyDescent="0.3">
      <c r="A33" s="165" t="s">
        <v>50</v>
      </c>
      <c r="B33" s="165">
        <v>31</v>
      </c>
      <c r="C33" s="19" t="str">
        <f t="shared" si="0"/>
        <v/>
      </c>
      <c r="D33" s="19" t="str">
        <f>FSGT2_Class!D38</f>
        <v/>
      </c>
      <c r="E33" s="19" t="str">
        <f>FSGT2_Class!E38</f>
        <v/>
      </c>
      <c r="F33" s="19" t="str">
        <f>FSGT2_Class!F38</f>
        <v/>
      </c>
      <c r="G33" s="19" t="str">
        <f>FSGT2_Class!G38</f>
        <v/>
      </c>
      <c r="H33" s="19">
        <f>VLOOKUP(C33,Liste!$E$3:$K$1407,7,FALSE)</f>
        <v>0</v>
      </c>
      <c r="I33" s="19" t="str">
        <f>FSGT2_Class!H38</f>
        <v/>
      </c>
      <c r="J33" s="274">
        <f>SUM(FSGT2_Class!K38,FSGT2_Class!S38,FSGT2_Class!AA38)</f>
        <v>0</v>
      </c>
      <c r="K33" s="274">
        <f>SUM(FSGT2_Class!P38,FSGT2_Class!X38,FSGT2_Class!AF38)</f>
        <v>0</v>
      </c>
    </row>
    <row r="34" spans="1:11" x14ac:dyDescent="0.3">
      <c r="A34" s="165" t="s">
        <v>50</v>
      </c>
      <c r="B34" s="165">
        <v>32</v>
      </c>
      <c r="C34" s="19" t="str">
        <f t="shared" si="0"/>
        <v/>
      </c>
      <c r="D34" s="19" t="str">
        <f>FSGT2_Class!D39</f>
        <v/>
      </c>
      <c r="E34" s="19" t="str">
        <f>FSGT2_Class!E39</f>
        <v/>
      </c>
      <c r="F34" s="19" t="str">
        <f>FSGT2_Class!F39</f>
        <v/>
      </c>
      <c r="G34" s="19" t="str">
        <f>FSGT2_Class!G39</f>
        <v/>
      </c>
      <c r="H34" s="19">
        <f>VLOOKUP(C34,Liste!$E$3:$K$1407,7,FALSE)</f>
        <v>0</v>
      </c>
      <c r="I34" s="19" t="str">
        <f>FSGT2_Class!H39</f>
        <v/>
      </c>
      <c r="J34" s="274">
        <f>SUM(FSGT2_Class!K39,FSGT2_Class!S39,FSGT2_Class!AA39)</f>
        <v>0</v>
      </c>
      <c r="K34" s="274">
        <f>SUM(FSGT2_Class!P39,FSGT2_Class!X39,FSGT2_Class!AF39)</f>
        <v>0</v>
      </c>
    </row>
    <row r="35" spans="1:11" x14ac:dyDescent="0.3">
      <c r="A35" s="165" t="s">
        <v>50</v>
      </c>
      <c r="B35" s="165">
        <v>33</v>
      </c>
      <c r="C35" s="19" t="str">
        <f t="shared" si="0"/>
        <v/>
      </c>
      <c r="D35" s="19" t="str">
        <f>FSGT2_Class!D40</f>
        <v/>
      </c>
      <c r="E35" s="19" t="str">
        <f>FSGT2_Class!E40</f>
        <v/>
      </c>
      <c r="F35" s="19" t="str">
        <f>FSGT2_Class!F40</f>
        <v/>
      </c>
      <c r="G35" s="19" t="str">
        <f>FSGT2_Class!G40</f>
        <v/>
      </c>
      <c r="H35" s="19">
        <f>VLOOKUP(C35,Liste!$E$3:$K$1407,7,FALSE)</f>
        <v>0</v>
      </c>
      <c r="I35" s="19" t="str">
        <f>FSGT2_Class!H40</f>
        <v/>
      </c>
      <c r="J35" s="274">
        <f>SUM(FSGT2_Class!K40,FSGT2_Class!S40,FSGT2_Class!AA40)</f>
        <v>0</v>
      </c>
      <c r="K35" s="274">
        <f>SUM(FSGT2_Class!P40,FSGT2_Class!X40,FSGT2_Class!AF40)</f>
        <v>0</v>
      </c>
    </row>
    <row r="36" spans="1:11" x14ac:dyDescent="0.3">
      <c r="A36" s="165" t="s">
        <v>50</v>
      </c>
      <c r="B36" s="165">
        <v>34</v>
      </c>
      <c r="C36" s="19" t="str">
        <f t="shared" si="0"/>
        <v/>
      </c>
      <c r="D36" s="19" t="str">
        <f>FSGT2_Class!D41</f>
        <v/>
      </c>
      <c r="E36" s="19" t="str">
        <f>FSGT2_Class!E41</f>
        <v/>
      </c>
      <c r="F36" s="19" t="str">
        <f>FSGT2_Class!F41</f>
        <v/>
      </c>
      <c r="G36" s="19" t="str">
        <f>FSGT2_Class!G41</f>
        <v/>
      </c>
      <c r="H36" s="19">
        <f>VLOOKUP(C36,Liste!$E$3:$K$1407,7,FALSE)</f>
        <v>0</v>
      </c>
      <c r="I36" s="19" t="str">
        <f>FSGT2_Class!H41</f>
        <v/>
      </c>
      <c r="J36" s="274">
        <f>SUM(FSGT2_Class!K41,FSGT2_Class!S41,FSGT2_Class!AA41)</f>
        <v>0</v>
      </c>
      <c r="K36" s="274">
        <f>SUM(FSGT2_Class!P41,FSGT2_Class!X41,FSGT2_Class!AF41)</f>
        <v>0</v>
      </c>
    </row>
    <row r="37" spans="1:11" x14ac:dyDescent="0.3">
      <c r="A37" s="165" t="s">
        <v>50</v>
      </c>
      <c r="B37" s="165">
        <v>35</v>
      </c>
      <c r="C37" s="19" t="str">
        <f t="shared" si="0"/>
        <v/>
      </c>
      <c r="D37" s="19" t="str">
        <f>FSGT2_Class!D42</f>
        <v/>
      </c>
      <c r="E37" s="19" t="str">
        <f>FSGT2_Class!E42</f>
        <v/>
      </c>
      <c r="F37" s="19" t="str">
        <f>FSGT2_Class!F42</f>
        <v/>
      </c>
      <c r="G37" s="19" t="str">
        <f>FSGT2_Class!G42</f>
        <v/>
      </c>
      <c r="H37" s="19">
        <f>VLOOKUP(C37,Liste!$E$3:$K$1407,7,FALSE)</f>
        <v>0</v>
      </c>
      <c r="I37" s="19" t="str">
        <f>FSGT2_Class!H42</f>
        <v/>
      </c>
      <c r="J37" s="274">
        <f>SUM(FSGT2_Class!K42,FSGT2_Class!S42,FSGT2_Class!AA42)</f>
        <v>0</v>
      </c>
      <c r="K37" s="274">
        <f>SUM(FSGT2_Class!P42,FSGT2_Class!X42,FSGT2_Class!AF42)</f>
        <v>0</v>
      </c>
    </row>
    <row r="38" spans="1:11" x14ac:dyDescent="0.3">
      <c r="A38" s="165" t="s">
        <v>50</v>
      </c>
      <c r="B38" s="165">
        <v>36</v>
      </c>
      <c r="C38" s="19" t="str">
        <f t="shared" si="0"/>
        <v/>
      </c>
      <c r="D38" s="19" t="str">
        <f>FSGT2_Class!D43</f>
        <v/>
      </c>
      <c r="E38" s="19" t="str">
        <f>FSGT2_Class!E43</f>
        <v/>
      </c>
      <c r="F38" s="19" t="str">
        <f>FSGT2_Class!F43</f>
        <v/>
      </c>
      <c r="G38" s="19" t="str">
        <f>FSGT2_Class!G43</f>
        <v/>
      </c>
      <c r="H38" s="19">
        <f>VLOOKUP(C38,Liste!$E$3:$K$1407,7,FALSE)</f>
        <v>0</v>
      </c>
      <c r="I38" s="19" t="str">
        <f>FSGT2_Class!H43</f>
        <v/>
      </c>
      <c r="J38" s="274">
        <f>SUM(FSGT2_Class!K43,FSGT2_Class!S43,FSGT2_Class!AA43)</f>
        <v>0</v>
      </c>
      <c r="K38" s="274">
        <f>SUM(FSGT2_Class!P43,FSGT2_Class!X43,FSGT2_Class!AF43)</f>
        <v>0</v>
      </c>
    </row>
    <row r="39" spans="1:11" x14ac:dyDescent="0.3">
      <c r="A39" s="165" t="s">
        <v>50</v>
      </c>
      <c r="B39" s="165">
        <v>37</v>
      </c>
      <c r="C39" s="19" t="str">
        <f t="shared" si="0"/>
        <v/>
      </c>
      <c r="D39" s="19" t="str">
        <f>FSGT2_Class!D44</f>
        <v/>
      </c>
      <c r="E39" s="19" t="str">
        <f>FSGT2_Class!E44</f>
        <v/>
      </c>
      <c r="F39" s="19" t="str">
        <f>FSGT2_Class!F44</f>
        <v/>
      </c>
      <c r="G39" s="19" t="str">
        <f>FSGT2_Class!G44</f>
        <v/>
      </c>
      <c r="H39" s="19">
        <f>VLOOKUP(C39,Liste!$E$3:$K$1407,7,FALSE)</f>
        <v>0</v>
      </c>
      <c r="I39" s="19" t="str">
        <f>FSGT2_Class!H44</f>
        <v/>
      </c>
      <c r="J39" s="274">
        <f>SUM(FSGT2_Class!K44,FSGT2_Class!S44,FSGT2_Class!AA44)</f>
        <v>0</v>
      </c>
      <c r="K39" s="274">
        <f>SUM(FSGT2_Class!P44,FSGT2_Class!X44,FSGT2_Class!AF44)</f>
        <v>0</v>
      </c>
    </row>
    <row r="40" spans="1:11" x14ac:dyDescent="0.3">
      <c r="A40" s="165" t="s">
        <v>50</v>
      </c>
      <c r="B40" s="165">
        <v>38</v>
      </c>
      <c r="C40" s="19" t="str">
        <f t="shared" si="0"/>
        <v/>
      </c>
      <c r="D40" s="19" t="str">
        <f>FSGT2_Class!D45</f>
        <v/>
      </c>
      <c r="E40" s="19" t="str">
        <f>FSGT2_Class!E45</f>
        <v/>
      </c>
      <c r="F40" s="19" t="str">
        <f>FSGT2_Class!F45</f>
        <v/>
      </c>
      <c r="G40" s="19" t="str">
        <f>FSGT2_Class!G45</f>
        <v/>
      </c>
      <c r="H40" s="19">
        <f>VLOOKUP(C40,Liste!$E$3:$K$1407,7,FALSE)</f>
        <v>0</v>
      </c>
      <c r="I40" s="19" t="str">
        <f>FSGT2_Class!H45</f>
        <v/>
      </c>
      <c r="J40" s="274">
        <f>SUM(FSGT2_Class!K45,FSGT2_Class!S45,FSGT2_Class!AA45)</f>
        <v>0</v>
      </c>
      <c r="K40" s="274">
        <f>SUM(FSGT2_Class!P45,FSGT2_Class!X45,FSGT2_Class!AF45)</f>
        <v>0</v>
      </c>
    </row>
    <row r="41" spans="1:11" x14ac:dyDescent="0.3">
      <c r="A41" s="165" t="s">
        <v>50</v>
      </c>
      <c r="B41" s="165">
        <v>39</v>
      </c>
      <c r="C41" s="19" t="str">
        <f t="shared" si="0"/>
        <v/>
      </c>
      <c r="D41" s="19" t="str">
        <f>FSGT2_Class!D46</f>
        <v/>
      </c>
      <c r="E41" s="19" t="str">
        <f>FSGT2_Class!E46</f>
        <v/>
      </c>
      <c r="F41" s="19" t="str">
        <f>FSGT2_Class!F46</f>
        <v/>
      </c>
      <c r="G41" s="19" t="str">
        <f>FSGT2_Class!G46</f>
        <v/>
      </c>
      <c r="H41" s="19">
        <f>VLOOKUP(C41,Liste!$E$3:$K$1407,7,FALSE)</f>
        <v>0</v>
      </c>
      <c r="I41" s="19" t="str">
        <f>FSGT2_Class!H46</f>
        <v/>
      </c>
      <c r="J41" s="274">
        <f>SUM(FSGT2_Class!K46,FSGT2_Class!S46,FSGT2_Class!AA46)</f>
        <v>0</v>
      </c>
      <c r="K41" s="274">
        <f>SUM(FSGT2_Class!P46,FSGT2_Class!X46,FSGT2_Class!AF46)</f>
        <v>0</v>
      </c>
    </row>
    <row r="42" spans="1:11" x14ac:dyDescent="0.3">
      <c r="A42" s="165" t="s">
        <v>50</v>
      </c>
      <c r="B42" s="165">
        <v>40</v>
      </c>
      <c r="C42" s="19" t="str">
        <f t="shared" si="0"/>
        <v/>
      </c>
      <c r="D42" s="19" t="str">
        <f>FSGT2_Class!D47</f>
        <v/>
      </c>
      <c r="E42" s="19" t="str">
        <f>FSGT2_Class!E47</f>
        <v/>
      </c>
      <c r="F42" s="19" t="str">
        <f>FSGT2_Class!F47</f>
        <v/>
      </c>
      <c r="G42" s="19" t="str">
        <f>FSGT2_Class!G47</f>
        <v/>
      </c>
      <c r="H42" s="19">
        <f>VLOOKUP(C42,Liste!$E$3:$K$1407,7,FALSE)</f>
        <v>0</v>
      </c>
      <c r="I42" s="19" t="str">
        <f>FSGT2_Class!H47</f>
        <v/>
      </c>
      <c r="J42" s="274">
        <f>SUM(FSGT2_Class!K47,FSGT2_Class!S47,FSGT2_Class!AA47)</f>
        <v>0</v>
      </c>
      <c r="K42" s="274">
        <f>SUM(FSGT2_Class!P47,FSGT2_Class!X47,FSGT2_Class!AF47)</f>
        <v>0</v>
      </c>
    </row>
    <row r="43" spans="1:11" x14ac:dyDescent="0.3">
      <c r="A43" s="165" t="s">
        <v>50</v>
      </c>
      <c r="B43" s="165">
        <v>41</v>
      </c>
      <c r="C43" s="19" t="str">
        <f t="shared" si="0"/>
        <v/>
      </c>
      <c r="D43" s="19" t="str">
        <f>FSGT2_Class!D48</f>
        <v/>
      </c>
      <c r="E43" s="19" t="str">
        <f>FSGT2_Class!E48</f>
        <v/>
      </c>
      <c r="F43" s="19" t="str">
        <f>FSGT2_Class!F48</f>
        <v/>
      </c>
      <c r="G43" s="19" t="str">
        <f>FSGT2_Class!G48</f>
        <v/>
      </c>
      <c r="H43" s="19">
        <f>VLOOKUP(C43,Liste!$E$3:$K$1407,7,FALSE)</f>
        <v>0</v>
      </c>
      <c r="I43" s="19" t="str">
        <f>FSGT2_Class!H48</f>
        <v/>
      </c>
      <c r="J43" s="274">
        <f>SUM(FSGT2_Class!K48,FSGT2_Class!S48,FSGT2_Class!AA48)</f>
        <v>0</v>
      </c>
      <c r="K43" s="274">
        <f>SUM(FSGT2_Class!P48,FSGT2_Class!X48,FSGT2_Class!AF48)</f>
        <v>0</v>
      </c>
    </row>
    <row r="44" spans="1:11" x14ac:dyDescent="0.3">
      <c r="A44" s="165" t="s">
        <v>50</v>
      </c>
      <c r="B44" s="165">
        <v>42</v>
      </c>
      <c r="C44" s="19" t="str">
        <f t="shared" si="0"/>
        <v/>
      </c>
      <c r="D44" s="19" t="str">
        <f>FSGT2_Class!D49</f>
        <v/>
      </c>
      <c r="E44" s="19" t="str">
        <f>FSGT2_Class!E49</f>
        <v/>
      </c>
      <c r="F44" s="19" t="str">
        <f>FSGT2_Class!F49</f>
        <v/>
      </c>
      <c r="G44" s="19" t="str">
        <f>FSGT2_Class!G49</f>
        <v/>
      </c>
      <c r="H44" s="19">
        <f>VLOOKUP(C44,Liste!$E$3:$K$1407,7,FALSE)</f>
        <v>0</v>
      </c>
      <c r="I44" s="19" t="str">
        <f>FSGT2_Class!H49</f>
        <v/>
      </c>
      <c r="J44" s="274">
        <f>SUM(FSGT2_Class!K49,FSGT2_Class!S49,FSGT2_Class!AA49)</f>
        <v>0</v>
      </c>
      <c r="K44" s="274">
        <f>SUM(FSGT2_Class!P49,FSGT2_Class!X49,FSGT2_Class!AF49)</f>
        <v>0</v>
      </c>
    </row>
    <row r="45" spans="1:11" x14ac:dyDescent="0.3">
      <c r="A45" s="165" t="s">
        <v>50</v>
      </c>
      <c r="B45" s="165">
        <v>43</v>
      </c>
      <c r="C45" s="19" t="str">
        <f t="shared" si="0"/>
        <v/>
      </c>
      <c r="D45" s="19" t="str">
        <f>FSGT2_Class!D50</f>
        <v/>
      </c>
      <c r="E45" s="19" t="str">
        <f>FSGT2_Class!E50</f>
        <v/>
      </c>
      <c r="F45" s="19" t="str">
        <f>FSGT2_Class!F50</f>
        <v/>
      </c>
      <c r="G45" s="19" t="str">
        <f>FSGT2_Class!G50</f>
        <v/>
      </c>
      <c r="H45" s="19">
        <f>VLOOKUP(C45,Liste!$E$3:$K$1407,7,FALSE)</f>
        <v>0</v>
      </c>
      <c r="I45" s="19" t="str">
        <f>FSGT2_Class!H50</f>
        <v/>
      </c>
      <c r="J45" s="274">
        <f>SUM(FSGT2_Class!K50,FSGT2_Class!S50,FSGT2_Class!AA50)</f>
        <v>0</v>
      </c>
      <c r="K45" s="274">
        <f>SUM(FSGT2_Class!P50,FSGT2_Class!X50,FSGT2_Class!AF50)</f>
        <v>0</v>
      </c>
    </row>
    <row r="46" spans="1:11" x14ac:dyDescent="0.3">
      <c r="A46" s="165" t="s">
        <v>50</v>
      </c>
      <c r="B46" s="165">
        <v>44</v>
      </c>
      <c r="C46" s="19" t="str">
        <f t="shared" si="0"/>
        <v/>
      </c>
      <c r="D46" s="19" t="str">
        <f>FSGT2_Class!D51</f>
        <v/>
      </c>
      <c r="E46" s="19" t="str">
        <f>FSGT2_Class!E51</f>
        <v/>
      </c>
      <c r="F46" s="19" t="str">
        <f>FSGT2_Class!F51</f>
        <v/>
      </c>
      <c r="G46" s="19" t="str">
        <f>FSGT2_Class!G51</f>
        <v/>
      </c>
      <c r="H46" s="19">
        <f>VLOOKUP(C46,Liste!$E$3:$K$1407,7,FALSE)</f>
        <v>0</v>
      </c>
      <c r="I46" s="19" t="str">
        <f>FSGT2_Class!H51</f>
        <v/>
      </c>
      <c r="J46" s="274">
        <f>SUM(FSGT2_Class!K51,FSGT2_Class!S51,FSGT2_Class!AA51)</f>
        <v>0</v>
      </c>
      <c r="K46" s="274">
        <f>SUM(FSGT2_Class!P51,FSGT2_Class!X51,FSGT2_Class!AF51)</f>
        <v>0</v>
      </c>
    </row>
    <row r="47" spans="1:11" x14ac:dyDescent="0.3">
      <c r="A47" s="165" t="s">
        <v>50</v>
      </c>
      <c r="B47" s="165">
        <v>45</v>
      </c>
      <c r="C47" s="19" t="str">
        <f t="shared" si="0"/>
        <v/>
      </c>
      <c r="D47" s="19" t="str">
        <f>FSGT2_Class!D52</f>
        <v/>
      </c>
      <c r="E47" s="19" t="str">
        <f>FSGT2_Class!E52</f>
        <v/>
      </c>
      <c r="F47" s="19" t="str">
        <f>FSGT2_Class!F52</f>
        <v/>
      </c>
      <c r="G47" s="19" t="str">
        <f>FSGT2_Class!G52</f>
        <v/>
      </c>
      <c r="H47" s="19">
        <f>VLOOKUP(C47,Liste!$E$3:$K$1407,7,FALSE)</f>
        <v>0</v>
      </c>
      <c r="I47" s="19" t="str">
        <f>FSGT2_Class!H52</f>
        <v/>
      </c>
      <c r="J47" s="274">
        <f>SUM(FSGT2_Class!K52,FSGT2_Class!S52,FSGT2_Class!AA52)</f>
        <v>0</v>
      </c>
      <c r="K47" s="274">
        <f>SUM(FSGT2_Class!P52,FSGT2_Class!X52,FSGT2_Class!AF52)</f>
        <v>0</v>
      </c>
    </row>
    <row r="48" spans="1:11" x14ac:dyDescent="0.3">
      <c r="A48" s="165" t="s">
        <v>50</v>
      </c>
      <c r="B48" s="165">
        <v>46</v>
      </c>
      <c r="C48" s="19" t="str">
        <f t="shared" si="0"/>
        <v/>
      </c>
      <c r="D48" s="19" t="str">
        <f>FSGT2_Class!D53</f>
        <v/>
      </c>
      <c r="E48" s="19" t="str">
        <f>FSGT2_Class!E53</f>
        <v/>
      </c>
      <c r="F48" s="19" t="str">
        <f>FSGT2_Class!F53</f>
        <v/>
      </c>
      <c r="G48" s="19" t="str">
        <f>FSGT2_Class!G53</f>
        <v/>
      </c>
      <c r="H48" s="19">
        <f>VLOOKUP(C48,Liste!$E$3:$K$1407,7,FALSE)</f>
        <v>0</v>
      </c>
      <c r="I48" s="19" t="str">
        <f>FSGT2_Class!H53</f>
        <v/>
      </c>
      <c r="J48" s="274">
        <f>SUM(FSGT2_Class!K53,FSGT2_Class!S53,FSGT2_Class!AA53)</f>
        <v>0</v>
      </c>
      <c r="K48" s="274">
        <f>SUM(FSGT2_Class!P53,FSGT2_Class!X53,FSGT2_Class!AF53)</f>
        <v>0</v>
      </c>
    </row>
    <row r="49" spans="1:11" x14ac:dyDescent="0.3">
      <c r="A49" s="165" t="s">
        <v>50</v>
      </c>
      <c r="B49" s="165">
        <v>47</v>
      </c>
      <c r="C49" s="19" t="str">
        <f t="shared" si="0"/>
        <v/>
      </c>
      <c r="D49" s="19" t="str">
        <f>FSGT2_Class!D54</f>
        <v/>
      </c>
      <c r="E49" s="19" t="str">
        <f>FSGT2_Class!E54</f>
        <v/>
      </c>
      <c r="F49" s="19" t="str">
        <f>FSGT2_Class!F54</f>
        <v/>
      </c>
      <c r="G49" s="19" t="str">
        <f>FSGT2_Class!G54</f>
        <v/>
      </c>
      <c r="H49" s="19">
        <f>VLOOKUP(C49,Liste!$E$3:$K$1407,7,FALSE)</f>
        <v>0</v>
      </c>
      <c r="I49" s="19" t="str">
        <f>FSGT2_Class!H54</f>
        <v/>
      </c>
      <c r="J49" s="274">
        <f>SUM(FSGT2_Class!K54,FSGT2_Class!S54,FSGT2_Class!AA54)</f>
        <v>0</v>
      </c>
      <c r="K49" s="274">
        <f>SUM(FSGT2_Class!P54,FSGT2_Class!X54,FSGT2_Class!AF54)</f>
        <v>0</v>
      </c>
    </row>
    <row r="50" spans="1:11" x14ac:dyDescent="0.3">
      <c r="A50" s="165" t="s">
        <v>50</v>
      </c>
      <c r="B50" s="165">
        <v>48</v>
      </c>
      <c r="C50" s="19" t="str">
        <f t="shared" si="0"/>
        <v/>
      </c>
      <c r="D50" s="19" t="str">
        <f>FSGT2_Class!D55</f>
        <v/>
      </c>
      <c r="E50" s="19" t="str">
        <f>FSGT2_Class!E55</f>
        <v/>
      </c>
      <c r="F50" s="19" t="str">
        <f>FSGT2_Class!F55</f>
        <v/>
      </c>
      <c r="G50" s="19" t="str">
        <f>FSGT2_Class!G55</f>
        <v/>
      </c>
      <c r="H50" s="19">
        <f>VLOOKUP(C50,Liste!$E$3:$K$1407,7,FALSE)</f>
        <v>0</v>
      </c>
      <c r="I50" s="19" t="str">
        <f>FSGT2_Class!H55</f>
        <v/>
      </c>
      <c r="J50" s="274">
        <f>SUM(FSGT2_Class!K55,FSGT2_Class!S55,FSGT2_Class!AA55)</f>
        <v>0</v>
      </c>
      <c r="K50" s="274">
        <f>SUM(FSGT2_Class!P55,FSGT2_Class!X55,FSGT2_Class!AF55)</f>
        <v>0</v>
      </c>
    </row>
    <row r="51" spans="1:11" x14ac:dyDescent="0.3">
      <c r="A51" s="165" t="s">
        <v>50</v>
      </c>
      <c r="B51" s="165">
        <v>49</v>
      </c>
      <c r="C51" s="19" t="str">
        <f t="shared" ref="C51:C94" si="1">CONCATENATE(D51,E51)</f>
        <v/>
      </c>
      <c r="D51" s="19" t="str">
        <f>FSGT2_Class!D56</f>
        <v/>
      </c>
      <c r="E51" s="19" t="str">
        <f>FSGT2_Class!E56</f>
        <v/>
      </c>
      <c r="F51" s="19" t="str">
        <f>FSGT2_Class!F56</f>
        <v/>
      </c>
      <c r="G51" s="19" t="str">
        <f>FSGT2_Class!G56</f>
        <v/>
      </c>
      <c r="H51" s="19">
        <f>VLOOKUP(C51,Liste!$E$3:$K$1407,7,FALSE)</f>
        <v>0</v>
      </c>
      <c r="I51" s="19" t="str">
        <f>FSGT2_Class!H56</f>
        <v/>
      </c>
      <c r="J51" s="274">
        <f>SUM(FSGT2_Class!K56,FSGT2_Class!S56,FSGT2_Class!AA56)</f>
        <v>0</v>
      </c>
      <c r="K51" s="274">
        <f>SUM(FSGT2_Class!P56,FSGT2_Class!X56,FSGT2_Class!AF56)</f>
        <v>0</v>
      </c>
    </row>
    <row r="52" spans="1:11" x14ac:dyDescent="0.3">
      <c r="A52" s="165" t="s">
        <v>50</v>
      </c>
      <c r="B52" s="165">
        <v>50</v>
      </c>
      <c r="C52" s="19" t="str">
        <f t="shared" si="1"/>
        <v/>
      </c>
      <c r="D52" s="19" t="str">
        <f>FSGT2_Class!D57</f>
        <v/>
      </c>
      <c r="E52" s="19" t="str">
        <f>FSGT2_Class!E57</f>
        <v/>
      </c>
      <c r="F52" s="19" t="str">
        <f>FSGT2_Class!F57</f>
        <v/>
      </c>
      <c r="G52" s="19" t="str">
        <f>FSGT2_Class!G57</f>
        <v/>
      </c>
      <c r="H52" s="19">
        <f>VLOOKUP(C52,Liste!$E$3:$K$1407,7,FALSE)</f>
        <v>0</v>
      </c>
      <c r="I52" s="19" t="str">
        <f>FSGT2_Class!H57</f>
        <v/>
      </c>
      <c r="J52" s="274">
        <f>SUM(FSGT2_Class!K57,FSGT2_Class!S57,FSGT2_Class!AA57)</f>
        <v>0</v>
      </c>
      <c r="K52" s="274">
        <f>SUM(FSGT2_Class!P57,FSGT2_Class!X57,FSGT2_Class!AF57)</f>
        <v>0</v>
      </c>
    </row>
    <row r="53" spans="1:11" x14ac:dyDescent="0.3">
      <c r="A53" s="165" t="s">
        <v>50</v>
      </c>
      <c r="B53" s="165">
        <v>51</v>
      </c>
      <c r="C53" s="19" t="str">
        <f t="shared" si="1"/>
        <v/>
      </c>
      <c r="D53" s="19" t="str">
        <f>FSGT2_Class!D58</f>
        <v/>
      </c>
      <c r="E53" s="19" t="str">
        <f>FSGT2_Class!E58</f>
        <v/>
      </c>
      <c r="F53" s="19" t="str">
        <f>FSGT2_Class!F58</f>
        <v/>
      </c>
      <c r="G53" s="19" t="str">
        <f>FSGT2_Class!G58</f>
        <v/>
      </c>
      <c r="H53" s="19">
        <f>VLOOKUP(C53,Liste!$E$3:$K$1407,7,FALSE)</f>
        <v>0</v>
      </c>
      <c r="I53" s="19" t="str">
        <f>FSGT2_Class!H58</f>
        <v/>
      </c>
      <c r="J53" s="274">
        <f>SUM(FSGT2_Class!K58,FSGT2_Class!S58,FSGT2_Class!AA58)</f>
        <v>0</v>
      </c>
      <c r="K53" s="274">
        <f>SUM(FSGT2_Class!P58,FSGT2_Class!X58,FSGT2_Class!AF58)</f>
        <v>0</v>
      </c>
    </row>
    <row r="54" spans="1:11" x14ac:dyDescent="0.3">
      <c r="A54" s="165" t="s">
        <v>50</v>
      </c>
      <c r="B54" s="165">
        <v>52</v>
      </c>
      <c r="C54" s="19" t="str">
        <f t="shared" si="1"/>
        <v/>
      </c>
      <c r="D54" s="19" t="str">
        <f>FSGT2_Class!D59</f>
        <v/>
      </c>
      <c r="E54" s="19" t="str">
        <f>FSGT2_Class!E59</f>
        <v/>
      </c>
      <c r="F54" s="19" t="str">
        <f>FSGT2_Class!F59</f>
        <v/>
      </c>
      <c r="G54" s="19" t="str">
        <f>FSGT2_Class!G59</f>
        <v/>
      </c>
      <c r="H54" s="19">
        <f>VLOOKUP(C54,Liste!$E$3:$K$1407,7,FALSE)</f>
        <v>0</v>
      </c>
      <c r="I54" s="19" t="str">
        <f>FSGT2_Class!H59</f>
        <v/>
      </c>
      <c r="J54" s="274">
        <f>SUM(FSGT2_Class!K59,FSGT2_Class!S59,FSGT2_Class!AA59)</f>
        <v>0</v>
      </c>
      <c r="K54" s="274">
        <f>SUM(FSGT2_Class!P59,FSGT2_Class!X59,FSGT2_Class!AF59)</f>
        <v>0</v>
      </c>
    </row>
    <row r="55" spans="1:11" x14ac:dyDescent="0.3">
      <c r="A55" s="165" t="s">
        <v>50</v>
      </c>
      <c r="B55" s="165">
        <v>53</v>
      </c>
      <c r="C55" s="19" t="str">
        <f t="shared" si="1"/>
        <v/>
      </c>
      <c r="D55" s="19" t="str">
        <f>FSGT2_Class!D60</f>
        <v/>
      </c>
      <c r="E55" s="19" t="str">
        <f>FSGT2_Class!E60</f>
        <v/>
      </c>
      <c r="F55" s="19" t="str">
        <f>FSGT2_Class!F60</f>
        <v/>
      </c>
      <c r="G55" s="19" t="str">
        <f>FSGT2_Class!G60</f>
        <v/>
      </c>
      <c r="H55" s="19">
        <f>VLOOKUP(C55,Liste!$E$3:$K$1407,7,FALSE)</f>
        <v>0</v>
      </c>
      <c r="I55" s="19" t="str">
        <f>FSGT2_Class!H60</f>
        <v/>
      </c>
      <c r="J55" s="274">
        <f>SUM(FSGT2_Class!K60,FSGT2_Class!S60,FSGT2_Class!AA60)</f>
        <v>0</v>
      </c>
      <c r="K55" s="274">
        <f>SUM(FSGT2_Class!P60,FSGT2_Class!X60,FSGT2_Class!AF60)</f>
        <v>0</v>
      </c>
    </row>
    <row r="56" spans="1:11" x14ac:dyDescent="0.3">
      <c r="A56" s="165" t="s">
        <v>50</v>
      </c>
      <c r="B56" s="165">
        <v>54</v>
      </c>
      <c r="C56" s="19" t="str">
        <f t="shared" si="1"/>
        <v/>
      </c>
      <c r="D56" s="19" t="str">
        <f>FSGT2_Class!D61</f>
        <v/>
      </c>
      <c r="E56" s="19" t="str">
        <f>FSGT2_Class!E61</f>
        <v/>
      </c>
      <c r="F56" s="19" t="str">
        <f>FSGT2_Class!F61</f>
        <v/>
      </c>
      <c r="G56" s="19" t="str">
        <f>FSGT2_Class!G61</f>
        <v/>
      </c>
      <c r="H56" s="19">
        <f>VLOOKUP(C56,Liste!$E$3:$K$1407,7,FALSE)</f>
        <v>0</v>
      </c>
      <c r="I56" s="19" t="str">
        <f>FSGT2_Class!H61</f>
        <v/>
      </c>
      <c r="J56" s="274">
        <f>SUM(FSGT2_Class!K61,FSGT2_Class!S61,FSGT2_Class!AA61)</f>
        <v>0</v>
      </c>
      <c r="K56" s="274">
        <f>SUM(FSGT2_Class!P61,FSGT2_Class!X61,FSGT2_Class!AF61)</f>
        <v>0</v>
      </c>
    </row>
    <row r="57" spans="1:11" x14ac:dyDescent="0.3">
      <c r="A57" s="165" t="s">
        <v>50</v>
      </c>
      <c r="B57" s="165">
        <v>55</v>
      </c>
      <c r="C57" s="19" t="str">
        <f t="shared" si="1"/>
        <v/>
      </c>
      <c r="D57" s="19" t="str">
        <f>FSGT2_Class!D62</f>
        <v/>
      </c>
      <c r="E57" s="19" t="str">
        <f>FSGT2_Class!E62</f>
        <v/>
      </c>
      <c r="F57" s="19" t="str">
        <f>FSGT2_Class!F62</f>
        <v/>
      </c>
      <c r="G57" s="19" t="str">
        <f>FSGT2_Class!G62</f>
        <v/>
      </c>
      <c r="H57" s="19">
        <f>VLOOKUP(C57,Liste!$E$3:$K$1407,7,FALSE)</f>
        <v>0</v>
      </c>
      <c r="I57" s="19" t="str">
        <f>FSGT2_Class!H62</f>
        <v/>
      </c>
      <c r="J57" s="274">
        <f>SUM(FSGT2_Class!K62,FSGT2_Class!S62,FSGT2_Class!AA62)</f>
        <v>0</v>
      </c>
      <c r="K57" s="274">
        <f>SUM(FSGT2_Class!P62,FSGT2_Class!X62,FSGT2_Class!AF62)</f>
        <v>0</v>
      </c>
    </row>
    <row r="58" spans="1:11" x14ac:dyDescent="0.3">
      <c r="A58" s="165" t="s">
        <v>50</v>
      </c>
      <c r="B58" s="165">
        <v>56</v>
      </c>
      <c r="C58" s="19" t="str">
        <f t="shared" si="1"/>
        <v/>
      </c>
      <c r="D58" s="19" t="str">
        <f>FSGT2_Class!D63</f>
        <v/>
      </c>
      <c r="E58" s="19" t="str">
        <f>FSGT2_Class!E63</f>
        <v/>
      </c>
      <c r="F58" s="19" t="str">
        <f>FSGT2_Class!F63</f>
        <v/>
      </c>
      <c r="G58" s="19" t="str">
        <f>FSGT2_Class!G63</f>
        <v/>
      </c>
      <c r="H58" s="19">
        <f>VLOOKUP(C58,Liste!$E$3:$K$1407,7,FALSE)</f>
        <v>0</v>
      </c>
      <c r="I58" s="19" t="str">
        <f>FSGT2_Class!H63</f>
        <v/>
      </c>
      <c r="J58" s="274">
        <f>SUM(FSGT2_Class!K63,FSGT2_Class!S63,FSGT2_Class!AA63)</f>
        <v>0</v>
      </c>
      <c r="K58" s="274">
        <f>SUM(FSGT2_Class!P63,FSGT2_Class!X63,FSGT2_Class!AF63)</f>
        <v>0</v>
      </c>
    </row>
    <row r="59" spans="1:11" x14ac:dyDescent="0.3">
      <c r="A59" s="165" t="s">
        <v>50</v>
      </c>
      <c r="B59" s="165">
        <v>57</v>
      </c>
      <c r="C59" s="19" t="str">
        <f t="shared" si="1"/>
        <v/>
      </c>
      <c r="D59" s="19" t="str">
        <f>FSGT2_Class!D64</f>
        <v/>
      </c>
      <c r="E59" s="19" t="str">
        <f>FSGT2_Class!E64</f>
        <v/>
      </c>
      <c r="F59" s="19" t="str">
        <f>FSGT2_Class!F64</f>
        <v/>
      </c>
      <c r="G59" s="19" t="str">
        <f>FSGT2_Class!G64</f>
        <v/>
      </c>
      <c r="H59" s="19">
        <f>VLOOKUP(C59,Liste!$E$3:$K$1407,7,FALSE)</f>
        <v>0</v>
      </c>
      <c r="I59" s="19" t="str">
        <f>FSGT2_Class!H64</f>
        <v/>
      </c>
      <c r="J59" s="274">
        <f>SUM(FSGT2_Class!K64,FSGT2_Class!S64,FSGT2_Class!AA64)</f>
        <v>0</v>
      </c>
      <c r="K59" s="274">
        <f>SUM(FSGT2_Class!P64,FSGT2_Class!X64,FSGT2_Class!AF64)</f>
        <v>0</v>
      </c>
    </row>
    <row r="60" spans="1:11" x14ac:dyDescent="0.3">
      <c r="A60" s="165" t="s">
        <v>50</v>
      </c>
      <c r="B60" s="165">
        <v>58</v>
      </c>
      <c r="C60" s="19" t="str">
        <f t="shared" si="1"/>
        <v/>
      </c>
      <c r="D60" s="19" t="str">
        <f>FSGT2_Class!D65</f>
        <v/>
      </c>
      <c r="E60" s="19" t="str">
        <f>FSGT2_Class!E65</f>
        <v/>
      </c>
      <c r="F60" s="19" t="str">
        <f>FSGT2_Class!F65</f>
        <v/>
      </c>
      <c r="G60" s="19" t="str">
        <f>FSGT2_Class!G65</f>
        <v/>
      </c>
      <c r="H60" s="19">
        <f>VLOOKUP(C60,Liste!$E$3:$K$1407,7,FALSE)</f>
        <v>0</v>
      </c>
      <c r="I60" s="19" t="str">
        <f>FSGT2_Class!H65</f>
        <v/>
      </c>
      <c r="J60" s="274">
        <f>SUM(FSGT2_Class!K65,FSGT2_Class!S65,FSGT2_Class!AA65)</f>
        <v>0</v>
      </c>
      <c r="K60" s="274">
        <f>SUM(FSGT2_Class!P65,FSGT2_Class!X65,FSGT2_Class!AF65)</f>
        <v>0</v>
      </c>
    </row>
    <row r="61" spans="1:11" x14ac:dyDescent="0.3">
      <c r="A61" s="165" t="s">
        <v>50</v>
      </c>
      <c r="B61" s="165">
        <v>59</v>
      </c>
      <c r="C61" s="19" t="str">
        <f t="shared" si="1"/>
        <v/>
      </c>
      <c r="D61" s="19" t="str">
        <f>FSGT2_Class!D66</f>
        <v/>
      </c>
      <c r="E61" s="19" t="str">
        <f>FSGT2_Class!E66</f>
        <v/>
      </c>
      <c r="F61" s="19" t="str">
        <f>FSGT2_Class!F66</f>
        <v/>
      </c>
      <c r="G61" s="19" t="str">
        <f>FSGT2_Class!G66</f>
        <v/>
      </c>
      <c r="H61" s="19">
        <f>VLOOKUP(C61,Liste!$E$3:$K$1407,7,FALSE)</f>
        <v>0</v>
      </c>
      <c r="I61" s="19" t="str">
        <f>FSGT2_Class!H66</f>
        <v/>
      </c>
      <c r="J61" s="274">
        <f>SUM(FSGT2_Class!K66,FSGT2_Class!S66,FSGT2_Class!AA66)</f>
        <v>0</v>
      </c>
      <c r="K61" s="274">
        <f>SUM(FSGT2_Class!P66,FSGT2_Class!X66,FSGT2_Class!AF66)</f>
        <v>0</v>
      </c>
    </row>
    <row r="62" spans="1:11" x14ac:dyDescent="0.3">
      <c r="A62" s="165" t="s">
        <v>50</v>
      </c>
      <c r="B62" s="165">
        <v>60</v>
      </c>
      <c r="C62" s="19" t="str">
        <f t="shared" si="1"/>
        <v/>
      </c>
      <c r="D62" s="19" t="str">
        <f>FSGT2_Class!D67</f>
        <v/>
      </c>
      <c r="E62" s="19" t="str">
        <f>FSGT2_Class!E67</f>
        <v/>
      </c>
      <c r="F62" s="19" t="str">
        <f>FSGT2_Class!F67</f>
        <v/>
      </c>
      <c r="G62" s="19" t="str">
        <f>FSGT2_Class!G67</f>
        <v/>
      </c>
      <c r="H62" s="19">
        <f>VLOOKUP(C62,Liste!$E$3:$K$1407,7,FALSE)</f>
        <v>0</v>
      </c>
      <c r="I62" s="19" t="str">
        <f>FSGT2_Class!H67</f>
        <v/>
      </c>
      <c r="J62" s="274">
        <f>SUM(FSGT2_Class!K67,FSGT2_Class!S67,FSGT2_Class!AA67)</f>
        <v>0</v>
      </c>
      <c r="K62" s="274">
        <f>SUM(FSGT2_Class!P67,FSGT2_Class!X67,FSGT2_Class!AF67)</f>
        <v>0</v>
      </c>
    </row>
    <row r="63" spans="1:11" x14ac:dyDescent="0.3">
      <c r="A63" s="165" t="s">
        <v>50</v>
      </c>
      <c r="B63" s="165">
        <v>61</v>
      </c>
      <c r="C63" s="19" t="str">
        <f t="shared" si="1"/>
        <v/>
      </c>
      <c r="D63" s="19" t="str">
        <f>FSGT2_Class!D68</f>
        <v/>
      </c>
      <c r="E63" s="19" t="str">
        <f>FSGT2_Class!E68</f>
        <v/>
      </c>
      <c r="F63" s="19" t="str">
        <f>FSGT2_Class!F68</f>
        <v/>
      </c>
      <c r="G63" s="19" t="str">
        <f>FSGT2_Class!G68</f>
        <v/>
      </c>
      <c r="H63" s="19">
        <f>VLOOKUP(C63,Liste!$E$3:$K$1407,7,FALSE)</f>
        <v>0</v>
      </c>
      <c r="I63" s="19" t="str">
        <f>FSGT2_Class!H68</f>
        <v/>
      </c>
      <c r="J63" s="274">
        <f>SUM(FSGT2_Class!K68,FSGT2_Class!S68,FSGT2_Class!AA68)</f>
        <v>0</v>
      </c>
      <c r="K63" s="274">
        <f>SUM(FSGT2_Class!P68,FSGT2_Class!X68,FSGT2_Class!AF68)</f>
        <v>0</v>
      </c>
    </row>
    <row r="64" spans="1:11" x14ac:dyDescent="0.3">
      <c r="A64" s="165" t="s">
        <v>50</v>
      </c>
      <c r="B64" s="165">
        <v>62</v>
      </c>
      <c r="C64" s="19" t="str">
        <f t="shared" si="1"/>
        <v/>
      </c>
      <c r="D64" s="19" t="str">
        <f>FSGT2_Class!D69</f>
        <v/>
      </c>
      <c r="E64" s="19" t="str">
        <f>FSGT2_Class!E69</f>
        <v/>
      </c>
      <c r="F64" s="19" t="str">
        <f>FSGT2_Class!F69</f>
        <v/>
      </c>
      <c r="G64" s="19" t="str">
        <f>FSGT2_Class!G69</f>
        <v/>
      </c>
      <c r="H64" s="19">
        <f>VLOOKUP(C64,Liste!$E$3:$K$1407,7,FALSE)</f>
        <v>0</v>
      </c>
      <c r="I64" s="19" t="str">
        <f>FSGT2_Class!H69</f>
        <v/>
      </c>
      <c r="J64" s="274">
        <f>SUM(FSGT2_Class!K69,FSGT2_Class!S69,FSGT2_Class!AA69)</f>
        <v>0</v>
      </c>
      <c r="K64" s="274">
        <f>SUM(FSGT2_Class!P69,FSGT2_Class!X69,FSGT2_Class!AF69)</f>
        <v>0</v>
      </c>
    </row>
    <row r="65" spans="1:11" x14ac:dyDescent="0.3">
      <c r="A65" s="165" t="s">
        <v>50</v>
      </c>
      <c r="B65" s="165">
        <v>63</v>
      </c>
      <c r="C65" s="19" t="str">
        <f t="shared" si="1"/>
        <v/>
      </c>
      <c r="D65" s="19" t="str">
        <f>FSGT2_Class!D70</f>
        <v/>
      </c>
      <c r="E65" s="19" t="str">
        <f>FSGT2_Class!E70</f>
        <v/>
      </c>
      <c r="F65" s="19" t="str">
        <f>FSGT2_Class!F70</f>
        <v/>
      </c>
      <c r="G65" s="19" t="str">
        <f>FSGT2_Class!G70</f>
        <v/>
      </c>
      <c r="H65" s="19">
        <f>VLOOKUP(C65,Liste!$E$3:$K$1407,7,FALSE)</f>
        <v>0</v>
      </c>
      <c r="I65" s="19" t="str">
        <f>FSGT2_Class!H70</f>
        <v/>
      </c>
      <c r="J65" s="274">
        <f>SUM(FSGT2_Class!K70,FSGT2_Class!S70,FSGT2_Class!AA70)</f>
        <v>0</v>
      </c>
      <c r="K65" s="274">
        <f>SUM(FSGT2_Class!P70,FSGT2_Class!X70,FSGT2_Class!AF70)</f>
        <v>0</v>
      </c>
    </row>
    <row r="66" spans="1:11" x14ac:dyDescent="0.3">
      <c r="A66" s="165" t="s">
        <v>50</v>
      </c>
      <c r="B66" s="165">
        <v>64</v>
      </c>
      <c r="C66" s="19" t="str">
        <f t="shared" si="1"/>
        <v/>
      </c>
      <c r="D66" s="19" t="str">
        <f>FSGT2_Class!D71</f>
        <v/>
      </c>
      <c r="E66" s="19" t="str">
        <f>FSGT2_Class!E71</f>
        <v/>
      </c>
      <c r="F66" s="19" t="str">
        <f>FSGT2_Class!F71</f>
        <v/>
      </c>
      <c r="G66" s="19" t="str">
        <f>FSGT2_Class!G71</f>
        <v/>
      </c>
      <c r="H66" s="19">
        <f>VLOOKUP(C66,Liste!$E$3:$K$1407,7,FALSE)</f>
        <v>0</v>
      </c>
      <c r="I66" s="19" t="str">
        <f>FSGT2_Class!H71</f>
        <v/>
      </c>
      <c r="J66" s="274">
        <f>SUM(FSGT2_Class!K71,FSGT2_Class!S71,FSGT2_Class!AA71)</f>
        <v>0</v>
      </c>
      <c r="K66" s="274">
        <f>SUM(FSGT2_Class!P71,FSGT2_Class!X71,FSGT2_Class!AF71)</f>
        <v>0</v>
      </c>
    </row>
    <row r="67" spans="1:11" x14ac:dyDescent="0.3">
      <c r="A67" s="165" t="s">
        <v>50</v>
      </c>
      <c r="B67" s="165">
        <v>65</v>
      </c>
      <c r="C67" s="19" t="str">
        <f t="shared" si="1"/>
        <v/>
      </c>
      <c r="D67" s="19" t="str">
        <f>FSGT2_Class!D72</f>
        <v/>
      </c>
      <c r="E67" s="19" t="str">
        <f>FSGT2_Class!E72</f>
        <v/>
      </c>
      <c r="F67" s="19" t="str">
        <f>FSGT2_Class!F72</f>
        <v/>
      </c>
      <c r="G67" s="19" t="str">
        <f>FSGT2_Class!G72</f>
        <v/>
      </c>
      <c r="H67" s="19">
        <f>VLOOKUP(C67,Liste!$E$3:$K$1407,7,FALSE)</f>
        <v>0</v>
      </c>
      <c r="I67" s="19" t="str">
        <f>FSGT2_Class!H72</f>
        <v/>
      </c>
      <c r="J67" s="274">
        <f>SUM(FSGT2_Class!K72,FSGT2_Class!S72,FSGT2_Class!AA72)</f>
        <v>0</v>
      </c>
      <c r="K67" s="274">
        <f>SUM(FSGT2_Class!P72,FSGT2_Class!X72,FSGT2_Class!AF72)</f>
        <v>0</v>
      </c>
    </row>
    <row r="68" spans="1:11" x14ac:dyDescent="0.3">
      <c r="A68" s="165" t="s">
        <v>50</v>
      </c>
      <c r="B68" s="165">
        <v>66</v>
      </c>
      <c r="C68" s="19" t="str">
        <f t="shared" si="1"/>
        <v/>
      </c>
      <c r="D68" s="19" t="str">
        <f>FSGT2_Class!D73</f>
        <v/>
      </c>
      <c r="E68" s="19" t="str">
        <f>FSGT2_Class!E73</f>
        <v/>
      </c>
      <c r="F68" s="19" t="str">
        <f>FSGT2_Class!F73</f>
        <v/>
      </c>
      <c r="G68" s="19" t="str">
        <f>FSGT2_Class!G73</f>
        <v/>
      </c>
      <c r="H68" s="19">
        <f>VLOOKUP(C68,Liste!$E$3:$K$1407,7,FALSE)</f>
        <v>0</v>
      </c>
      <c r="I68" s="19" t="str">
        <f>FSGT2_Class!H73</f>
        <v/>
      </c>
      <c r="J68" s="274">
        <f>SUM(FSGT2_Class!K73,FSGT2_Class!S73,FSGT2_Class!AA73)</f>
        <v>0</v>
      </c>
      <c r="K68" s="274">
        <f>SUM(FSGT2_Class!P73,FSGT2_Class!X73,FSGT2_Class!AF73)</f>
        <v>0</v>
      </c>
    </row>
    <row r="69" spans="1:11" x14ac:dyDescent="0.3">
      <c r="A69" s="165" t="s">
        <v>50</v>
      </c>
      <c r="B69" s="165">
        <v>67</v>
      </c>
      <c r="C69" s="19" t="str">
        <f t="shared" si="1"/>
        <v/>
      </c>
      <c r="D69" s="19" t="str">
        <f>FSGT2_Class!D74</f>
        <v/>
      </c>
      <c r="E69" s="19" t="str">
        <f>FSGT2_Class!E74</f>
        <v/>
      </c>
      <c r="F69" s="19" t="str">
        <f>FSGT2_Class!F74</f>
        <v/>
      </c>
      <c r="G69" s="19" t="str">
        <f>FSGT2_Class!G74</f>
        <v/>
      </c>
      <c r="H69" s="19">
        <f>VLOOKUP(C69,Liste!$E$3:$K$1407,7,FALSE)</f>
        <v>0</v>
      </c>
      <c r="I69" s="19" t="str">
        <f>FSGT2_Class!H74</f>
        <v/>
      </c>
      <c r="J69" s="274">
        <f>SUM(FSGT2_Class!K74,FSGT2_Class!S74,FSGT2_Class!AA74)</f>
        <v>0</v>
      </c>
      <c r="K69" s="274">
        <f>SUM(FSGT2_Class!P74,FSGT2_Class!X74,FSGT2_Class!AF74)</f>
        <v>0</v>
      </c>
    </row>
    <row r="70" spans="1:11" x14ac:dyDescent="0.3">
      <c r="A70" s="165" t="s">
        <v>50</v>
      </c>
      <c r="B70" s="165">
        <v>68</v>
      </c>
      <c r="C70" s="19" t="str">
        <f t="shared" si="1"/>
        <v/>
      </c>
      <c r="D70" s="19" t="str">
        <f>FSGT2_Class!D75</f>
        <v/>
      </c>
      <c r="E70" s="19" t="str">
        <f>FSGT2_Class!E75</f>
        <v/>
      </c>
      <c r="F70" s="19" t="str">
        <f>FSGT2_Class!F75</f>
        <v/>
      </c>
      <c r="G70" s="19" t="str">
        <f>FSGT2_Class!G75</f>
        <v/>
      </c>
      <c r="H70" s="19">
        <f>VLOOKUP(C70,Liste!$E$3:$K$1407,7,FALSE)</f>
        <v>0</v>
      </c>
      <c r="I70" s="19" t="str">
        <f>FSGT2_Class!H75</f>
        <v/>
      </c>
      <c r="J70" s="274">
        <f>SUM(FSGT2_Class!K75,FSGT2_Class!S75,FSGT2_Class!AA75)</f>
        <v>0</v>
      </c>
      <c r="K70" s="274">
        <f>SUM(FSGT2_Class!P75,FSGT2_Class!X75,FSGT2_Class!AF75)</f>
        <v>0</v>
      </c>
    </row>
    <row r="71" spans="1:11" x14ac:dyDescent="0.3">
      <c r="A71" s="165" t="s">
        <v>50</v>
      </c>
      <c r="B71" s="165">
        <v>69</v>
      </c>
      <c r="C71" s="19" t="str">
        <f t="shared" si="1"/>
        <v/>
      </c>
      <c r="D71" s="19" t="str">
        <f>FSGT2_Class!D76</f>
        <v/>
      </c>
      <c r="E71" s="19" t="str">
        <f>FSGT2_Class!E76</f>
        <v/>
      </c>
      <c r="F71" s="19" t="str">
        <f>FSGT2_Class!F76</f>
        <v/>
      </c>
      <c r="G71" s="19" t="str">
        <f>FSGT2_Class!G76</f>
        <v/>
      </c>
      <c r="H71" s="19">
        <f>VLOOKUP(C71,Liste!$E$3:$K$1407,7,FALSE)</f>
        <v>0</v>
      </c>
      <c r="I71" s="19" t="str">
        <f>FSGT2_Class!H76</f>
        <v/>
      </c>
      <c r="J71" s="274">
        <f>SUM(FSGT2_Class!K76,FSGT2_Class!S76,FSGT2_Class!AA76)</f>
        <v>0</v>
      </c>
      <c r="K71" s="274">
        <f>SUM(FSGT2_Class!P76,FSGT2_Class!X76,FSGT2_Class!AF76)</f>
        <v>0</v>
      </c>
    </row>
    <row r="72" spans="1:11" x14ac:dyDescent="0.3">
      <c r="A72" s="165" t="s">
        <v>50</v>
      </c>
      <c r="B72" s="165">
        <v>70</v>
      </c>
      <c r="C72" s="19" t="str">
        <f t="shared" si="1"/>
        <v/>
      </c>
      <c r="D72" s="19" t="str">
        <f>FSGT2_Class!D77</f>
        <v/>
      </c>
      <c r="E72" s="19" t="str">
        <f>FSGT2_Class!E77</f>
        <v/>
      </c>
      <c r="F72" s="19" t="str">
        <f>FSGT2_Class!F77</f>
        <v/>
      </c>
      <c r="G72" s="19" t="str">
        <f>FSGT2_Class!G77</f>
        <v/>
      </c>
      <c r="H72" s="19">
        <f>VLOOKUP(C72,Liste!$E$3:$K$1407,7,FALSE)</f>
        <v>0</v>
      </c>
      <c r="I72" s="19" t="str">
        <f>FSGT2_Class!H77</f>
        <v/>
      </c>
      <c r="J72" s="274">
        <f>SUM(FSGT2_Class!K77,FSGT2_Class!S77,FSGT2_Class!AA77)</f>
        <v>0</v>
      </c>
      <c r="K72" s="274">
        <f>SUM(FSGT2_Class!P77,FSGT2_Class!X77,FSGT2_Class!AF77)</f>
        <v>0</v>
      </c>
    </row>
    <row r="73" spans="1:11" x14ac:dyDescent="0.3">
      <c r="A73" s="165" t="s">
        <v>50</v>
      </c>
      <c r="B73" s="165">
        <v>71</v>
      </c>
      <c r="C73" s="19" t="str">
        <f t="shared" si="1"/>
        <v/>
      </c>
      <c r="D73" s="19" t="str">
        <f>FSGT2_Class!D78</f>
        <v/>
      </c>
      <c r="E73" s="19" t="str">
        <f>FSGT2_Class!E78</f>
        <v/>
      </c>
      <c r="F73" s="19" t="str">
        <f>FSGT2_Class!F78</f>
        <v/>
      </c>
      <c r="G73" s="19" t="str">
        <f>FSGT2_Class!G78</f>
        <v/>
      </c>
      <c r="H73" s="19">
        <f>VLOOKUP(C73,Liste!$E$3:$K$1407,7,FALSE)</f>
        <v>0</v>
      </c>
      <c r="I73" s="19" t="str">
        <f>FSGT2_Class!H78</f>
        <v/>
      </c>
      <c r="J73" s="274">
        <f>SUM(FSGT2_Class!K78,FSGT2_Class!S78,FSGT2_Class!AA78)</f>
        <v>0</v>
      </c>
      <c r="K73" s="274">
        <f>SUM(FSGT2_Class!P78,FSGT2_Class!X78,FSGT2_Class!AF78)</f>
        <v>0</v>
      </c>
    </row>
    <row r="74" spans="1:11" x14ac:dyDescent="0.3">
      <c r="A74" s="165" t="s">
        <v>50</v>
      </c>
      <c r="B74" s="165">
        <v>72</v>
      </c>
      <c r="C74" s="19" t="str">
        <f t="shared" si="1"/>
        <v/>
      </c>
      <c r="D74" s="19" t="str">
        <f>FSGT2_Class!D79</f>
        <v/>
      </c>
      <c r="E74" s="19" t="str">
        <f>FSGT2_Class!E79</f>
        <v/>
      </c>
      <c r="F74" s="19" t="str">
        <f>FSGT2_Class!F79</f>
        <v/>
      </c>
      <c r="G74" s="19" t="str">
        <f>FSGT2_Class!G79</f>
        <v/>
      </c>
      <c r="H74" s="19">
        <f>VLOOKUP(C74,Liste!$E$3:$K$1407,7,FALSE)</f>
        <v>0</v>
      </c>
      <c r="I74" s="19" t="str">
        <f>FSGT2_Class!H79</f>
        <v/>
      </c>
      <c r="J74" s="274">
        <f>SUM(FSGT2_Class!K79,FSGT2_Class!S79,FSGT2_Class!AA79)</f>
        <v>0</v>
      </c>
      <c r="K74" s="274">
        <f>SUM(FSGT2_Class!P79,FSGT2_Class!X79,FSGT2_Class!AF79)</f>
        <v>0</v>
      </c>
    </row>
    <row r="75" spans="1:11" x14ac:dyDescent="0.3">
      <c r="A75" s="165" t="s">
        <v>50</v>
      </c>
      <c r="B75" s="165">
        <v>73</v>
      </c>
      <c r="C75" s="19" t="str">
        <f t="shared" si="1"/>
        <v/>
      </c>
      <c r="D75" s="19" t="str">
        <f>FSGT2_Class!D80</f>
        <v/>
      </c>
      <c r="E75" s="19" t="str">
        <f>FSGT2_Class!E80</f>
        <v/>
      </c>
      <c r="F75" s="19" t="str">
        <f>FSGT2_Class!F80</f>
        <v/>
      </c>
      <c r="G75" s="19" t="str">
        <f>FSGT2_Class!G80</f>
        <v/>
      </c>
      <c r="H75" s="19">
        <f>VLOOKUP(C75,Liste!$E$3:$K$1407,7,FALSE)</f>
        <v>0</v>
      </c>
      <c r="I75" s="19" t="str">
        <f>FSGT2_Class!H80</f>
        <v/>
      </c>
      <c r="J75" s="274">
        <f>SUM(FSGT2_Class!K80,FSGT2_Class!S80,FSGT2_Class!AA80)</f>
        <v>0</v>
      </c>
      <c r="K75" s="274">
        <f>SUM(FSGT2_Class!P80,FSGT2_Class!X80,FSGT2_Class!AF80)</f>
        <v>0</v>
      </c>
    </row>
    <row r="76" spans="1:11" x14ac:dyDescent="0.3">
      <c r="A76" s="165" t="s">
        <v>50</v>
      </c>
      <c r="B76" s="165">
        <v>74</v>
      </c>
      <c r="C76" s="19" t="str">
        <f t="shared" si="1"/>
        <v/>
      </c>
      <c r="D76" s="19" t="str">
        <f>FSGT2_Class!D81</f>
        <v/>
      </c>
      <c r="E76" s="19" t="str">
        <f>FSGT2_Class!E81</f>
        <v/>
      </c>
      <c r="F76" s="19" t="str">
        <f>FSGT2_Class!F81</f>
        <v/>
      </c>
      <c r="G76" s="19" t="str">
        <f>FSGT2_Class!G81</f>
        <v/>
      </c>
      <c r="H76" s="19">
        <f>VLOOKUP(C76,Liste!$E$3:$K$1407,7,FALSE)</f>
        <v>0</v>
      </c>
      <c r="I76" s="19" t="str">
        <f>FSGT2_Class!H81</f>
        <v/>
      </c>
      <c r="J76" s="274">
        <f>SUM(FSGT2_Class!K81,FSGT2_Class!S81,FSGT2_Class!AA81)</f>
        <v>0</v>
      </c>
      <c r="K76" s="274">
        <f>SUM(FSGT2_Class!P81,FSGT2_Class!X81,FSGT2_Class!AF81)</f>
        <v>0</v>
      </c>
    </row>
    <row r="77" spans="1:11" x14ac:dyDescent="0.3">
      <c r="A77" s="165" t="s">
        <v>50</v>
      </c>
      <c r="B77" s="165">
        <v>75</v>
      </c>
      <c r="C77" s="19" t="str">
        <f t="shared" si="1"/>
        <v/>
      </c>
      <c r="D77" s="19" t="str">
        <f>FSGT2_Class!D82</f>
        <v/>
      </c>
      <c r="E77" s="19" t="str">
        <f>FSGT2_Class!E82</f>
        <v/>
      </c>
      <c r="F77" s="19" t="str">
        <f>FSGT2_Class!F82</f>
        <v/>
      </c>
      <c r="G77" s="19" t="str">
        <f>FSGT2_Class!G82</f>
        <v/>
      </c>
      <c r="H77" s="19">
        <f>VLOOKUP(C77,Liste!$E$3:$K$1407,7,FALSE)</f>
        <v>0</v>
      </c>
      <c r="I77" s="19" t="str">
        <f>FSGT2_Class!H82</f>
        <v/>
      </c>
      <c r="J77" s="274">
        <f>SUM(FSGT2_Class!K82,FSGT2_Class!S82,FSGT2_Class!AA82)</f>
        <v>0</v>
      </c>
      <c r="K77" s="274">
        <f>SUM(FSGT2_Class!P82,FSGT2_Class!X82,FSGT2_Class!AF82)</f>
        <v>0</v>
      </c>
    </row>
    <row r="78" spans="1:11" x14ac:dyDescent="0.3">
      <c r="A78" s="165" t="s">
        <v>50</v>
      </c>
      <c r="B78" s="165">
        <v>76</v>
      </c>
      <c r="C78" s="19" t="str">
        <f t="shared" si="1"/>
        <v/>
      </c>
      <c r="D78" s="19" t="str">
        <f>FSGT2_Class!D83</f>
        <v/>
      </c>
      <c r="E78" s="19" t="str">
        <f>FSGT2_Class!E83</f>
        <v/>
      </c>
      <c r="F78" s="19" t="str">
        <f>FSGT2_Class!F83</f>
        <v/>
      </c>
      <c r="G78" s="19" t="str">
        <f>FSGT2_Class!G83</f>
        <v/>
      </c>
      <c r="H78" s="19">
        <f>VLOOKUP(C78,Liste!$E$3:$K$1407,7,FALSE)</f>
        <v>0</v>
      </c>
      <c r="I78" s="19" t="str">
        <f>FSGT2_Class!H83</f>
        <v/>
      </c>
      <c r="J78" s="274">
        <f>SUM(FSGT2_Class!K83,FSGT2_Class!S83,FSGT2_Class!AA83)</f>
        <v>0</v>
      </c>
      <c r="K78" s="274">
        <f>SUM(FSGT2_Class!P83,FSGT2_Class!X83,FSGT2_Class!AF83)</f>
        <v>0</v>
      </c>
    </row>
    <row r="79" spans="1:11" x14ac:dyDescent="0.3">
      <c r="A79" s="165" t="s">
        <v>50</v>
      </c>
      <c r="B79" s="165">
        <v>77</v>
      </c>
      <c r="C79" s="19" t="str">
        <f t="shared" si="1"/>
        <v/>
      </c>
      <c r="D79" s="19" t="str">
        <f>FSGT2_Class!D84</f>
        <v/>
      </c>
      <c r="E79" s="19" t="str">
        <f>FSGT2_Class!E84</f>
        <v/>
      </c>
      <c r="F79" s="19" t="str">
        <f>FSGT2_Class!F84</f>
        <v/>
      </c>
      <c r="G79" s="19" t="str">
        <f>FSGT2_Class!G84</f>
        <v/>
      </c>
      <c r="H79" s="19">
        <f>VLOOKUP(C79,Liste!$E$3:$K$1407,7,FALSE)</f>
        <v>0</v>
      </c>
      <c r="I79" s="19" t="str">
        <f>FSGT2_Class!H84</f>
        <v/>
      </c>
      <c r="J79" s="274">
        <f>SUM(FSGT2_Class!K84,FSGT2_Class!S84,FSGT2_Class!AA84)</f>
        <v>0</v>
      </c>
      <c r="K79" s="274">
        <f>SUM(FSGT2_Class!P84,FSGT2_Class!X84,FSGT2_Class!AF84)</f>
        <v>0</v>
      </c>
    </row>
    <row r="80" spans="1:11" x14ac:dyDescent="0.3">
      <c r="A80" s="165" t="s">
        <v>50</v>
      </c>
      <c r="B80" s="165">
        <v>78</v>
      </c>
      <c r="C80" s="19" t="str">
        <f t="shared" si="1"/>
        <v/>
      </c>
      <c r="D80" s="19" t="str">
        <f>FSGT2_Class!D85</f>
        <v/>
      </c>
      <c r="E80" s="19" t="str">
        <f>FSGT2_Class!E85</f>
        <v/>
      </c>
      <c r="F80" s="19" t="str">
        <f>FSGT2_Class!F85</f>
        <v/>
      </c>
      <c r="G80" s="19" t="str">
        <f>FSGT2_Class!G85</f>
        <v/>
      </c>
      <c r="H80" s="19">
        <f>VLOOKUP(C80,Liste!$E$3:$K$1407,7,FALSE)</f>
        <v>0</v>
      </c>
      <c r="I80" s="19" t="str">
        <f>FSGT2_Class!H85</f>
        <v/>
      </c>
      <c r="J80" s="274">
        <f>SUM(FSGT2_Class!K85,FSGT2_Class!S85,FSGT2_Class!AA85)</f>
        <v>0</v>
      </c>
      <c r="K80" s="274">
        <f>SUM(FSGT2_Class!P85,FSGT2_Class!X85,FSGT2_Class!AF85)</f>
        <v>0</v>
      </c>
    </row>
    <row r="81" spans="1:11" x14ac:dyDescent="0.3">
      <c r="A81" s="165" t="s">
        <v>50</v>
      </c>
      <c r="B81" s="165">
        <v>79</v>
      </c>
      <c r="C81" s="19" t="str">
        <f t="shared" si="1"/>
        <v/>
      </c>
      <c r="D81" s="19" t="str">
        <f>FSGT2_Class!D86</f>
        <v/>
      </c>
      <c r="E81" s="19" t="str">
        <f>FSGT2_Class!E86</f>
        <v/>
      </c>
      <c r="F81" s="19" t="str">
        <f>FSGT2_Class!F86</f>
        <v/>
      </c>
      <c r="G81" s="19" t="str">
        <f>FSGT2_Class!G86</f>
        <v/>
      </c>
      <c r="H81" s="19">
        <f>VLOOKUP(C81,Liste!$E$3:$K$1407,7,FALSE)</f>
        <v>0</v>
      </c>
      <c r="I81" s="19" t="str">
        <f>FSGT2_Class!H86</f>
        <v/>
      </c>
      <c r="J81" s="274">
        <f>SUM(FSGT2_Class!K86,FSGT2_Class!S86,FSGT2_Class!AA86)</f>
        <v>0</v>
      </c>
      <c r="K81" s="274">
        <f>SUM(FSGT2_Class!P86,FSGT2_Class!X86,FSGT2_Class!AF86)</f>
        <v>0</v>
      </c>
    </row>
    <row r="82" spans="1:11" x14ac:dyDescent="0.3">
      <c r="A82" s="165" t="s">
        <v>50</v>
      </c>
      <c r="B82" s="165">
        <v>80</v>
      </c>
      <c r="C82" s="19" t="str">
        <f t="shared" si="1"/>
        <v/>
      </c>
      <c r="D82" s="19" t="str">
        <f>FSGT2_Class!D87</f>
        <v/>
      </c>
      <c r="E82" s="19" t="str">
        <f>FSGT2_Class!E87</f>
        <v/>
      </c>
      <c r="F82" s="19" t="str">
        <f>FSGT2_Class!F87</f>
        <v/>
      </c>
      <c r="G82" s="19" t="str">
        <f>FSGT2_Class!G87</f>
        <v/>
      </c>
      <c r="H82" s="19">
        <f>VLOOKUP(C82,Liste!$E$3:$K$1407,7,FALSE)</f>
        <v>0</v>
      </c>
      <c r="I82" s="19" t="str">
        <f>FSGT2_Class!H87</f>
        <v/>
      </c>
      <c r="J82" s="274">
        <f>SUM(FSGT2_Class!K87,FSGT2_Class!S87,FSGT2_Class!AA87)</f>
        <v>0</v>
      </c>
      <c r="K82" s="274">
        <f>SUM(FSGT2_Class!P87,FSGT2_Class!X87,FSGT2_Class!AF87)</f>
        <v>0</v>
      </c>
    </row>
    <row r="83" spans="1:11" x14ac:dyDescent="0.3">
      <c r="A83" s="165" t="s">
        <v>50</v>
      </c>
      <c r="B83" s="165">
        <v>81</v>
      </c>
      <c r="C83" s="19" t="str">
        <f t="shared" si="1"/>
        <v/>
      </c>
      <c r="D83" s="19" t="str">
        <f>FSGT2_Class!D88</f>
        <v/>
      </c>
      <c r="E83" s="19" t="str">
        <f>FSGT2_Class!E88</f>
        <v/>
      </c>
      <c r="F83" s="19" t="str">
        <f>FSGT2_Class!F88</f>
        <v/>
      </c>
      <c r="G83" s="19" t="str">
        <f>FSGT2_Class!G88</f>
        <v/>
      </c>
      <c r="H83" s="19">
        <f>VLOOKUP(C83,Liste!$E$3:$K$1407,7,FALSE)</f>
        <v>0</v>
      </c>
      <c r="I83" s="19" t="str">
        <f>FSGT2_Class!H88</f>
        <v/>
      </c>
      <c r="J83" s="274">
        <f>SUM(FSGT2_Class!K88,FSGT2_Class!S88,FSGT2_Class!AA88)</f>
        <v>0</v>
      </c>
      <c r="K83" s="274">
        <f>SUM(FSGT2_Class!P88,FSGT2_Class!X88,FSGT2_Class!AF88)</f>
        <v>0</v>
      </c>
    </row>
    <row r="84" spans="1:11" x14ac:dyDescent="0.3">
      <c r="A84" s="165" t="s">
        <v>50</v>
      </c>
      <c r="B84" s="165">
        <v>82</v>
      </c>
      <c r="C84" s="19" t="str">
        <f t="shared" si="1"/>
        <v/>
      </c>
      <c r="D84" s="19" t="str">
        <f>FSGT2_Class!D89</f>
        <v/>
      </c>
      <c r="E84" s="19" t="str">
        <f>FSGT2_Class!E89</f>
        <v/>
      </c>
      <c r="F84" s="19" t="str">
        <f>FSGT2_Class!F89</f>
        <v/>
      </c>
      <c r="G84" s="19" t="str">
        <f>FSGT2_Class!G89</f>
        <v/>
      </c>
      <c r="H84" s="19">
        <f>VLOOKUP(C84,Liste!$E$3:$K$1407,7,FALSE)</f>
        <v>0</v>
      </c>
      <c r="I84" s="19" t="str">
        <f>FSGT2_Class!H89</f>
        <v/>
      </c>
      <c r="J84" s="274">
        <f>SUM(FSGT2_Class!K89,FSGT2_Class!S89,FSGT2_Class!AA89)</f>
        <v>0</v>
      </c>
      <c r="K84" s="274">
        <f>SUM(FSGT2_Class!P89,FSGT2_Class!X89,FSGT2_Class!AF89)</f>
        <v>0</v>
      </c>
    </row>
    <row r="85" spans="1:11" x14ac:dyDescent="0.3">
      <c r="A85" s="165" t="s">
        <v>50</v>
      </c>
      <c r="B85" s="165">
        <v>83</v>
      </c>
      <c r="C85" s="19" t="str">
        <f t="shared" si="1"/>
        <v/>
      </c>
      <c r="D85" s="19" t="str">
        <f>FSGT2_Class!D90</f>
        <v/>
      </c>
      <c r="E85" s="19" t="str">
        <f>FSGT2_Class!E90</f>
        <v/>
      </c>
      <c r="F85" s="19" t="str">
        <f>FSGT2_Class!F90</f>
        <v/>
      </c>
      <c r="G85" s="19" t="str">
        <f>FSGT2_Class!G90</f>
        <v/>
      </c>
      <c r="H85" s="19">
        <f>VLOOKUP(C85,Liste!$E$3:$K$1407,7,FALSE)</f>
        <v>0</v>
      </c>
      <c r="I85" s="19" t="str">
        <f>FSGT2_Class!H90</f>
        <v/>
      </c>
      <c r="J85" s="274">
        <f>SUM(FSGT2_Class!K90,FSGT2_Class!S90,FSGT2_Class!AA90)</f>
        <v>0</v>
      </c>
      <c r="K85" s="274">
        <f>SUM(FSGT2_Class!P90,FSGT2_Class!X90,FSGT2_Class!AF90)</f>
        <v>0</v>
      </c>
    </row>
    <row r="86" spans="1:11" x14ac:dyDescent="0.3">
      <c r="A86" s="165" t="s">
        <v>50</v>
      </c>
      <c r="B86" s="165">
        <v>84</v>
      </c>
      <c r="C86" s="19" t="str">
        <f t="shared" si="1"/>
        <v/>
      </c>
      <c r="D86" s="19" t="str">
        <f>FSGT2_Class!D91</f>
        <v/>
      </c>
      <c r="E86" s="19" t="str">
        <f>FSGT2_Class!E91</f>
        <v/>
      </c>
      <c r="F86" s="19" t="str">
        <f>FSGT2_Class!F91</f>
        <v/>
      </c>
      <c r="G86" s="19" t="str">
        <f>FSGT2_Class!G91</f>
        <v/>
      </c>
      <c r="H86" s="19">
        <f>VLOOKUP(C86,Liste!$E$3:$K$1407,7,FALSE)</f>
        <v>0</v>
      </c>
      <c r="I86" s="19" t="str">
        <f>FSGT2_Class!H91</f>
        <v/>
      </c>
      <c r="J86" s="274">
        <f>SUM(FSGT2_Class!K91,FSGT2_Class!S91,FSGT2_Class!AA91)</f>
        <v>0</v>
      </c>
      <c r="K86" s="274">
        <f>SUM(FSGT2_Class!P91,FSGT2_Class!X91,FSGT2_Class!AF91)</f>
        <v>0</v>
      </c>
    </row>
    <row r="87" spans="1:11" x14ac:dyDescent="0.3">
      <c r="A87" s="165" t="s">
        <v>50</v>
      </c>
      <c r="B87" s="165">
        <v>85</v>
      </c>
      <c r="C87" s="19" t="str">
        <f t="shared" si="1"/>
        <v/>
      </c>
      <c r="D87" s="19" t="str">
        <f>FSGT2_Class!D92</f>
        <v/>
      </c>
      <c r="E87" s="19" t="str">
        <f>FSGT2_Class!E92</f>
        <v/>
      </c>
      <c r="F87" s="19" t="str">
        <f>FSGT2_Class!F92</f>
        <v/>
      </c>
      <c r="G87" s="19" t="str">
        <f>FSGT2_Class!G92</f>
        <v/>
      </c>
      <c r="H87" s="19">
        <f>VLOOKUP(C87,Liste!$E$3:$K$1407,7,FALSE)</f>
        <v>0</v>
      </c>
      <c r="I87" s="19" t="str">
        <f>FSGT2_Class!H92</f>
        <v/>
      </c>
      <c r="J87" s="274">
        <f>SUM(FSGT2_Class!K92,FSGT2_Class!S92,FSGT2_Class!AA92)</f>
        <v>0</v>
      </c>
      <c r="K87" s="274">
        <f>SUM(FSGT2_Class!P92,FSGT2_Class!X92,FSGT2_Class!AF92)</f>
        <v>0</v>
      </c>
    </row>
    <row r="88" spans="1:11" x14ac:dyDescent="0.3">
      <c r="A88" s="165" t="s">
        <v>50</v>
      </c>
      <c r="B88" s="165">
        <v>86</v>
      </c>
      <c r="C88" s="19" t="str">
        <f t="shared" si="1"/>
        <v/>
      </c>
      <c r="D88" s="19" t="str">
        <f>FSGT2_Class!D93</f>
        <v/>
      </c>
      <c r="E88" s="19" t="str">
        <f>FSGT2_Class!E93</f>
        <v/>
      </c>
      <c r="F88" s="19" t="str">
        <f>FSGT2_Class!F93</f>
        <v/>
      </c>
      <c r="G88" s="19" t="str">
        <f>FSGT2_Class!G93</f>
        <v/>
      </c>
      <c r="H88" s="19">
        <f>VLOOKUP(C88,Liste!$E$3:$K$1407,7,FALSE)</f>
        <v>0</v>
      </c>
      <c r="I88" s="19" t="str">
        <f>FSGT2_Class!H93</f>
        <v/>
      </c>
      <c r="J88" s="274">
        <f>SUM(FSGT2_Class!K93,FSGT2_Class!S93,FSGT2_Class!AA93)</f>
        <v>0</v>
      </c>
      <c r="K88" s="274">
        <f>SUM(FSGT2_Class!P93,FSGT2_Class!X93,FSGT2_Class!AF93)</f>
        <v>0</v>
      </c>
    </row>
    <row r="89" spans="1:11" x14ac:dyDescent="0.3">
      <c r="A89" s="165" t="s">
        <v>50</v>
      </c>
      <c r="B89" s="165">
        <v>87</v>
      </c>
      <c r="C89" s="19" t="str">
        <f t="shared" si="1"/>
        <v/>
      </c>
      <c r="D89" s="19" t="str">
        <f>FSGT2_Class!D94</f>
        <v/>
      </c>
      <c r="E89" s="19" t="str">
        <f>FSGT2_Class!E94</f>
        <v/>
      </c>
      <c r="F89" s="19" t="str">
        <f>FSGT2_Class!F94</f>
        <v/>
      </c>
      <c r="G89" s="19" t="str">
        <f>FSGT2_Class!G94</f>
        <v/>
      </c>
      <c r="H89" s="19">
        <f>VLOOKUP(C89,Liste!$E$3:$K$1407,7,FALSE)</f>
        <v>0</v>
      </c>
      <c r="I89" s="19" t="str">
        <f>FSGT2_Class!H94</f>
        <v/>
      </c>
      <c r="J89" s="274">
        <f>SUM(FSGT2_Class!K94,FSGT2_Class!S94,FSGT2_Class!AA94)</f>
        <v>0</v>
      </c>
      <c r="K89" s="274">
        <f>SUM(FSGT2_Class!P94,FSGT2_Class!X94,FSGT2_Class!AF94)</f>
        <v>0</v>
      </c>
    </row>
    <row r="90" spans="1:11" x14ac:dyDescent="0.3">
      <c r="A90" s="165" t="s">
        <v>50</v>
      </c>
      <c r="B90" s="165">
        <v>88</v>
      </c>
      <c r="C90" s="19" t="str">
        <f t="shared" si="1"/>
        <v/>
      </c>
      <c r="D90" s="19" t="str">
        <f>FSGT2_Class!D95</f>
        <v/>
      </c>
      <c r="E90" s="19" t="str">
        <f>FSGT2_Class!E95</f>
        <v/>
      </c>
      <c r="F90" s="19" t="str">
        <f>FSGT2_Class!F95</f>
        <v/>
      </c>
      <c r="G90" s="19" t="str">
        <f>FSGT2_Class!G95</f>
        <v/>
      </c>
      <c r="H90" s="19">
        <f>VLOOKUP(C90,Liste!$E$3:$K$1407,7,FALSE)</f>
        <v>0</v>
      </c>
      <c r="I90" s="19" t="str">
        <f>FSGT2_Class!H95</f>
        <v/>
      </c>
      <c r="J90" s="274">
        <f>SUM(FSGT2_Class!K95,FSGT2_Class!S95,FSGT2_Class!AA95)</f>
        <v>0</v>
      </c>
      <c r="K90" s="274">
        <f>SUM(FSGT2_Class!P95,FSGT2_Class!X95,FSGT2_Class!AF95)</f>
        <v>0</v>
      </c>
    </row>
    <row r="91" spans="1:11" x14ac:dyDescent="0.3">
      <c r="A91" s="165" t="s">
        <v>50</v>
      </c>
      <c r="B91" s="165">
        <v>89</v>
      </c>
      <c r="C91" s="19" t="str">
        <f t="shared" si="1"/>
        <v/>
      </c>
      <c r="D91" s="19" t="str">
        <f>FSGT2_Class!D96</f>
        <v/>
      </c>
      <c r="E91" s="19" t="str">
        <f>FSGT2_Class!E96</f>
        <v/>
      </c>
      <c r="F91" s="19" t="str">
        <f>FSGT2_Class!F96</f>
        <v/>
      </c>
      <c r="G91" s="19" t="str">
        <f>FSGT2_Class!G96</f>
        <v/>
      </c>
      <c r="H91" s="19">
        <f>VLOOKUP(C91,Liste!$E$3:$K$1407,7,FALSE)</f>
        <v>0</v>
      </c>
      <c r="I91" s="19" t="str">
        <f>FSGT2_Class!H96</f>
        <v/>
      </c>
      <c r="J91" s="274">
        <f>SUM(FSGT2_Class!K96,FSGT2_Class!S96,FSGT2_Class!AA96)</f>
        <v>0</v>
      </c>
      <c r="K91" s="274">
        <f>SUM(FSGT2_Class!P96,FSGT2_Class!X96,FSGT2_Class!AF96)</f>
        <v>0</v>
      </c>
    </row>
    <row r="92" spans="1:11" x14ac:dyDescent="0.3">
      <c r="A92" s="165" t="s">
        <v>50</v>
      </c>
      <c r="B92" s="165">
        <v>90</v>
      </c>
      <c r="C92" s="19" t="str">
        <f t="shared" si="1"/>
        <v/>
      </c>
      <c r="D92" s="19" t="str">
        <f>FSGT2_Class!D97</f>
        <v/>
      </c>
      <c r="E92" s="19" t="str">
        <f>FSGT2_Class!E97</f>
        <v/>
      </c>
      <c r="F92" s="19" t="str">
        <f>FSGT2_Class!F97</f>
        <v/>
      </c>
      <c r="G92" s="19" t="str">
        <f>FSGT2_Class!G97</f>
        <v/>
      </c>
      <c r="H92" s="19">
        <f>VLOOKUP(C92,Liste!$E$3:$K$1407,7,FALSE)</f>
        <v>0</v>
      </c>
      <c r="I92" s="19" t="str">
        <f>FSGT2_Class!H97</f>
        <v/>
      </c>
      <c r="J92" s="274">
        <f>SUM(FSGT2_Class!K97,FSGT2_Class!S97,FSGT2_Class!AA97)</f>
        <v>0</v>
      </c>
      <c r="K92" s="274">
        <f>SUM(FSGT2_Class!P97,FSGT2_Class!X97,FSGT2_Class!AF97)</f>
        <v>0</v>
      </c>
    </row>
    <row r="93" spans="1:11" x14ac:dyDescent="0.3">
      <c r="A93" s="165" t="s">
        <v>50</v>
      </c>
      <c r="B93" s="165">
        <v>91</v>
      </c>
      <c r="C93" s="19" t="str">
        <f t="shared" si="1"/>
        <v/>
      </c>
      <c r="D93" s="19" t="str">
        <f>FSGT2_Class!D98</f>
        <v/>
      </c>
      <c r="E93" s="19" t="str">
        <f>FSGT2_Class!E98</f>
        <v/>
      </c>
      <c r="F93" s="19" t="str">
        <f>FSGT2_Class!F98</f>
        <v/>
      </c>
      <c r="G93" s="19" t="str">
        <f>FSGT2_Class!G98</f>
        <v/>
      </c>
      <c r="H93" s="19">
        <f>VLOOKUP(C93,Liste!$E$3:$K$1407,7,FALSE)</f>
        <v>0</v>
      </c>
      <c r="I93" s="19" t="str">
        <f>FSGT2_Class!H98</f>
        <v/>
      </c>
      <c r="J93" s="274">
        <f>SUM(FSGT2_Class!K98,FSGT2_Class!S98,FSGT2_Class!AA98)</f>
        <v>0</v>
      </c>
      <c r="K93" s="274">
        <f>SUM(FSGT2_Class!P98,FSGT2_Class!X98,FSGT2_Class!AF98)</f>
        <v>0</v>
      </c>
    </row>
    <row r="94" spans="1:11" x14ac:dyDescent="0.3">
      <c r="A94" s="165" t="s">
        <v>50</v>
      </c>
      <c r="B94" s="165">
        <v>92</v>
      </c>
      <c r="C94" s="19" t="str">
        <f t="shared" si="1"/>
        <v/>
      </c>
      <c r="D94" s="19" t="str">
        <f>FSGT2_Class!D99</f>
        <v/>
      </c>
      <c r="E94" s="19" t="str">
        <f>FSGT2_Class!E99</f>
        <v/>
      </c>
      <c r="F94" s="19" t="str">
        <f>FSGT2_Class!F99</f>
        <v/>
      </c>
      <c r="G94" s="19" t="str">
        <f>FSGT2_Class!G99</f>
        <v/>
      </c>
      <c r="H94" s="19">
        <f>VLOOKUP(C94,Liste!$E$3:$K$1407,7,FALSE)</f>
        <v>0</v>
      </c>
      <c r="I94" s="19" t="str">
        <f>FSGT2_Class!H99</f>
        <v/>
      </c>
      <c r="J94" s="274">
        <f>SUM(FSGT2_Class!K99,FSGT2_Class!S99,FSGT2_Class!AA99)</f>
        <v>0</v>
      </c>
      <c r="K94" s="274">
        <f>SUM(FSGT2_Class!P99,FSGT2_Class!X99,FSGT2_Class!AF99)</f>
        <v>0</v>
      </c>
    </row>
    <row r="95" spans="1:11" x14ac:dyDescent="0.3">
      <c r="A95" s="165" t="s">
        <v>50</v>
      </c>
      <c r="B95" s="165">
        <v>93</v>
      </c>
      <c r="C95" s="19" t="str">
        <f t="shared" ref="C95:C102" si="2">CONCATENATE(D95,E95)</f>
        <v/>
      </c>
      <c r="D95" s="19" t="str">
        <f>FSGT2_Class!D100</f>
        <v/>
      </c>
      <c r="E95" s="19" t="str">
        <f>FSGT2_Class!E100</f>
        <v/>
      </c>
      <c r="F95" s="19" t="str">
        <f>FSGT2_Class!F100</f>
        <v/>
      </c>
      <c r="G95" s="19" t="str">
        <f>FSGT2_Class!G100</f>
        <v/>
      </c>
      <c r="H95" s="19">
        <f>VLOOKUP(C95,Liste!$E$3:$K$1407,7,FALSE)</f>
        <v>0</v>
      </c>
      <c r="I95" s="19" t="str">
        <f>FSGT2_Class!H100</f>
        <v/>
      </c>
      <c r="J95" s="274">
        <f>SUM(FSGT2_Class!K100,FSGT2_Class!S100,FSGT2_Class!AA100)</f>
        <v>0</v>
      </c>
      <c r="K95" s="274">
        <f>SUM(FSGT2_Class!P100,FSGT2_Class!X100,FSGT2_Class!AF100)</f>
        <v>0</v>
      </c>
    </row>
    <row r="96" spans="1:11" x14ac:dyDescent="0.3">
      <c r="A96" s="165" t="s">
        <v>50</v>
      </c>
      <c r="B96" s="165">
        <v>94</v>
      </c>
      <c r="C96" s="19" t="str">
        <f t="shared" si="2"/>
        <v/>
      </c>
      <c r="D96" s="19" t="str">
        <f>FSGT2_Class!D101</f>
        <v/>
      </c>
      <c r="E96" s="19" t="str">
        <f>FSGT2_Class!E101</f>
        <v/>
      </c>
      <c r="F96" s="19" t="str">
        <f>FSGT2_Class!F101</f>
        <v/>
      </c>
      <c r="G96" s="19" t="str">
        <f>FSGT2_Class!G101</f>
        <v/>
      </c>
      <c r="H96" s="19">
        <f>VLOOKUP(C96,Liste!$E$3:$K$1407,7,FALSE)</f>
        <v>0</v>
      </c>
      <c r="I96" s="19" t="str">
        <f>FSGT2_Class!H101</f>
        <v/>
      </c>
      <c r="J96" s="274">
        <f>SUM(FSGT2_Class!K101,FSGT2_Class!S101,FSGT2_Class!AA101)</f>
        <v>0</v>
      </c>
      <c r="K96" s="274">
        <f>SUM(FSGT2_Class!P101,FSGT2_Class!X101,FSGT2_Class!AF101)</f>
        <v>0</v>
      </c>
    </row>
    <row r="97" spans="1:11" x14ac:dyDescent="0.3">
      <c r="A97" s="165" t="s">
        <v>50</v>
      </c>
      <c r="B97" s="165">
        <v>95</v>
      </c>
      <c r="C97" s="19" t="str">
        <f t="shared" si="2"/>
        <v/>
      </c>
      <c r="D97" s="19" t="str">
        <f>FSGT2_Class!D102</f>
        <v/>
      </c>
      <c r="E97" s="19" t="str">
        <f>FSGT2_Class!E102</f>
        <v/>
      </c>
      <c r="F97" s="19" t="str">
        <f>FSGT2_Class!F102</f>
        <v/>
      </c>
      <c r="G97" s="19" t="str">
        <f>FSGT2_Class!G102</f>
        <v/>
      </c>
      <c r="H97" s="19">
        <f>VLOOKUP(C97,Liste!$E$3:$K$1407,7,FALSE)</f>
        <v>0</v>
      </c>
      <c r="I97" s="19" t="str">
        <f>FSGT2_Class!H102</f>
        <v/>
      </c>
      <c r="J97" s="274">
        <f>SUM(FSGT2_Class!K102,FSGT2_Class!S102,FSGT2_Class!AA102)</f>
        <v>0</v>
      </c>
      <c r="K97" s="274">
        <f>SUM(FSGT2_Class!P102,FSGT2_Class!X102,FSGT2_Class!AF102)</f>
        <v>0</v>
      </c>
    </row>
    <row r="98" spans="1:11" x14ac:dyDescent="0.3">
      <c r="A98" s="165" t="s">
        <v>50</v>
      </c>
      <c r="B98" s="165">
        <v>96</v>
      </c>
      <c r="C98" s="19" t="str">
        <f t="shared" si="2"/>
        <v/>
      </c>
      <c r="D98" s="19" t="str">
        <f>FSGT2_Class!D103</f>
        <v/>
      </c>
      <c r="E98" s="19" t="str">
        <f>FSGT2_Class!E103</f>
        <v/>
      </c>
      <c r="F98" s="19" t="str">
        <f>FSGT2_Class!F103</f>
        <v/>
      </c>
      <c r="G98" s="19" t="str">
        <f>FSGT2_Class!G103</f>
        <v/>
      </c>
      <c r="H98" s="19">
        <f>VLOOKUP(C98,Liste!$E$3:$K$1407,7,FALSE)</f>
        <v>0</v>
      </c>
      <c r="I98" s="19" t="str">
        <f>FSGT2_Class!H103</f>
        <v/>
      </c>
      <c r="J98" s="274">
        <f>SUM(FSGT2_Class!K103,FSGT2_Class!S103,FSGT2_Class!AA103)</f>
        <v>0</v>
      </c>
      <c r="K98" s="274">
        <f>SUM(FSGT2_Class!P103,FSGT2_Class!X103,FSGT2_Class!AF103)</f>
        <v>0</v>
      </c>
    </row>
    <row r="99" spans="1:11" x14ac:dyDescent="0.3">
      <c r="A99" s="165" t="s">
        <v>50</v>
      </c>
      <c r="B99" s="165">
        <v>97</v>
      </c>
      <c r="C99" s="19" t="str">
        <f t="shared" si="2"/>
        <v/>
      </c>
      <c r="D99" s="19" t="str">
        <f>FSGT2_Class!D104</f>
        <v/>
      </c>
      <c r="E99" s="19" t="str">
        <f>FSGT2_Class!E104</f>
        <v/>
      </c>
      <c r="F99" s="19" t="str">
        <f>FSGT2_Class!F104</f>
        <v/>
      </c>
      <c r="G99" s="19" t="str">
        <f>FSGT2_Class!G104</f>
        <v/>
      </c>
      <c r="H99" s="19">
        <f>VLOOKUP(C99,Liste!$E$3:$K$1407,7,FALSE)</f>
        <v>0</v>
      </c>
      <c r="I99" s="19" t="str">
        <f>FSGT2_Class!H104</f>
        <v/>
      </c>
      <c r="J99" s="274">
        <f>SUM(FSGT2_Class!K104,FSGT2_Class!S104,FSGT2_Class!AA104)</f>
        <v>0</v>
      </c>
      <c r="K99" s="274">
        <f>SUM(FSGT2_Class!P104,FSGT2_Class!X104,FSGT2_Class!AF104)</f>
        <v>0</v>
      </c>
    </row>
    <row r="100" spans="1:11" x14ac:dyDescent="0.3">
      <c r="A100" s="165" t="s">
        <v>50</v>
      </c>
      <c r="B100" s="165">
        <v>98</v>
      </c>
      <c r="C100" s="19" t="str">
        <f t="shared" si="2"/>
        <v/>
      </c>
      <c r="D100" s="19" t="str">
        <f>FSGT2_Class!D105</f>
        <v/>
      </c>
      <c r="E100" s="19" t="str">
        <f>FSGT2_Class!E105</f>
        <v/>
      </c>
      <c r="F100" s="19" t="str">
        <f>FSGT2_Class!F105</f>
        <v/>
      </c>
      <c r="G100" s="19" t="str">
        <f>FSGT2_Class!G105</f>
        <v/>
      </c>
      <c r="H100" s="19">
        <f>VLOOKUP(C100,Liste!$E$3:$K$1407,7,FALSE)</f>
        <v>0</v>
      </c>
      <c r="I100" s="19" t="str">
        <f>FSGT2_Class!H105</f>
        <v/>
      </c>
      <c r="J100" s="274">
        <f>SUM(FSGT2_Class!K105,FSGT2_Class!S105,FSGT2_Class!AA105)</f>
        <v>0</v>
      </c>
      <c r="K100" s="274">
        <f>SUM(FSGT2_Class!P105,FSGT2_Class!X105,FSGT2_Class!AF105)</f>
        <v>0</v>
      </c>
    </row>
    <row r="101" spans="1:11" x14ac:dyDescent="0.3">
      <c r="A101" s="165" t="s">
        <v>50</v>
      </c>
      <c r="B101" s="165">
        <v>99</v>
      </c>
      <c r="C101" s="19" t="str">
        <f t="shared" si="2"/>
        <v/>
      </c>
      <c r="D101" s="19" t="str">
        <f>FSGT2_Class!D106</f>
        <v/>
      </c>
      <c r="E101" s="19" t="str">
        <f>FSGT2_Class!E106</f>
        <v/>
      </c>
      <c r="F101" s="19" t="str">
        <f>FSGT2_Class!F106</f>
        <v/>
      </c>
      <c r="G101" s="19" t="str">
        <f>FSGT2_Class!G106</f>
        <v/>
      </c>
      <c r="H101" s="19">
        <f>VLOOKUP(C101,Liste!$E$3:$K$1407,7,FALSE)</f>
        <v>0</v>
      </c>
      <c r="I101" s="19" t="str">
        <f>FSGT2_Class!H106</f>
        <v/>
      </c>
      <c r="J101" s="274">
        <f>SUM(FSGT2_Class!K106,FSGT2_Class!S106,FSGT2_Class!AA106)</f>
        <v>0</v>
      </c>
      <c r="K101" s="274">
        <f>SUM(FSGT2_Class!P106,FSGT2_Class!X106,FSGT2_Class!AF106)</f>
        <v>0</v>
      </c>
    </row>
    <row r="102" spans="1:11" ht="13.8" thickBot="1" x14ac:dyDescent="0.35">
      <c r="A102" s="172" t="s">
        <v>50</v>
      </c>
      <c r="B102" s="172">
        <v>100</v>
      </c>
      <c r="C102" s="173" t="str">
        <f t="shared" si="2"/>
        <v/>
      </c>
      <c r="D102" s="173" t="str">
        <f>FSGT2_Class!D107</f>
        <v/>
      </c>
      <c r="E102" s="173" t="str">
        <f>FSGT2_Class!E107</f>
        <v/>
      </c>
      <c r="F102" s="173" t="str">
        <f>FSGT2_Class!F107</f>
        <v/>
      </c>
      <c r="G102" s="173" t="str">
        <f>FSGT2_Class!G107</f>
        <v/>
      </c>
      <c r="H102" s="173">
        <f>VLOOKUP(C102,Liste!$E$3:$K$1407,7,FALSE)</f>
        <v>0</v>
      </c>
      <c r="I102" s="173" t="str">
        <f>FSGT2_Class!H107</f>
        <v/>
      </c>
      <c r="J102" s="275">
        <f>SUM(FSGT2_Class!K107,FSGT2_Class!S107,FSGT2_Class!AA107)</f>
        <v>0</v>
      </c>
      <c r="K102" s="275">
        <f>SUM(FSGT2_Class!P107,FSGT2_Class!X107,FSGT2_Class!AF107)</f>
        <v>0</v>
      </c>
    </row>
    <row r="103" spans="1:11" x14ac:dyDescent="0.3">
      <c r="A103" s="166">
        <v>3</v>
      </c>
      <c r="B103" s="166">
        <v>1</v>
      </c>
      <c r="C103" s="19" t="str">
        <f t="shared" ref="C103" si="3">CONCATENATE(D103,E103)</f>
        <v>PILLOTDominique</v>
      </c>
      <c r="D103" s="19" t="str">
        <f>FSGT3_Class!D8</f>
        <v>PILLOT</v>
      </c>
      <c r="E103" s="19" t="str">
        <f>FSGT3_Class!E8</f>
        <v>Dominique</v>
      </c>
      <c r="F103" s="19" t="str">
        <f>FSGT3_Class!F8</f>
        <v>Chalon VS</v>
      </c>
      <c r="G103" s="19">
        <f>FSGT3_Class!G8</f>
        <v>71</v>
      </c>
      <c r="H103" s="19" t="str">
        <f>VLOOKUP(C103,Liste!$E$3:$K$1407,7,FALSE)</f>
        <v>FSGT</v>
      </c>
      <c r="I103" s="19">
        <f>FSGT3_Class!H8</f>
        <v>3</v>
      </c>
      <c r="J103" s="3">
        <f>SUM(FSGT3_Class!K8,FSGT3_Class!S8)</f>
        <v>1</v>
      </c>
      <c r="K103" s="3">
        <f>SUM(FSGT3_Class!P8,FSGT3_Class!X8)</f>
        <v>220</v>
      </c>
    </row>
    <row r="104" spans="1:11" x14ac:dyDescent="0.3">
      <c r="A104" s="166">
        <v>3</v>
      </c>
      <c r="B104" s="166">
        <v>2</v>
      </c>
      <c r="C104" s="19" t="str">
        <f t="shared" ref="C104:C152" si="4">CONCATENATE(D104,E104)</f>
        <v>SUCHETYoann</v>
      </c>
      <c r="D104" s="19" t="str">
        <f>FSGT3_Class!D9</f>
        <v>SUCHET</v>
      </c>
      <c r="E104" s="19" t="str">
        <f>FSGT3_Class!E9</f>
        <v>Yoann</v>
      </c>
      <c r="F104" s="19" t="str">
        <f>FSGT3_Class!F9</f>
        <v>Tournus</v>
      </c>
      <c r="G104" s="19">
        <f>FSGT3_Class!G9</f>
        <v>71</v>
      </c>
      <c r="H104" s="19" t="str">
        <f>VLOOKUP(C104,Liste!$E$3:$K$1407,7,FALSE)</f>
        <v>FSGT</v>
      </c>
      <c r="I104" s="19">
        <f>FSGT3_Class!H9</f>
        <v>3</v>
      </c>
      <c r="J104" s="3">
        <f>SUM(FSGT3_Class!K9,FSGT3_Class!S9)</f>
        <v>2</v>
      </c>
      <c r="K104" s="3">
        <f>SUM(FSGT3_Class!P9,FSGT3_Class!X9)</f>
        <v>112</v>
      </c>
    </row>
    <row r="105" spans="1:11" x14ac:dyDescent="0.3">
      <c r="A105" s="166">
        <v>3</v>
      </c>
      <c r="B105" s="166">
        <v>3</v>
      </c>
      <c r="C105" s="19" t="str">
        <f t="shared" si="4"/>
        <v>PASCALMathis(cadet)</v>
      </c>
      <c r="D105" s="19" t="str">
        <f>FSGT3_Class!D10</f>
        <v>PASCAL</v>
      </c>
      <c r="E105" s="19" t="str">
        <f>FSGT3_Class!E10</f>
        <v>Mathis(cadet)</v>
      </c>
      <c r="F105" s="19" t="str">
        <f>FSGT3_Class!F10</f>
        <v>Paray Cyclisme</v>
      </c>
      <c r="G105" s="19">
        <f>FSGT3_Class!G10</f>
        <v>71</v>
      </c>
      <c r="H105" s="19" t="str">
        <f>VLOOKUP(C105,Liste!$E$3:$K$1407,7,FALSE)</f>
        <v>FSGT</v>
      </c>
      <c r="I105" s="19">
        <f>FSGT3_Class!H10</f>
        <v>3</v>
      </c>
      <c r="J105" s="3">
        <f>SUM(FSGT3_Class!K10,FSGT3_Class!S10)</f>
        <v>3</v>
      </c>
      <c r="K105" s="3">
        <f>SUM(FSGT3_Class!P10,FSGT3_Class!X10)</f>
        <v>104</v>
      </c>
    </row>
    <row r="106" spans="1:11" x14ac:dyDescent="0.3">
      <c r="A106" s="166">
        <v>3</v>
      </c>
      <c r="B106" s="166">
        <v>4</v>
      </c>
      <c r="C106" s="19" t="str">
        <f t="shared" si="4"/>
        <v>ROYERClément</v>
      </c>
      <c r="D106" s="19" t="str">
        <f>FSGT3_Class!D11</f>
        <v>ROYER</v>
      </c>
      <c r="E106" s="19" t="str">
        <f>FSGT3_Class!E11</f>
        <v>Clément</v>
      </c>
      <c r="F106" s="19" t="str">
        <f>FSGT3_Class!F11</f>
        <v>St-Martin en Br</v>
      </c>
      <c r="G106" s="19">
        <f>FSGT3_Class!G11</f>
        <v>71</v>
      </c>
      <c r="H106" s="19" t="str">
        <f>VLOOKUP(C106,Liste!$E$3:$K$1407,7,FALSE)</f>
        <v>FSGT</v>
      </c>
      <c r="I106" s="19">
        <f>FSGT3_Class!H11</f>
        <v>3</v>
      </c>
      <c r="J106" s="3">
        <f>SUM(FSGT3_Class!K11,FSGT3_Class!S11)</f>
        <v>4</v>
      </c>
      <c r="K106" s="3">
        <f>SUM(FSGT3_Class!P11,FSGT3_Class!X11)</f>
        <v>96</v>
      </c>
    </row>
    <row r="107" spans="1:11" x14ac:dyDescent="0.3">
      <c r="A107" s="166">
        <v>3</v>
      </c>
      <c r="B107" s="166">
        <v>5</v>
      </c>
      <c r="C107" s="19" t="str">
        <f t="shared" si="4"/>
        <v>DUMONTFabien</v>
      </c>
      <c r="D107" s="19" t="str">
        <f>FSGT3_Class!D12</f>
        <v>DUMONT</v>
      </c>
      <c r="E107" s="19" t="str">
        <f>FSGT3_Class!E12</f>
        <v>Fabien</v>
      </c>
      <c r="F107" s="19" t="str">
        <f>FSGT3_Class!F12</f>
        <v>Ecuisses</v>
      </c>
      <c r="G107" s="19">
        <f>FSGT3_Class!G12</f>
        <v>71</v>
      </c>
      <c r="H107" s="19" t="str">
        <f>VLOOKUP(C107,Liste!$E$3:$K$1407,7,FALSE)</f>
        <v>FSGT</v>
      </c>
      <c r="I107" s="19">
        <f>FSGT3_Class!H12</f>
        <v>3</v>
      </c>
      <c r="J107" s="3">
        <f>SUM(FSGT3_Class!K12,FSGT3_Class!S12)</f>
        <v>5</v>
      </c>
      <c r="K107" s="3">
        <f>SUM(FSGT3_Class!P12,FSGT3_Class!X12)</f>
        <v>88</v>
      </c>
    </row>
    <row r="108" spans="1:11" x14ac:dyDescent="0.3">
      <c r="A108" s="166">
        <v>3</v>
      </c>
      <c r="B108" s="166">
        <v>6</v>
      </c>
      <c r="C108" s="19" t="str">
        <f t="shared" si="4"/>
        <v>MAINARDPatrick</v>
      </c>
      <c r="D108" s="19" t="str">
        <f>FSGT3_Class!D13</f>
        <v>MAINARD</v>
      </c>
      <c r="E108" s="19" t="str">
        <f>FSGT3_Class!E13</f>
        <v>Patrick</v>
      </c>
      <c r="F108" s="19" t="str">
        <f>FSGT3_Class!F13</f>
        <v>EC Charlieu</v>
      </c>
      <c r="G108" s="19" t="str">
        <f>FSGT3_Class!G13</f>
        <v>42</v>
      </c>
      <c r="H108" s="19" t="str">
        <f>VLOOKUP(C108,Liste!$E$3:$K$1407,7,FALSE)</f>
        <v>FSGT</v>
      </c>
      <c r="I108" s="19">
        <f>FSGT3_Class!H13</f>
        <v>3</v>
      </c>
      <c r="J108" s="3">
        <f>SUM(FSGT3_Class!K13,FSGT3_Class!S13)</f>
        <v>6</v>
      </c>
      <c r="K108" s="3">
        <f>SUM(FSGT3_Class!P13,FSGT3_Class!X13)</f>
        <v>40</v>
      </c>
    </row>
    <row r="109" spans="1:11" x14ac:dyDescent="0.3">
      <c r="A109" s="166">
        <v>3</v>
      </c>
      <c r="B109" s="166">
        <v>7</v>
      </c>
      <c r="C109" s="19" t="str">
        <f t="shared" si="4"/>
        <v>MAILLOTPierre</v>
      </c>
      <c r="D109" s="19" t="str">
        <f>FSGT3_Class!D14</f>
        <v>MAILLOT</v>
      </c>
      <c r="E109" s="19" t="str">
        <f>FSGT3_Class!E14</f>
        <v>Pierre</v>
      </c>
      <c r="F109" s="19" t="str">
        <f>FSGT3_Class!F14</f>
        <v>Road Team 71</v>
      </c>
      <c r="G109" s="19">
        <f>FSGT3_Class!G14</f>
        <v>71</v>
      </c>
      <c r="H109" s="19" t="str">
        <f>VLOOKUP(C109,Liste!$E$3:$K$1407,7,FALSE)</f>
        <v>FSGT</v>
      </c>
      <c r="I109" s="19">
        <f>FSGT3_Class!H14</f>
        <v>3</v>
      </c>
      <c r="J109" s="3">
        <f>SUM(FSGT3_Class!K14,FSGT3_Class!S14)</f>
        <v>7</v>
      </c>
      <c r="K109" s="3">
        <f>SUM(FSGT3_Class!P14,FSGT3_Class!X14)</f>
        <v>36</v>
      </c>
    </row>
    <row r="110" spans="1:11" x14ac:dyDescent="0.3">
      <c r="A110" s="166">
        <v>3</v>
      </c>
      <c r="B110" s="166">
        <v>8</v>
      </c>
      <c r="C110" s="19" t="str">
        <f t="shared" si="4"/>
        <v>ETIEVANTStéphane</v>
      </c>
      <c r="D110" s="19" t="str">
        <f>FSGT3_Class!D15</f>
        <v>ETIEVANT</v>
      </c>
      <c r="E110" s="19" t="str">
        <f>FSGT3_Class!E15</f>
        <v>Stéphane</v>
      </c>
      <c r="F110" s="19" t="str">
        <f>FSGT3_Class!F15</f>
        <v>Chalon CC</v>
      </c>
      <c r="G110" s="19">
        <f>FSGT3_Class!G15</f>
        <v>71</v>
      </c>
      <c r="H110" s="19" t="str">
        <f>VLOOKUP(C110,Liste!$E$3:$K$1407,7,FALSE)</f>
        <v>FSGT</v>
      </c>
      <c r="I110" s="19">
        <f>FSGT3_Class!H15</f>
        <v>3</v>
      </c>
      <c r="J110" s="3">
        <f>SUM(FSGT3_Class!K15,FSGT3_Class!S15)</f>
        <v>8</v>
      </c>
      <c r="K110" s="3">
        <f>SUM(FSGT3_Class!P15,FSGT3_Class!X15)</f>
        <v>32</v>
      </c>
    </row>
    <row r="111" spans="1:11" x14ac:dyDescent="0.3">
      <c r="A111" s="166">
        <v>3</v>
      </c>
      <c r="B111" s="166">
        <v>9</v>
      </c>
      <c r="C111" s="19" t="str">
        <f t="shared" si="4"/>
        <v>FAYRACChristian</v>
      </c>
      <c r="D111" s="19" t="str">
        <f>FSGT3_Class!D16</f>
        <v>FAYRAC</v>
      </c>
      <c r="E111" s="19" t="str">
        <f>FSGT3_Class!E16</f>
        <v>Christian</v>
      </c>
      <c r="F111" s="19" t="str">
        <f>FSGT3_Class!F16</f>
        <v>Tournus</v>
      </c>
      <c r="G111" s="19">
        <f>FSGT3_Class!G16</f>
        <v>71</v>
      </c>
      <c r="H111" s="19" t="str">
        <f>VLOOKUP(C111,Liste!$E$3:$K$1407,7,FALSE)</f>
        <v>FSGT</v>
      </c>
      <c r="I111" s="19">
        <f>FSGT3_Class!H16</f>
        <v>3</v>
      </c>
      <c r="J111" s="3">
        <f>SUM(FSGT3_Class!K16,FSGT3_Class!S16)</f>
        <v>9</v>
      </c>
      <c r="K111" s="3">
        <f>SUM(FSGT3_Class!P16,FSGT3_Class!X16)</f>
        <v>28</v>
      </c>
    </row>
    <row r="112" spans="1:11" x14ac:dyDescent="0.3">
      <c r="A112" s="166">
        <v>3</v>
      </c>
      <c r="B112" s="166">
        <v>10</v>
      </c>
      <c r="C112" s="19" t="str">
        <f t="shared" si="4"/>
        <v>DUFOURThierry</v>
      </c>
      <c r="D112" s="19" t="str">
        <f>FSGT3_Class!D17</f>
        <v>DUFOUR</v>
      </c>
      <c r="E112" s="19" t="str">
        <f>FSGT3_Class!E17</f>
        <v>Thierry</v>
      </c>
      <c r="F112" s="19" t="str">
        <f>FSGT3_Class!F17</f>
        <v>Paray Cyclisme</v>
      </c>
      <c r="G112" s="19">
        <f>FSGT3_Class!G17</f>
        <v>71</v>
      </c>
      <c r="H112" s="19" t="str">
        <f>VLOOKUP(C112,Liste!$E$3:$K$1407,7,FALSE)</f>
        <v>FSGT</v>
      </c>
      <c r="I112" s="19">
        <f>FSGT3_Class!H17</f>
        <v>3</v>
      </c>
      <c r="J112" s="3">
        <f>SUM(FSGT3_Class!K17,FSGT3_Class!S17)</f>
        <v>10</v>
      </c>
      <c r="K112" s="3">
        <f>SUM(FSGT3_Class!P17,FSGT3_Class!X17)</f>
        <v>24</v>
      </c>
    </row>
    <row r="113" spans="1:11" x14ac:dyDescent="0.3">
      <c r="A113" s="166">
        <v>3</v>
      </c>
      <c r="B113" s="166">
        <v>11</v>
      </c>
      <c r="C113" s="19" t="str">
        <f t="shared" si="4"/>
        <v>DA SILVAAntonio</v>
      </c>
      <c r="D113" s="19" t="str">
        <f>FSGT3_Class!D18</f>
        <v>DA SILVA</v>
      </c>
      <c r="E113" s="19" t="str">
        <f>FSGT3_Class!E18</f>
        <v>Antonio</v>
      </c>
      <c r="F113" s="19" t="str">
        <f>FSGT3_Class!F18</f>
        <v>Tournus</v>
      </c>
      <c r="G113" s="19">
        <f>FSGT3_Class!G18</f>
        <v>71</v>
      </c>
      <c r="H113" s="19" t="str">
        <f>VLOOKUP(C113,Liste!$E$3:$K$1407,7,FALSE)</f>
        <v>FSGT</v>
      </c>
      <c r="I113" s="19">
        <f>FSGT3_Class!H18</f>
        <v>3</v>
      </c>
      <c r="J113" s="3">
        <f>SUM(FSGT3_Class!K18,FSGT3_Class!S18)</f>
        <v>11</v>
      </c>
      <c r="K113" s="3">
        <f>SUM(FSGT3_Class!P18,FSGT3_Class!X18)</f>
        <v>20</v>
      </c>
    </row>
    <row r="114" spans="1:11" x14ac:dyDescent="0.3">
      <c r="A114" s="166">
        <v>3</v>
      </c>
      <c r="B114" s="166">
        <v>12</v>
      </c>
      <c r="C114" s="19" t="str">
        <f t="shared" si="4"/>
        <v>PANZAChristophe</v>
      </c>
      <c r="D114" s="19" t="str">
        <f>FSGT3_Class!D19</f>
        <v>PANZA</v>
      </c>
      <c r="E114" s="19" t="str">
        <f>FSGT3_Class!E19</f>
        <v>Christophe</v>
      </c>
      <c r="F114" s="19" t="str">
        <f>FSGT3_Class!F19</f>
        <v>Joncy</v>
      </c>
      <c r="G114" s="19">
        <f>FSGT3_Class!G19</f>
        <v>71</v>
      </c>
      <c r="H114" s="19" t="str">
        <f>VLOOKUP(C114,Liste!$E$3:$K$1407,7,FALSE)</f>
        <v>FSGT</v>
      </c>
      <c r="I114" s="19">
        <f>FSGT3_Class!H19</f>
        <v>3</v>
      </c>
      <c r="J114" s="3">
        <f>SUM(FSGT3_Class!K19,FSGT3_Class!S19)</f>
        <v>12</v>
      </c>
      <c r="K114" s="3">
        <f>SUM(FSGT3_Class!P19,FSGT3_Class!X19)</f>
        <v>16</v>
      </c>
    </row>
    <row r="115" spans="1:11" x14ac:dyDescent="0.3">
      <c r="A115" s="166">
        <v>3</v>
      </c>
      <c r="B115" s="166">
        <v>13</v>
      </c>
      <c r="C115" s="19" t="str">
        <f t="shared" si="4"/>
        <v>NOLLOTMarcel</v>
      </c>
      <c r="D115" s="19" t="str">
        <f>FSGT3_Class!D20</f>
        <v>NOLLOT</v>
      </c>
      <c r="E115" s="19" t="str">
        <f>FSGT3_Class!E20</f>
        <v>Marcel</v>
      </c>
      <c r="F115" s="19" t="str">
        <f>FSGT3_Class!F20</f>
        <v>VC Brignais</v>
      </c>
      <c r="G115" s="19" t="str">
        <f>FSGT3_Class!G20</f>
        <v>69</v>
      </c>
      <c r="H115" s="19" t="str">
        <f>VLOOKUP(C115,Liste!$E$3:$K$1407,7,FALSE)</f>
        <v>FSGT</v>
      </c>
      <c r="I115" s="19">
        <f>FSGT3_Class!H20</f>
        <v>3</v>
      </c>
      <c r="J115" s="3">
        <f>SUM(FSGT3_Class!K20,FSGT3_Class!S20)</f>
        <v>13</v>
      </c>
      <c r="K115" s="3">
        <f>SUM(FSGT3_Class!P20,FSGT3_Class!X20)</f>
        <v>12</v>
      </c>
    </row>
    <row r="116" spans="1:11" x14ac:dyDescent="0.3">
      <c r="A116" s="166">
        <v>3</v>
      </c>
      <c r="B116" s="166">
        <v>14</v>
      </c>
      <c r="C116" s="19" t="str">
        <f t="shared" si="4"/>
        <v>PILLOTFrédéric</v>
      </c>
      <c r="D116" s="19" t="str">
        <f>FSGT3_Class!D21</f>
        <v>PILLOT</v>
      </c>
      <c r="E116" s="19" t="str">
        <f>FSGT3_Class!E21</f>
        <v>Frédéric</v>
      </c>
      <c r="F116" s="19" t="str">
        <f>FSGT3_Class!F21</f>
        <v>Chalon VS</v>
      </c>
      <c r="G116" s="19">
        <f>FSGT3_Class!G21</f>
        <v>71</v>
      </c>
      <c r="H116" s="19" t="str">
        <f>VLOOKUP(C116,Liste!$E$3:$K$1407,7,FALSE)</f>
        <v>FSGT</v>
      </c>
      <c r="I116" s="19">
        <f>FSGT3_Class!H21</f>
        <v>3</v>
      </c>
      <c r="J116" s="3">
        <f>SUM(FSGT3_Class!K21,FSGT3_Class!S21)</f>
        <v>14</v>
      </c>
      <c r="K116" s="3">
        <f>SUM(FSGT3_Class!P21,FSGT3_Class!X21)</f>
        <v>8</v>
      </c>
    </row>
    <row r="117" spans="1:11" x14ac:dyDescent="0.3">
      <c r="A117" s="166">
        <v>3</v>
      </c>
      <c r="B117" s="166">
        <v>15</v>
      </c>
      <c r="C117" s="19" t="str">
        <f t="shared" si="4"/>
        <v>DA SILVAManuel</v>
      </c>
      <c r="D117" s="19" t="str">
        <f>FSGT3_Class!D22</f>
        <v>DA SILVA</v>
      </c>
      <c r="E117" s="19" t="str">
        <f>FSGT3_Class!E22</f>
        <v>Manuel</v>
      </c>
      <c r="F117" s="19" t="str">
        <f>FSGT3_Class!F22</f>
        <v>Tournus</v>
      </c>
      <c r="G117" s="19">
        <f>FSGT3_Class!G22</f>
        <v>71</v>
      </c>
      <c r="H117" s="19" t="str">
        <f>VLOOKUP(C117,Liste!$E$3:$K$1407,7,FALSE)</f>
        <v>FSGT</v>
      </c>
      <c r="I117" s="19">
        <f>FSGT3_Class!H22</f>
        <v>3</v>
      </c>
      <c r="J117" s="3">
        <f>SUM(FSGT3_Class!K22,FSGT3_Class!S22)</f>
        <v>15</v>
      </c>
      <c r="K117" s="3">
        <f>SUM(FSGT3_Class!P22,FSGT3_Class!X22)</f>
        <v>4</v>
      </c>
    </row>
    <row r="118" spans="1:11" x14ac:dyDescent="0.3">
      <c r="A118" s="166">
        <v>3</v>
      </c>
      <c r="B118" s="166">
        <v>16</v>
      </c>
      <c r="C118" s="19" t="str">
        <f t="shared" si="4"/>
        <v/>
      </c>
      <c r="D118" s="19" t="str">
        <f>FSGT3_Class!D23</f>
        <v/>
      </c>
      <c r="E118" s="19" t="str">
        <f>FSGT3_Class!E23</f>
        <v/>
      </c>
      <c r="F118" s="19" t="str">
        <f>FSGT3_Class!F23</f>
        <v/>
      </c>
      <c r="G118" s="19" t="str">
        <f>FSGT3_Class!G23</f>
        <v/>
      </c>
      <c r="H118" s="19">
        <f>VLOOKUP(C118,Liste!$E$3:$K$1407,7,FALSE)</f>
        <v>0</v>
      </c>
      <c r="I118" s="19" t="str">
        <f>FSGT3_Class!H23</f>
        <v/>
      </c>
      <c r="J118" s="3">
        <f>SUM(FSGT3_Class!K23,FSGT3_Class!S23)</f>
        <v>0</v>
      </c>
      <c r="K118" s="3">
        <f>SUM(FSGT3_Class!P23,FSGT3_Class!X23)</f>
        <v>0</v>
      </c>
    </row>
    <row r="119" spans="1:11" x14ac:dyDescent="0.3">
      <c r="A119" s="166">
        <v>3</v>
      </c>
      <c r="B119" s="166">
        <v>17</v>
      </c>
      <c r="C119" s="19" t="str">
        <f t="shared" si="4"/>
        <v/>
      </c>
      <c r="D119" s="19" t="str">
        <f>FSGT3_Class!D24</f>
        <v/>
      </c>
      <c r="E119" s="19" t="str">
        <f>FSGT3_Class!E24</f>
        <v/>
      </c>
      <c r="F119" s="19" t="str">
        <f>FSGT3_Class!F24</f>
        <v/>
      </c>
      <c r="G119" s="19" t="str">
        <f>FSGT3_Class!G24</f>
        <v/>
      </c>
      <c r="H119" s="19">
        <f>VLOOKUP(C119,Liste!$E$3:$K$1407,7,FALSE)</f>
        <v>0</v>
      </c>
      <c r="I119" s="19" t="str">
        <f>FSGT3_Class!H24</f>
        <v/>
      </c>
      <c r="J119" s="3">
        <f>SUM(FSGT3_Class!K24,FSGT3_Class!S24)</f>
        <v>0</v>
      </c>
      <c r="K119" s="3">
        <f>SUM(FSGT3_Class!P24,FSGT3_Class!X24)</f>
        <v>0</v>
      </c>
    </row>
    <row r="120" spans="1:11" x14ac:dyDescent="0.3">
      <c r="A120" s="166">
        <v>3</v>
      </c>
      <c r="B120" s="166">
        <v>18</v>
      </c>
      <c r="C120" s="19" t="str">
        <f t="shared" si="4"/>
        <v/>
      </c>
      <c r="D120" s="19" t="str">
        <f>FSGT3_Class!D25</f>
        <v/>
      </c>
      <c r="E120" s="19" t="str">
        <f>FSGT3_Class!E25</f>
        <v/>
      </c>
      <c r="F120" s="19" t="str">
        <f>FSGT3_Class!F25</f>
        <v/>
      </c>
      <c r="G120" s="19" t="str">
        <f>FSGT3_Class!G25</f>
        <v/>
      </c>
      <c r="H120" s="19">
        <f>VLOOKUP(C120,Liste!$E$3:$K$1407,7,FALSE)</f>
        <v>0</v>
      </c>
      <c r="I120" s="19" t="str">
        <f>FSGT3_Class!H25</f>
        <v/>
      </c>
      <c r="J120" s="3">
        <f>SUM(FSGT3_Class!K25,FSGT3_Class!S25)</f>
        <v>0</v>
      </c>
      <c r="K120" s="3">
        <f>SUM(FSGT3_Class!P25,FSGT3_Class!X25)</f>
        <v>0</v>
      </c>
    </row>
    <row r="121" spans="1:11" x14ac:dyDescent="0.3">
      <c r="A121" s="166">
        <v>3</v>
      </c>
      <c r="B121" s="166">
        <v>19</v>
      </c>
      <c r="C121" s="19" t="str">
        <f t="shared" si="4"/>
        <v/>
      </c>
      <c r="D121" s="19" t="str">
        <f>FSGT3_Class!D26</f>
        <v/>
      </c>
      <c r="E121" s="19" t="str">
        <f>FSGT3_Class!E26</f>
        <v/>
      </c>
      <c r="F121" s="19" t="str">
        <f>FSGT3_Class!F26</f>
        <v/>
      </c>
      <c r="G121" s="19" t="str">
        <f>FSGT3_Class!G26</f>
        <v/>
      </c>
      <c r="H121" s="19">
        <f>VLOOKUP(C121,Liste!$E$3:$K$1407,7,FALSE)</f>
        <v>0</v>
      </c>
      <c r="I121" s="19" t="str">
        <f>FSGT3_Class!H26</f>
        <v/>
      </c>
      <c r="J121" s="3">
        <f>SUM(FSGT3_Class!K26,FSGT3_Class!S26)</f>
        <v>0</v>
      </c>
      <c r="K121" s="3">
        <f>SUM(FSGT3_Class!P26,FSGT3_Class!X26)</f>
        <v>0</v>
      </c>
    </row>
    <row r="122" spans="1:11" x14ac:dyDescent="0.3">
      <c r="A122" s="166">
        <v>3</v>
      </c>
      <c r="B122" s="166">
        <v>20</v>
      </c>
      <c r="C122" s="19" t="str">
        <f t="shared" si="4"/>
        <v/>
      </c>
      <c r="D122" s="19" t="str">
        <f>FSGT3_Class!D27</f>
        <v/>
      </c>
      <c r="E122" s="19" t="str">
        <f>FSGT3_Class!E27</f>
        <v/>
      </c>
      <c r="F122" s="19" t="str">
        <f>FSGT3_Class!F27</f>
        <v/>
      </c>
      <c r="G122" s="19" t="str">
        <f>FSGT3_Class!G27</f>
        <v/>
      </c>
      <c r="H122" s="19">
        <f>VLOOKUP(C122,Liste!$E$3:$K$1407,7,FALSE)</f>
        <v>0</v>
      </c>
      <c r="I122" s="19" t="str">
        <f>FSGT3_Class!H27</f>
        <v/>
      </c>
      <c r="J122" s="3">
        <f>SUM(FSGT3_Class!K27,FSGT3_Class!S27)</f>
        <v>0</v>
      </c>
      <c r="K122" s="3">
        <f>SUM(FSGT3_Class!P27,FSGT3_Class!X27)</f>
        <v>0</v>
      </c>
    </row>
    <row r="123" spans="1:11" x14ac:dyDescent="0.3">
      <c r="A123" s="166">
        <v>3</v>
      </c>
      <c r="B123" s="166">
        <v>21</v>
      </c>
      <c r="C123" s="19" t="str">
        <f t="shared" si="4"/>
        <v/>
      </c>
      <c r="D123" s="19" t="str">
        <f>FSGT3_Class!D28</f>
        <v/>
      </c>
      <c r="E123" s="19" t="str">
        <f>FSGT3_Class!E28</f>
        <v/>
      </c>
      <c r="F123" s="19" t="str">
        <f>FSGT3_Class!F28</f>
        <v/>
      </c>
      <c r="G123" s="19" t="str">
        <f>FSGT3_Class!G28</f>
        <v/>
      </c>
      <c r="H123" s="19">
        <f>VLOOKUP(C123,Liste!$E$3:$K$1407,7,FALSE)</f>
        <v>0</v>
      </c>
      <c r="I123" s="19" t="str">
        <f>FSGT3_Class!H28</f>
        <v/>
      </c>
      <c r="J123" s="3">
        <f>SUM(FSGT3_Class!K28,FSGT3_Class!S28)</f>
        <v>0</v>
      </c>
      <c r="K123" s="3">
        <f>SUM(FSGT3_Class!P28,FSGT3_Class!X28)</f>
        <v>0</v>
      </c>
    </row>
    <row r="124" spans="1:11" x14ac:dyDescent="0.3">
      <c r="A124" s="166">
        <v>3</v>
      </c>
      <c r="B124" s="166">
        <v>22</v>
      </c>
      <c r="C124" s="19" t="str">
        <f t="shared" si="4"/>
        <v/>
      </c>
      <c r="D124" s="19" t="str">
        <f>FSGT3_Class!D29</f>
        <v/>
      </c>
      <c r="E124" s="19" t="str">
        <f>FSGT3_Class!E29</f>
        <v/>
      </c>
      <c r="F124" s="19" t="str">
        <f>FSGT3_Class!F29</f>
        <v/>
      </c>
      <c r="G124" s="19" t="str">
        <f>FSGT3_Class!G29</f>
        <v/>
      </c>
      <c r="H124" s="19">
        <f>VLOOKUP(C124,Liste!$E$3:$K$1407,7,FALSE)</f>
        <v>0</v>
      </c>
      <c r="I124" s="19" t="str">
        <f>FSGT3_Class!H29</f>
        <v/>
      </c>
      <c r="J124" s="3">
        <f>SUM(FSGT3_Class!K29,FSGT3_Class!S29)</f>
        <v>0</v>
      </c>
      <c r="K124" s="3">
        <f>SUM(FSGT3_Class!P29,FSGT3_Class!X29)</f>
        <v>0</v>
      </c>
    </row>
    <row r="125" spans="1:11" x14ac:dyDescent="0.3">
      <c r="A125" s="166">
        <v>3</v>
      </c>
      <c r="B125" s="166">
        <v>23</v>
      </c>
      <c r="C125" s="19" t="str">
        <f t="shared" si="4"/>
        <v/>
      </c>
      <c r="D125" s="19" t="str">
        <f>FSGT3_Class!D30</f>
        <v/>
      </c>
      <c r="E125" s="19" t="str">
        <f>FSGT3_Class!E30</f>
        <v/>
      </c>
      <c r="F125" s="19" t="str">
        <f>FSGT3_Class!F30</f>
        <v/>
      </c>
      <c r="G125" s="19" t="str">
        <f>FSGT3_Class!G30</f>
        <v/>
      </c>
      <c r="H125" s="19">
        <f>VLOOKUP(C125,Liste!$E$3:$K$1407,7,FALSE)</f>
        <v>0</v>
      </c>
      <c r="I125" s="19" t="str">
        <f>FSGT3_Class!H30</f>
        <v/>
      </c>
      <c r="J125" s="3">
        <f>SUM(FSGT3_Class!K30,FSGT3_Class!S30)</f>
        <v>0</v>
      </c>
      <c r="K125" s="3">
        <f>SUM(FSGT3_Class!P30,FSGT3_Class!X30)</f>
        <v>0</v>
      </c>
    </row>
    <row r="126" spans="1:11" x14ac:dyDescent="0.3">
      <c r="A126" s="166">
        <v>3</v>
      </c>
      <c r="B126" s="166">
        <v>24</v>
      </c>
      <c r="C126" s="19" t="str">
        <f t="shared" si="4"/>
        <v/>
      </c>
      <c r="D126" s="19" t="str">
        <f>FSGT3_Class!D31</f>
        <v/>
      </c>
      <c r="E126" s="19" t="str">
        <f>FSGT3_Class!E31</f>
        <v/>
      </c>
      <c r="F126" s="19" t="str">
        <f>FSGT3_Class!F31</f>
        <v/>
      </c>
      <c r="G126" s="19" t="str">
        <f>FSGT3_Class!G31</f>
        <v/>
      </c>
      <c r="H126" s="19">
        <f>VLOOKUP(C126,Liste!$E$3:$K$1407,7,FALSE)</f>
        <v>0</v>
      </c>
      <c r="I126" s="19" t="str">
        <f>FSGT3_Class!H31</f>
        <v/>
      </c>
      <c r="J126" s="3">
        <f>SUM(FSGT3_Class!K31,FSGT3_Class!S31)</f>
        <v>0</v>
      </c>
      <c r="K126" s="3">
        <f>SUM(FSGT3_Class!P31,FSGT3_Class!X31)</f>
        <v>0</v>
      </c>
    </row>
    <row r="127" spans="1:11" x14ac:dyDescent="0.3">
      <c r="A127" s="166">
        <v>3</v>
      </c>
      <c r="B127" s="166">
        <v>25</v>
      </c>
      <c r="C127" s="19" t="str">
        <f t="shared" si="4"/>
        <v/>
      </c>
      <c r="D127" s="19" t="str">
        <f>FSGT3_Class!D32</f>
        <v/>
      </c>
      <c r="E127" s="19" t="str">
        <f>FSGT3_Class!E32</f>
        <v/>
      </c>
      <c r="F127" s="19" t="str">
        <f>FSGT3_Class!F32</f>
        <v/>
      </c>
      <c r="G127" s="19" t="str">
        <f>FSGT3_Class!G32</f>
        <v/>
      </c>
      <c r="H127" s="19">
        <f>VLOOKUP(C127,Liste!$E$3:$K$1407,7,FALSE)</f>
        <v>0</v>
      </c>
      <c r="I127" s="19" t="str">
        <f>FSGT3_Class!H32</f>
        <v/>
      </c>
      <c r="J127" s="3">
        <f>SUM(FSGT3_Class!K32,FSGT3_Class!S32)</f>
        <v>0</v>
      </c>
      <c r="K127" s="3">
        <f>SUM(FSGT3_Class!P32,FSGT3_Class!X32)</f>
        <v>0</v>
      </c>
    </row>
    <row r="128" spans="1:11" x14ac:dyDescent="0.3">
      <c r="A128" s="166">
        <v>3</v>
      </c>
      <c r="B128" s="166">
        <v>26</v>
      </c>
      <c r="C128" s="19" t="str">
        <f t="shared" si="4"/>
        <v/>
      </c>
      <c r="D128" s="19" t="str">
        <f>FSGT3_Class!D33</f>
        <v/>
      </c>
      <c r="E128" s="19" t="str">
        <f>FSGT3_Class!E33</f>
        <v/>
      </c>
      <c r="F128" s="19" t="str">
        <f>FSGT3_Class!F33</f>
        <v/>
      </c>
      <c r="G128" s="19" t="str">
        <f>FSGT3_Class!G33</f>
        <v/>
      </c>
      <c r="H128" s="19">
        <f>VLOOKUP(C128,Liste!$E$3:$K$1407,7,FALSE)</f>
        <v>0</v>
      </c>
      <c r="I128" s="19" t="str">
        <f>FSGT3_Class!H33</f>
        <v/>
      </c>
      <c r="J128" s="3">
        <f>SUM(FSGT3_Class!K33,FSGT3_Class!S33)</f>
        <v>0</v>
      </c>
      <c r="K128" s="3">
        <f>SUM(FSGT3_Class!P33,FSGT3_Class!X33)</f>
        <v>0</v>
      </c>
    </row>
    <row r="129" spans="1:11" x14ac:dyDescent="0.3">
      <c r="A129" s="166">
        <v>3</v>
      </c>
      <c r="B129" s="166">
        <v>27</v>
      </c>
      <c r="C129" s="19" t="str">
        <f t="shared" si="4"/>
        <v/>
      </c>
      <c r="D129" s="19" t="str">
        <f>FSGT3_Class!D34</f>
        <v/>
      </c>
      <c r="E129" s="19" t="str">
        <f>FSGT3_Class!E34</f>
        <v/>
      </c>
      <c r="F129" s="19" t="str">
        <f>FSGT3_Class!F34</f>
        <v/>
      </c>
      <c r="G129" s="19" t="str">
        <f>FSGT3_Class!G34</f>
        <v/>
      </c>
      <c r="H129" s="19">
        <f>VLOOKUP(C129,Liste!$E$3:$K$1407,7,FALSE)</f>
        <v>0</v>
      </c>
      <c r="I129" s="19" t="str">
        <f>FSGT3_Class!H34</f>
        <v/>
      </c>
      <c r="J129" s="3">
        <f>SUM(FSGT3_Class!K34,FSGT3_Class!S34)</f>
        <v>0</v>
      </c>
      <c r="K129" s="3">
        <f>SUM(FSGT3_Class!P34,FSGT3_Class!X34)</f>
        <v>0</v>
      </c>
    </row>
    <row r="130" spans="1:11" x14ac:dyDescent="0.3">
      <c r="A130" s="166">
        <v>3</v>
      </c>
      <c r="B130" s="166">
        <v>28</v>
      </c>
      <c r="C130" s="19" t="str">
        <f t="shared" si="4"/>
        <v/>
      </c>
      <c r="D130" s="19" t="str">
        <f>FSGT3_Class!D35</f>
        <v/>
      </c>
      <c r="E130" s="19" t="str">
        <f>FSGT3_Class!E35</f>
        <v/>
      </c>
      <c r="F130" s="19" t="str">
        <f>FSGT3_Class!F35</f>
        <v/>
      </c>
      <c r="G130" s="19" t="str">
        <f>FSGT3_Class!G35</f>
        <v/>
      </c>
      <c r="H130" s="19">
        <f>VLOOKUP(C130,Liste!$E$3:$K$1407,7,FALSE)</f>
        <v>0</v>
      </c>
      <c r="I130" s="19" t="str">
        <f>FSGT3_Class!H35</f>
        <v/>
      </c>
      <c r="J130" s="3">
        <f>SUM(FSGT3_Class!K35,FSGT3_Class!S35)</f>
        <v>0</v>
      </c>
      <c r="K130" s="3">
        <f>SUM(FSGT3_Class!P35,FSGT3_Class!X35)</f>
        <v>0</v>
      </c>
    </row>
    <row r="131" spans="1:11" x14ac:dyDescent="0.3">
      <c r="A131" s="166">
        <v>3</v>
      </c>
      <c r="B131" s="166">
        <v>29</v>
      </c>
      <c r="C131" s="19" t="str">
        <f t="shared" si="4"/>
        <v/>
      </c>
      <c r="D131" s="19" t="str">
        <f>FSGT3_Class!D36</f>
        <v/>
      </c>
      <c r="E131" s="19" t="str">
        <f>FSGT3_Class!E36</f>
        <v/>
      </c>
      <c r="F131" s="19" t="str">
        <f>FSGT3_Class!F36</f>
        <v/>
      </c>
      <c r="G131" s="19" t="str">
        <f>FSGT3_Class!G36</f>
        <v/>
      </c>
      <c r="H131" s="19">
        <f>VLOOKUP(C131,Liste!$E$3:$K$1407,7,FALSE)</f>
        <v>0</v>
      </c>
      <c r="I131" s="19" t="str">
        <f>FSGT3_Class!H36</f>
        <v/>
      </c>
      <c r="J131" s="3">
        <f>SUM(FSGT3_Class!K36,FSGT3_Class!S36)</f>
        <v>0</v>
      </c>
      <c r="K131" s="3">
        <f>SUM(FSGT3_Class!P36,FSGT3_Class!X36)</f>
        <v>0</v>
      </c>
    </row>
    <row r="132" spans="1:11" x14ac:dyDescent="0.3">
      <c r="A132" s="166">
        <v>3</v>
      </c>
      <c r="B132" s="166">
        <v>30</v>
      </c>
      <c r="C132" s="19" t="str">
        <f t="shared" si="4"/>
        <v/>
      </c>
      <c r="D132" s="19" t="str">
        <f>FSGT3_Class!D37</f>
        <v/>
      </c>
      <c r="E132" s="19" t="str">
        <f>FSGT3_Class!E37</f>
        <v/>
      </c>
      <c r="F132" s="19" t="str">
        <f>FSGT3_Class!F37</f>
        <v/>
      </c>
      <c r="G132" s="19" t="str">
        <f>FSGT3_Class!G37</f>
        <v/>
      </c>
      <c r="H132" s="19">
        <f>VLOOKUP(C132,Liste!$E$3:$K$1407,7,FALSE)</f>
        <v>0</v>
      </c>
      <c r="I132" s="19" t="str">
        <f>FSGT3_Class!H37</f>
        <v/>
      </c>
      <c r="J132" s="3">
        <f>SUM(FSGT3_Class!K37,FSGT3_Class!S37)</f>
        <v>0</v>
      </c>
      <c r="K132" s="3">
        <f>SUM(FSGT3_Class!P37,FSGT3_Class!X37)</f>
        <v>0</v>
      </c>
    </row>
    <row r="133" spans="1:11" x14ac:dyDescent="0.3">
      <c r="A133" s="166">
        <v>3</v>
      </c>
      <c r="B133" s="166">
        <v>31</v>
      </c>
      <c r="C133" s="19" t="str">
        <f t="shared" si="4"/>
        <v/>
      </c>
      <c r="D133" s="19" t="str">
        <f>FSGT3_Class!D38</f>
        <v/>
      </c>
      <c r="E133" s="19" t="str">
        <f>FSGT3_Class!E38</f>
        <v/>
      </c>
      <c r="F133" s="19" t="str">
        <f>FSGT3_Class!F38</f>
        <v/>
      </c>
      <c r="G133" s="19" t="str">
        <f>FSGT3_Class!G38</f>
        <v/>
      </c>
      <c r="H133" s="19">
        <f>VLOOKUP(C133,Liste!$E$3:$K$1407,7,FALSE)</f>
        <v>0</v>
      </c>
      <c r="I133" s="19" t="str">
        <f>FSGT3_Class!H38</f>
        <v/>
      </c>
      <c r="J133" s="3">
        <f>SUM(FSGT3_Class!K38,FSGT3_Class!S38)</f>
        <v>0</v>
      </c>
      <c r="K133" s="3">
        <f>SUM(FSGT3_Class!P38,FSGT3_Class!X38)</f>
        <v>0</v>
      </c>
    </row>
    <row r="134" spans="1:11" x14ac:dyDescent="0.3">
      <c r="A134" s="166">
        <v>3</v>
      </c>
      <c r="B134" s="166">
        <v>32</v>
      </c>
      <c r="C134" s="19" t="str">
        <f t="shared" si="4"/>
        <v/>
      </c>
      <c r="D134" s="19" t="str">
        <f>FSGT3_Class!D39</f>
        <v/>
      </c>
      <c r="E134" s="19" t="str">
        <f>FSGT3_Class!E39</f>
        <v/>
      </c>
      <c r="F134" s="19" t="str">
        <f>FSGT3_Class!F39</f>
        <v/>
      </c>
      <c r="G134" s="19" t="str">
        <f>FSGT3_Class!G39</f>
        <v/>
      </c>
      <c r="H134" s="19">
        <f>VLOOKUP(C134,Liste!$E$3:$K$1407,7,FALSE)</f>
        <v>0</v>
      </c>
      <c r="I134" s="19" t="str">
        <f>FSGT3_Class!H39</f>
        <v/>
      </c>
      <c r="J134" s="3">
        <f>SUM(FSGT3_Class!K39,FSGT3_Class!S39)</f>
        <v>0</v>
      </c>
      <c r="K134" s="3">
        <f>SUM(FSGT3_Class!P39,FSGT3_Class!X39)</f>
        <v>0</v>
      </c>
    </row>
    <row r="135" spans="1:11" x14ac:dyDescent="0.3">
      <c r="A135" s="166">
        <v>3</v>
      </c>
      <c r="B135" s="166">
        <v>33</v>
      </c>
      <c r="C135" s="19" t="str">
        <f t="shared" si="4"/>
        <v/>
      </c>
      <c r="D135" s="19" t="str">
        <f>FSGT3_Class!D40</f>
        <v/>
      </c>
      <c r="E135" s="19" t="str">
        <f>FSGT3_Class!E40</f>
        <v/>
      </c>
      <c r="F135" s="19" t="str">
        <f>FSGT3_Class!F40</f>
        <v/>
      </c>
      <c r="G135" s="19" t="str">
        <f>FSGT3_Class!G40</f>
        <v/>
      </c>
      <c r="H135" s="19">
        <f>VLOOKUP(C135,Liste!$E$3:$K$1407,7,FALSE)</f>
        <v>0</v>
      </c>
      <c r="I135" s="19" t="str">
        <f>FSGT3_Class!H40</f>
        <v/>
      </c>
      <c r="J135" s="3">
        <f>SUM(FSGT3_Class!K40,FSGT3_Class!S40)</f>
        <v>0</v>
      </c>
      <c r="K135" s="3">
        <f>SUM(FSGT3_Class!P40,FSGT3_Class!X40)</f>
        <v>0</v>
      </c>
    </row>
    <row r="136" spans="1:11" x14ac:dyDescent="0.3">
      <c r="A136" s="166">
        <v>3</v>
      </c>
      <c r="B136" s="166">
        <v>34</v>
      </c>
      <c r="C136" s="19" t="str">
        <f t="shared" si="4"/>
        <v/>
      </c>
      <c r="D136" s="19" t="str">
        <f>FSGT3_Class!D41</f>
        <v/>
      </c>
      <c r="E136" s="19" t="str">
        <f>FSGT3_Class!E41</f>
        <v/>
      </c>
      <c r="F136" s="19" t="str">
        <f>FSGT3_Class!F41</f>
        <v/>
      </c>
      <c r="G136" s="19" t="str">
        <f>FSGT3_Class!G41</f>
        <v/>
      </c>
      <c r="H136" s="19">
        <f>VLOOKUP(C136,Liste!$E$3:$K$1407,7,FALSE)</f>
        <v>0</v>
      </c>
      <c r="I136" s="19" t="str">
        <f>FSGT3_Class!H41</f>
        <v/>
      </c>
      <c r="J136" s="3">
        <f>SUM(FSGT3_Class!K41,FSGT3_Class!S41)</f>
        <v>0</v>
      </c>
      <c r="K136" s="3">
        <f>SUM(FSGT3_Class!P41,FSGT3_Class!X41)</f>
        <v>0</v>
      </c>
    </row>
    <row r="137" spans="1:11" x14ac:dyDescent="0.3">
      <c r="A137" s="166">
        <v>3</v>
      </c>
      <c r="B137" s="166">
        <v>35</v>
      </c>
      <c r="C137" s="19" t="str">
        <f t="shared" si="4"/>
        <v/>
      </c>
      <c r="D137" s="19" t="str">
        <f>FSGT3_Class!D42</f>
        <v/>
      </c>
      <c r="E137" s="19" t="str">
        <f>FSGT3_Class!E42</f>
        <v/>
      </c>
      <c r="F137" s="19" t="str">
        <f>FSGT3_Class!F42</f>
        <v/>
      </c>
      <c r="G137" s="19" t="str">
        <f>FSGT3_Class!G42</f>
        <v/>
      </c>
      <c r="H137" s="19">
        <f>VLOOKUP(C137,Liste!$E$3:$K$1407,7,FALSE)</f>
        <v>0</v>
      </c>
      <c r="I137" s="19" t="str">
        <f>FSGT3_Class!H42</f>
        <v/>
      </c>
      <c r="J137" s="3">
        <f>SUM(FSGT3_Class!K42,FSGT3_Class!S42)</f>
        <v>0</v>
      </c>
      <c r="K137" s="3">
        <f>SUM(FSGT3_Class!P42,FSGT3_Class!X42)</f>
        <v>0</v>
      </c>
    </row>
    <row r="138" spans="1:11" x14ac:dyDescent="0.3">
      <c r="A138" s="166">
        <v>3</v>
      </c>
      <c r="B138" s="166">
        <v>36</v>
      </c>
      <c r="C138" s="19" t="str">
        <f t="shared" si="4"/>
        <v/>
      </c>
      <c r="D138" s="19" t="str">
        <f>FSGT3_Class!D43</f>
        <v/>
      </c>
      <c r="E138" s="19" t="str">
        <f>FSGT3_Class!E43</f>
        <v/>
      </c>
      <c r="F138" s="19" t="str">
        <f>FSGT3_Class!F43</f>
        <v/>
      </c>
      <c r="G138" s="19" t="str">
        <f>FSGT3_Class!G43</f>
        <v/>
      </c>
      <c r="H138" s="19">
        <f>VLOOKUP(C138,Liste!$E$3:$K$1407,7,FALSE)</f>
        <v>0</v>
      </c>
      <c r="I138" s="19" t="str">
        <f>FSGT3_Class!H43</f>
        <v/>
      </c>
      <c r="J138" s="3">
        <f>SUM(FSGT3_Class!K43,FSGT3_Class!S43)</f>
        <v>0</v>
      </c>
      <c r="K138" s="3">
        <f>SUM(FSGT3_Class!P43,FSGT3_Class!X43)</f>
        <v>0</v>
      </c>
    </row>
    <row r="139" spans="1:11" x14ac:dyDescent="0.3">
      <c r="A139" s="166">
        <v>3</v>
      </c>
      <c r="B139" s="166">
        <v>37</v>
      </c>
      <c r="C139" s="19" t="str">
        <f t="shared" si="4"/>
        <v/>
      </c>
      <c r="D139" s="19" t="str">
        <f>FSGT3_Class!D44</f>
        <v/>
      </c>
      <c r="E139" s="19" t="str">
        <f>FSGT3_Class!E44</f>
        <v/>
      </c>
      <c r="F139" s="19" t="str">
        <f>FSGT3_Class!F44</f>
        <v/>
      </c>
      <c r="G139" s="19" t="str">
        <f>FSGT3_Class!G44</f>
        <v/>
      </c>
      <c r="H139" s="19">
        <f>VLOOKUP(C139,Liste!$E$3:$K$1407,7,FALSE)</f>
        <v>0</v>
      </c>
      <c r="I139" s="19" t="str">
        <f>FSGT3_Class!H44</f>
        <v/>
      </c>
      <c r="J139" s="3">
        <f>SUM(FSGT3_Class!K44,FSGT3_Class!S44)</f>
        <v>0</v>
      </c>
      <c r="K139" s="3">
        <f>SUM(FSGT3_Class!P44,FSGT3_Class!X44)</f>
        <v>0</v>
      </c>
    </row>
    <row r="140" spans="1:11" x14ac:dyDescent="0.3">
      <c r="A140" s="166">
        <v>3</v>
      </c>
      <c r="B140" s="166">
        <v>38</v>
      </c>
      <c r="C140" s="19" t="str">
        <f t="shared" si="4"/>
        <v/>
      </c>
      <c r="D140" s="19" t="str">
        <f>FSGT3_Class!D45</f>
        <v/>
      </c>
      <c r="E140" s="19" t="str">
        <f>FSGT3_Class!E45</f>
        <v/>
      </c>
      <c r="F140" s="19" t="str">
        <f>FSGT3_Class!F45</f>
        <v/>
      </c>
      <c r="G140" s="19" t="str">
        <f>FSGT3_Class!G45</f>
        <v/>
      </c>
      <c r="H140" s="19">
        <f>VLOOKUP(C140,Liste!$E$3:$K$1407,7,FALSE)</f>
        <v>0</v>
      </c>
      <c r="I140" s="19" t="str">
        <f>FSGT3_Class!H45</f>
        <v/>
      </c>
      <c r="J140" s="3">
        <f>SUM(FSGT3_Class!K45,FSGT3_Class!S45)</f>
        <v>0</v>
      </c>
      <c r="K140" s="3">
        <f>SUM(FSGT3_Class!P45,FSGT3_Class!X45)</f>
        <v>0</v>
      </c>
    </row>
    <row r="141" spans="1:11" x14ac:dyDescent="0.3">
      <c r="A141" s="166">
        <v>3</v>
      </c>
      <c r="B141" s="166">
        <v>39</v>
      </c>
      <c r="C141" s="19" t="str">
        <f t="shared" si="4"/>
        <v/>
      </c>
      <c r="D141" s="19" t="str">
        <f>FSGT3_Class!D46</f>
        <v/>
      </c>
      <c r="E141" s="19" t="str">
        <f>FSGT3_Class!E46</f>
        <v/>
      </c>
      <c r="F141" s="19" t="str">
        <f>FSGT3_Class!F46</f>
        <v/>
      </c>
      <c r="G141" s="19" t="str">
        <f>FSGT3_Class!G46</f>
        <v/>
      </c>
      <c r="H141" s="19">
        <f>VLOOKUP(C141,Liste!$E$3:$K$1407,7,FALSE)</f>
        <v>0</v>
      </c>
      <c r="I141" s="19" t="str">
        <f>FSGT3_Class!H46</f>
        <v/>
      </c>
      <c r="J141" s="3">
        <f>SUM(FSGT3_Class!K46,FSGT3_Class!S46)</f>
        <v>0</v>
      </c>
      <c r="K141" s="3">
        <f>SUM(FSGT3_Class!P46,FSGT3_Class!X46)</f>
        <v>0</v>
      </c>
    </row>
    <row r="142" spans="1:11" x14ac:dyDescent="0.3">
      <c r="A142" s="166">
        <v>3</v>
      </c>
      <c r="B142" s="166">
        <v>40</v>
      </c>
      <c r="C142" s="19" t="str">
        <f t="shared" si="4"/>
        <v/>
      </c>
      <c r="D142" s="19" t="str">
        <f>FSGT3_Class!D47</f>
        <v/>
      </c>
      <c r="E142" s="19" t="str">
        <f>FSGT3_Class!E47</f>
        <v/>
      </c>
      <c r="F142" s="19" t="str">
        <f>FSGT3_Class!F47</f>
        <v/>
      </c>
      <c r="G142" s="19" t="str">
        <f>FSGT3_Class!G47</f>
        <v/>
      </c>
      <c r="H142" s="19">
        <f>VLOOKUP(C142,Liste!$E$3:$K$1407,7,FALSE)</f>
        <v>0</v>
      </c>
      <c r="I142" s="19" t="str">
        <f>FSGT3_Class!H47</f>
        <v/>
      </c>
      <c r="J142" s="3">
        <f>SUM(FSGT3_Class!K47,FSGT3_Class!S47)</f>
        <v>0</v>
      </c>
      <c r="K142" s="3">
        <f>SUM(FSGT3_Class!P47,FSGT3_Class!X47)</f>
        <v>0</v>
      </c>
    </row>
    <row r="143" spans="1:11" x14ac:dyDescent="0.3">
      <c r="A143" s="166">
        <v>3</v>
      </c>
      <c r="B143" s="166">
        <v>41</v>
      </c>
      <c r="C143" s="19" t="str">
        <f t="shared" si="4"/>
        <v/>
      </c>
      <c r="D143" s="19" t="str">
        <f>FSGT3_Class!D48</f>
        <v/>
      </c>
      <c r="E143" s="19" t="str">
        <f>FSGT3_Class!E48</f>
        <v/>
      </c>
      <c r="F143" s="19" t="str">
        <f>FSGT3_Class!F48</f>
        <v/>
      </c>
      <c r="G143" s="19" t="str">
        <f>FSGT3_Class!G48</f>
        <v/>
      </c>
      <c r="H143" s="19">
        <f>VLOOKUP(C143,Liste!$E$3:$K$1407,7,FALSE)</f>
        <v>0</v>
      </c>
      <c r="I143" s="19" t="str">
        <f>FSGT3_Class!H48</f>
        <v/>
      </c>
      <c r="J143" s="3">
        <f>SUM(FSGT3_Class!K48,FSGT3_Class!S48)</f>
        <v>0</v>
      </c>
      <c r="K143" s="3">
        <f>SUM(FSGT3_Class!P48,FSGT3_Class!X48)</f>
        <v>0</v>
      </c>
    </row>
    <row r="144" spans="1:11" x14ac:dyDescent="0.3">
      <c r="A144" s="166">
        <v>3</v>
      </c>
      <c r="B144" s="166">
        <v>42</v>
      </c>
      <c r="C144" s="19" t="str">
        <f t="shared" si="4"/>
        <v/>
      </c>
      <c r="D144" s="19" t="str">
        <f>FSGT3_Class!D49</f>
        <v/>
      </c>
      <c r="E144" s="19" t="str">
        <f>FSGT3_Class!E49</f>
        <v/>
      </c>
      <c r="F144" s="19" t="str">
        <f>FSGT3_Class!F49</f>
        <v/>
      </c>
      <c r="G144" s="19" t="str">
        <f>FSGT3_Class!G49</f>
        <v/>
      </c>
      <c r="H144" s="19">
        <f>VLOOKUP(C144,Liste!$E$3:$K$1407,7,FALSE)</f>
        <v>0</v>
      </c>
      <c r="I144" s="19" t="str">
        <f>FSGT3_Class!H49</f>
        <v/>
      </c>
      <c r="J144" s="3">
        <f>SUM(FSGT3_Class!K49,FSGT3_Class!S49)</f>
        <v>0</v>
      </c>
      <c r="K144" s="3">
        <f>SUM(FSGT3_Class!P49,FSGT3_Class!X49)</f>
        <v>0</v>
      </c>
    </row>
    <row r="145" spans="1:11" x14ac:dyDescent="0.3">
      <c r="A145" s="166">
        <v>3</v>
      </c>
      <c r="B145" s="166">
        <v>43</v>
      </c>
      <c r="C145" s="19" t="str">
        <f t="shared" si="4"/>
        <v/>
      </c>
      <c r="D145" s="19" t="str">
        <f>FSGT3_Class!D50</f>
        <v/>
      </c>
      <c r="E145" s="19" t="str">
        <f>FSGT3_Class!E50</f>
        <v/>
      </c>
      <c r="F145" s="19" t="str">
        <f>FSGT3_Class!F50</f>
        <v/>
      </c>
      <c r="G145" s="19" t="str">
        <f>FSGT3_Class!G50</f>
        <v/>
      </c>
      <c r="H145" s="19">
        <f>VLOOKUP(C145,Liste!$E$3:$K$1407,7,FALSE)</f>
        <v>0</v>
      </c>
      <c r="I145" s="19" t="str">
        <f>FSGT3_Class!H50</f>
        <v/>
      </c>
      <c r="J145" s="3">
        <f>SUM(FSGT3_Class!K50,FSGT3_Class!S50)</f>
        <v>0</v>
      </c>
      <c r="K145" s="3">
        <f>SUM(FSGT3_Class!P50,FSGT3_Class!X50)</f>
        <v>0</v>
      </c>
    </row>
    <row r="146" spans="1:11" x14ac:dyDescent="0.3">
      <c r="A146" s="166">
        <v>3</v>
      </c>
      <c r="B146" s="166">
        <v>44</v>
      </c>
      <c r="C146" s="19" t="str">
        <f t="shared" si="4"/>
        <v/>
      </c>
      <c r="D146" s="19" t="str">
        <f>FSGT3_Class!D51</f>
        <v/>
      </c>
      <c r="E146" s="19" t="str">
        <f>FSGT3_Class!E51</f>
        <v/>
      </c>
      <c r="F146" s="19" t="str">
        <f>FSGT3_Class!F51</f>
        <v/>
      </c>
      <c r="G146" s="19" t="str">
        <f>FSGT3_Class!G51</f>
        <v/>
      </c>
      <c r="H146" s="19">
        <f>VLOOKUP(C146,Liste!$E$3:$K$1407,7,FALSE)</f>
        <v>0</v>
      </c>
      <c r="I146" s="19" t="str">
        <f>FSGT3_Class!H51</f>
        <v/>
      </c>
      <c r="J146" s="3">
        <f>SUM(FSGT3_Class!K51,FSGT3_Class!S51)</f>
        <v>0</v>
      </c>
      <c r="K146" s="3">
        <f>SUM(FSGT3_Class!P51,FSGT3_Class!X51)</f>
        <v>0</v>
      </c>
    </row>
    <row r="147" spans="1:11" x14ac:dyDescent="0.3">
      <c r="A147" s="166">
        <v>3</v>
      </c>
      <c r="B147" s="166">
        <v>45</v>
      </c>
      <c r="C147" s="19" t="str">
        <f t="shared" si="4"/>
        <v/>
      </c>
      <c r="D147" s="19" t="str">
        <f>FSGT3_Class!D52</f>
        <v/>
      </c>
      <c r="E147" s="19" t="str">
        <f>FSGT3_Class!E52</f>
        <v/>
      </c>
      <c r="F147" s="19" t="str">
        <f>FSGT3_Class!F52</f>
        <v/>
      </c>
      <c r="G147" s="19" t="str">
        <f>FSGT3_Class!G52</f>
        <v/>
      </c>
      <c r="H147" s="19">
        <f>VLOOKUP(C147,Liste!$E$3:$K$1407,7,FALSE)</f>
        <v>0</v>
      </c>
      <c r="I147" s="19" t="str">
        <f>FSGT3_Class!H52</f>
        <v/>
      </c>
      <c r="J147" s="3">
        <f>SUM(FSGT3_Class!K52,FSGT3_Class!S52)</f>
        <v>0</v>
      </c>
      <c r="K147" s="3">
        <f>SUM(FSGT3_Class!P52,FSGT3_Class!X52)</f>
        <v>0</v>
      </c>
    </row>
    <row r="148" spans="1:11" x14ac:dyDescent="0.3">
      <c r="A148" s="166">
        <v>3</v>
      </c>
      <c r="B148" s="166">
        <v>46</v>
      </c>
      <c r="C148" s="19" t="str">
        <f t="shared" si="4"/>
        <v/>
      </c>
      <c r="D148" s="19" t="str">
        <f>FSGT3_Class!D53</f>
        <v/>
      </c>
      <c r="E148" s="19" t="str">
        <f>FSGT3_Class!E53</f>
        <v/>
      </c>
      <c r="F148" s="19" t="str">
        <f>FSGT3_Class!F53</f>
        <v/>
      </c>
      <c r="G148" s="19" t="str">
        <f>FSGT3_Class!G53</f>
        <v/>
      </c>
      <c r="H148" s="19">
        <f>VLOOKUP(C148,Liste!$E$3:$K$1407,7,FALSE)</f>
        <v>0</v>
      </c>
      <c r="I148" s="19" t="str">
        <f>FSGT3_Class!H53</f>
        <v/>
      </c>
      <c r="J148" s="3">
        <f>SUM(FSGT3_Class!K53,FSGT3_Class!S53)</f>
        <v>0</v>
      </c>
      <c r="K148" s="3">
        <f>SUM(FSGT3_Class!P53,FSGT3_Class!X53)</f>
        <v>0</v>
      </c>
    </row>
    <row r="149" spans="1:11" x14ac:dyDescent="0.3">
      <c r="A149" s="166">
        <v>3</v>
      </c>
      <c r="B149" s="166">
        <v>47</v>
      </c>
      <c r="C149" s="19" t="str">
        <f t="shared" si="4"/>
        <v/>
      </c>
      <c r="D149" s="19" t="str">
        <f>FSGT3_Class!D54</f>
        <v/>
      </c>
      <c r="E149" s="19" t="str">
        <f>FSGT3_Class!E54</f>
        <v/>
      </c>
      <c r="F149" s="19" t="str">
        <f>FSGT3_Class!F54</f>
        <v/>
      </c>
      <c r="G149" s="19" t="str">
        <f>FSGT3_Class!G54</f>
        <v/>
      </c>
      <c r="H149" s="19">
        <f>VLOOKUP(C149,Liste!$E$3:$K$1407,7,FALSE)</f>
        <v>0</v>
      </c>
      <c r="I149" s="19" t="str">
        <f>FSGT3_Class!H54</f>
        <v/>
      </c>
      <c r="J149" s="3">
        <f>SUM(FSGT3_Class!K54,FSGT3_Class!S54)</f>
        <v>0</v>
      </c>
      <c r="K149" s="3">
        <f>SUM(FSGT3_Class!P54,FSGT3_Class!X54)</f>
        <v>0</v>
      </c>
    </row>
    <row r="150" spans="1:11" x14ac:dyDescent="0.3">
      <c r="A150" s="166">
        <v>3</v>
      </c>
      <c r="B150" s="166">
        <v>48</v>
      </c>
      <c r="C150" s="19" t="str">
        <f t="shared" si="4"/>
        <v/>
      </c>
      <c r="D150" s="19" t="str">
        <f>FSGT3_Class!D55</f>
        <v/>
      </c>
      <c r="E150" s="19" t="str">
        <f>FSGT3_Class!E55</f>
        <v/>
      </c>
      <c r="F150" s="19" t="str">
        <f>FSGT3_Class!F55</f>
        <v/>
      </c>
      <c r="G150" s="19" t="str">
        <f>FSGT3_Class!G55</f>
        <v/>
      </c>
      <c r="H150" s="19">
        <f>VLOOKUP(C150,Liste!$E$3:$K$1407,7,FALSE)</f>
        <v>0</v>
      </c>
      <c r="I150" s="19" t="str">
        <f>FSGT3_Class!H55</f>
        <v/>
      </c>
      <c r="J150" s="3">
        <f>SUM(FSGT3_Class!K55,FSGT3_Class!S55)</f>
        <v>0</v>
      </c>
      <c r="K150" s="3">
        <f>SUM(FSGT3_Class!P55,FSGT3_Class!X55)</f>
        <v>0</v>
      </c>
    </row>
    <row r="151" spans="1:11" x14ac:dyDescent="0.3">
      <c r="A151" s="166">
        <v>3</v>
      </c>
      <c r="B151" s="166">
        <v>49</v>
      </c>
      <c r="C151" s="19" t="str">
        <f t="shared" si="4"/>
        <v/>
      </c>
      <c r="D151" s="19" t="str">
        <f>FSGT3_Class!D56</f>
        <v/>
      </c>
      <c r="E151" s="19" t="str">
        <f>FSGT3_Class!E56</f>
        <v/>
      </c>
      <c r="F151" s="19" t="str">
        <f>FSGT3_Class!F56</f>
        <v/>
      </c>
      <c r="G151" s="19" t="str">
        <f>FSGT3_Class!G56</f>
        <v/>
      </c>
      <c r="H151" s="19">
        <f>VLOOKUP(C151,Liste!$E$3:$K$1407,7,FALSE)</f>
        <v>0</v>
      </c>
      <c r="I151" s="19" t="str">
        <f>FSGT3_Class!H56</f>
        <v/>
      </c>
      <c r="J151" s="3">
        <f>SUM(FSGT3_Class!K56,FSGT3_Class!S56)</f>
        <v>0</v>
      </c>
      <c r="K151" s="3">
        <f>SUM(FSGT3_Class!P56,FSGT3_Class!X56)</f>
        <v>0</v>
      </c>
    </row>
    <row r="152" spans="1:11" x14ac:dyDescent="0.3">
      <c r="A152" s="166">
        <v>3</v>
      </c>
      <c r="B152" s="166">
        <v>50</v>
      </c>
      <c r="C152" s="19" t="str">
        <f t="shared" si="4"/>
        <v/>
      </c>
      <c r="D152" s="19" t="str">
        <f>FSGT3_Class!D57</f>
        <v/>
      </c>
      <c r="E152" s="19" t="str">
        <f>FSGT3_Class!E57</f>
        <v/>
      </c>
      <c r="F152" s="19" t="str">
        <f>FSGT3_Class!F57</f>
        <v/>
      </c>
      <c r="G152" s="19" t="str">
        <f>FSGT3_Class!G57</f>
        <v/>
      </c>
      <c r="H152" s="19">
        <f>VLOOKUP(C152,Liste!$E$3:$K$1407,7,FALSE)</f>
        <v>0</v>
      </c>
      <c r="I152" s="19" t="str">
        <f>FSGT3_Class!H57</f>
        <v/>
      </c>
      <c r="J152" s="3">
        <f>SUM(FSGT3_Class!K57,FSGT3_Class!S57)</f>
        <v>0</v>
      </c>
      <c r="K152" s="3">
        <f>SUM(FSGT3_Class!P57,FSGT3_Class!X57)</f>
        <v>0</v>
      </c>
    </row>
    <row r="153" spans="1:11" x14ac:dyDescent="0.3">
      <c r="A153" s="166">
        <v>3</v>
      </c>
      <c r="B153" s="166">
        <v>51</v>
      </c>
      <c r="C153" s="19" t="str">
        <f t="shared" ref="C153:C202" si="5">CONCATENATE(D153,E153)</f>
        <v/>
      </c>
      <c r="D153" s="19" t="str">
        <f>FSGT3_Class!D58</f>
        <v/>
      </c>
      <c r="E153" s="19" t="str">
        <f>FSGT3_Class!E58</f>
        <v/>
      </c>
      <c r="F153" s="19" t="str">
        <f>FSGT3_Class!F58</f>
        <v/>
      </c>
      <c r="G153" s="19" t="str">
        <f>FSGT3_Class!G58</f>
        <v/>
      </c>
      <c r="H153" s="19">
        <f>VLOOKUP(C153,Liste!$E$3:$K$1407,7,FALSE)</f>
        <v>0</v>
      </c>
      <c r="I153" s="19" t="str">
        <f>FSGT3_Class!H58</f>
        <v/>
      </c>
      <c r="J153" s="3">
        <f>SUM(FSGT3_Class!K58,FSGT3_Class!S58)</f>
        <v>0</v>
      </c>
      <c r="K153" s="3">
        <f>SUM(FSGT3_Class!P58,FSGT3_Class!X58)</f>
        <v>0</v>
      </c>
    </row>
    <row r="154" spans="1:11" x14ac:dyDescent="0.3">
      <c r="A154" s="166">
        <v>3</v>
      </c>
      <c r="B154" s="166">
        <v>52</v>
      </c>
      <c r="C154" s="19" t="str">
        <f t="shared" si="5"/>
        <v/>
      </c>
      <c r="D154" s="19" t="str">
        <f>FSGT3_Class!D59</f>
        <v/>
      </c>
      <c r="E154" s="19" t="str">
        <f>FSGT3_Class!E59</f>
        <v/>
      </c>
      <c r="F154" s="19" t="str">
        <f>FSGT3_Class!F59</f>
        <v/>
      </c>
      <c r="G154" s="19" t="str">
        <f>FSGT3_Class!G59</f>
        <v/>
      </c>
      <c r="H154" s="19">
        <f>VLOOKUP(C154,Liste!$E$3:$K$1407,7,FALSE)</f>
        <v>0</v>
      </c>
      <c r="I154" s="19" t="str">
        <f>FSGT3_Class!H59</f>
        <v/>
      </c>
      <c r="J154" s="3">
        <f>SUM(FSGT3_Class!K59,FSGT3_Class!S59)</f>
        <v>0</v>
      </c>
      <c r="K154" s="3">
        <f>SUM(FSGT3_Class!P59,FSGT3_Class!X59)</f>
        <v>0</v>
      </c>
    </row>
    <row r="155" spans="1:11" x14ac:dyDescent="0.3">
      <c r="A155" s="166">
        <v>3</v>
      </c>
      <c r="B155" s="166">
        <v>53</v>
      </c>
      <c r="C155" s="19" t="str">
        <f t="shared" si="5"/>
        <v/>
      </c>
      <c r="D155" s="19" t="str">
        <f>FSGT3_Class!D60</f>
        <v/>
      </c>
      <c r="E155" s="19" t="str">
        <f>FSGT3_Class!E60</f>
        <v/>
      </c>
      <c r="F155" s="19" t="str">
        <f>FSGT3_Class!F60</f>
        <v/>
      </c>
      <c r="G155" s="19" t="str">
        <f>FSGT3_Class!G60</f>
        <v/>
      </c>
      <c r="H155" s="19">
        <f>VLOOKUP(C155,Liste!$E$3:$K$1407,7,FALSE)</f>
        <v>0</v>
      </c>
      <c r="I155" s="19" t="str">
        <f>FSGT3_Class!H60</f>
        <v/>
      </c>
      <c r="J155" s="3">
        <f>SUM(FSGT3_Class!K60,FSGT3_Class!S60)</f>
        <v>0</v>
      </c>
      <c r="K155" s="3">
        <f>SUM(FSGT3_Class!P60,FSGT3_Class!X60)</f>
        <v>0</v>
      </c>
    </row>
    <row r="156" spans="1:11" x14ac:dyDescent="0.3">
      <c r="A156" s="166">
        <v>3</v>
      </c>
      <c r="B156" s="166">
        <v>54</v>
      </c>
      <c r="C156" s="19" t="str">
        <f t="shared" si="5"/>
        <v/>
      </c>
      <c r="D156" s="19" t="str">
        <f>FSGT3_Class!D61</f>
        <v/>
      </c>
      <c r="E156" s="19" t="str">
        <f>FSGT3_Class!E61</f>
        <v/>
      </c>
      <c r="F156" s="19" t="str">
        <f>FSGT3_Class!F61</f>
        <v/>
      </c>
      <c r="G156" s="19" t="str">
        <f>FSGT3_Class!G61</f>
        <v/>
      </c>
      <c r="H156" s="19">
        <f>VLOOKUP(C156,Liste!$E$3:$K$1407,7,FALSE)</f>
        <v>0</v>
      </c>
      <c r="I156" s="19" t="str">
        <f>FSGT3_Class!H61</f>
        <v/>
      </c>
      <c r="J156" s="3">
        <f>SUM(FSGT3_Class!K61,FSGT3_Class!S61)</f>
        <v>0</v>
      </c>
      <c r="K156" s="3">
        <f>SUM(FSGT3_Class!P61,FSGT3_Class!X61)</f>
        <v>0</v>
      </c>
    </row>
    <row r="157" spans="1:11" x14ac:dyDescent="0.3">
      <c r="A157" s="166">
        <v>3</v>
      </c>
      <c r="B157" s="166">
        <v>55</v>
      </c>
      <c r="C157" s="19" t="str">
        <f t="shared" si="5"/>
        <v/>
      </c>
      <c r="D157" s="19" t="str">
        <f>FSGT3_Class!D62</f>
        <v/>
      </c>
      <c r="E157" s="19" t="str">
        <f>FSGT3_Class!E62</f>
        <v/>
      </c>
      <c r="F157" s="19" t="str">
        <f>FSGT3_Class!F62</f>
        <v/>
      </c>
      <c r="G157" s="19" t="str">
        <f>FSGT3_Class!G62</f>
        <v/>
      </c>
      <c r="H157" s="19">
        <f>VLOOKUP(C157,Liste!$E$3:$K$1407,7,FALSE)</f>
        <v>0</v>
      </c>
      <c r="I157" s="19" t="str">
        <f>FSGT3_Class!H62</f>
        <v/>
      </c>
      <c r="J157" s="3">
        <f>SUM(FSGT3_Class!K62,FSGT3_Class!S62)</f>
        <v>0</v>
      </c>
      <c r="K157" s="3">
        <f>SUM(FSGT3_Class!P62,FSGT3_Class!X62)</f>
        <v>0</v>
      </c>
    </row>
    <row r="158" spans="1:11" x14ac:dyDescent="0.3">
      <c r="A158" s="166">
        <v>3</v>
      </c>
      <c r="B158" s="166">
        <v>56</v>
      </c>
      <c r="C158" s="19" t="str">
        <f t="shared" si="5"/>
        <v/>
      </c>
      <c r="D158" s="19" t="str">
        <f>FSGT3_Class!D63</f>
        <v/>
      </c>
      <c r="E158" s="19" t="str">
        <f>FSGT3_Class!E63</f>
        <v/>
      </c>
      <c r="F158" s="19" t="str">
        <f>FSGT3_Class!F63</f>
        <v/>
      </c>
      <c r="G158" s="19" t="str">
        <f>FSGT3_Class!G63</f>
        <v/>
      </c>
      <c r="H158" s="19">
        <f>VLOOKUP(C158,Liste!$E$3:$K$1407,7,FALSE)</f>
        <v>0</v>
      </c>
      <c r="I158" s="19" t="str">
        <f>FSGT3_Class!H63</f>
        <v/>
      </c>
      <c r="J158" s="3">
        <f>SUM(FSGT3_Class!K63,FSGT3_Class!S63)</f>
        <v>0</v>
      </c>
      <c r="K158" s="3">
        <f>SUM(FSGT3_Class!P63,FSGT3_Class!X63)</f>
        <v>0</v>
      </c>
    </row>
    <row r="159" spans="1:11" x14ac:dyDescent="0.3">
      <c r="A159" s="166">
        <v>3</v>
      </c>
      <c r="B159" s="166">
        <v>57</v>
      </c>
      <c r="C159" s="19" t="str">
        <f t="shared" si="5"/>
        <v/>
      </c>
      <c r="D159" s="19" t="str">
        <f>FSGT3_Class!D64</f>
        <v/>
      </c>
      <c r="E159" s="19" t="str">
        <f>FSGT3_Class!E64</f>
        <v/>
      </c>
      <c r="F159" s="19" t="str">
        <f>FSGT3_Class!F64</f>
        <v/>
      </c>
      <c r="G159" s="19" t="str">
        <f>FSGT3_Class!G64</f>
        <v/>
      </c>
      <c r="H159" s="19">
        <f>VLOOKUP(C159,Liste!$E$3:$K$1407,7,FALSE)</f>
        <v>0</v>
      </c>
      <c r="I159" s="19" t="str">
        <f>FSGT3_Class!H64</f>
        <v/>
      </c>
      <c r="J159" s="3">
        <f>SUM(FSGT3_Class!K64,FSGT3_Class!S64)</f>
        <v>0</v>
      </c>
      <c r="K159" s="3">
        <f>SUM(FSGT3_Class!P64,FSGT3_Class!X64)</f>
        <v>0</v>
      </c>
    </row>
    <row r="160" spans="1:11" x14ac:dyDescent="0.3">
      <c r="A160" s="166">
        <v>3</v>
      </c>
      <c r="B160" s="166">
        <v>58</v>
      </c>
      <c r="C160" s="19" t="str">
        <f t="shared" si="5"/>
        <v/>
      </c>
      <c r="D160" s="19" t="str">
        <f>FSGT3_Class!D65</f>
        <v/>
      </c>
      <c r="E160" s="19" t="str">
        <f>FSGT3_Class!E65</f>
        <v/>
      </c>
      <c r="F160" s="19" t="str">
        <f>FSGT3_Class!F65</f>
        <v/>
      </c>
      <c r="G160" s="19" t="str">
        <f>FSGT3_Class!G65</f>
        <v/>
      </c>
      <c r="H160" s="19">
        <f>VLOOKUP(C160,Liste!$E$3:$K$1407,7,FALSE)</f>
        <v>0</v>
      </c>
      <c r="I160" s="19" t="str">
        <f>FSGT3_Class!H65</f>
        <v/>
      </c>
      <c r="J160" s="3">
        <f>SUM(FSGT3_Class!K65,FSGT3_Class!S65)</f>
        <v>0</v>
      </c>
      <c r="K160" s="3">
        <f>SUM(FSGT3_Class!P65,FSGT3_Class!X65)</f>
        <v>0</v>
      </c>
    </row>
    <row r="161" spans="1:11" x14ac:dyDescent="0.3">
      <c r="A161" s="166">
        <v>3</v>
      </c>
      <c r="B161" s="166">
        <v>59</v>
      </c>
      <c r="C161" s="19" t="str">
        <f t="shared" si="5"/>
        <v/>
      </c>
      <c r="D161" s="19" t="str">
        <f>FSGT3_Class!D66</f>
        <v/>
      </c>
      <c r="E161" s="19" t="str">
        <f>FSGT3_Class!E66</f>
        <v/>
      </c>
      <c r="F161" s="19" t="str">
        <f>FSGT3_Class!F66</f>
        <v/>
      </c>
      <c r="G161" s="19" t="str">
        <f>FSGT3_Class!G66</f>
        <v/>
      </c>
      <c r="H161" s="19">
        <f>VLOOKUP(C161,Liste!$E$3:$K$1407,7,FALSE)</f>
        <v>0</v>
      </c>
      <c r="I161" s="19" t="str">
        <f>FSGT3_Class!H66</f>
        <v/>
      </c>
      <c r="J161" s="3">
        <f>SUM(FSGT3_Class!K66,FSGT3_Class!S66)</f>
        <v>0</v>
      </c>
      <c r="K161" s="3">
        <f>SUM(FSGT3_Class!P66,FSGT3_Class!X66)</f>
        <v>0</v>
      </c>
    </row>
    <row r="162" spans="1:11" x14ac:dyDescent="0.3">
      <c r="A162" s="166">
        <v>3</v>
      </c>
      <c r="B162" s="166">
        <v>60</v>
      </c>
      <c r="C162" s="19" t="str">
        <f t="shared" si="5"/>
        <v/>
      </c>
      <c r="D162" s="19" t="str">
        <f>FSGT3_Class!D67</f>
        <v/>
      </c>
      <c r="E162" s="19" t="str">
        <f>FSGT3_Class!E67</f>
        <v/>
      </c>
      <c r="F162" s="19" t="str">
        <f>FSGT3_Class!F67</f>
        <v/>
      </c>
      <c r="G162" s="19" t="str">
        <f>FSGT3_Class!G67</f>
        <v/>
      </c>
      <c r="H162" s="19">
        <f>VLOOKUP(C162,Liste!$E$3:$K$1407,7,FALSE)</f>
        <v>0</v>
      </c>
      <c r="I162" s="19" t="str">
        <f>FSGT3_Class!H67</f>
        <v/>
      </c>
      <c r="J162" s="3">
        <f>SUM(FSGT3_Class!K67,FSGT3_Class!S67)</f>
        <v>0</v>
      </c>
      <c r="K162" s="3">
        <f>SUM(FSGT3_Class!P67,FSGT3_Class!X67)</f>
        <v>0</v>
      </c>
    </row>
    <row r="163" spans="1:11" x14ac:dyDescent="0.3">
      <c r="A163" s="166">
        <v>3</v>
      </c>
      <c r="B163" s="166">
        <v>61</v>
      </c>
      <c r="C163" s="19" t="str">
        <f t="shared" si="5"/>
        <v/>
      </c>
      <c r="D163" s="19" t="str">
        <f>FSGT3_Class!D68</f>
        <v/>
      </c>
      <c r="E163" s="19" t="str">
        <f>FSGT3_Class!E68</f>
        <v/>
      </c>
      <c r="F163" s="19" t="str">
        <f>FSGT3_Class!F68</f>
        <v/>
      </c>
      <c r="G163" s="19" t="str">
        <f>FSGT3_Class!G68</f>
        <v/>
      </c>
      <c r="H163" s="19">
        <f>VLOOKUP(C163,Liste!$E$3:$K$1407,7,FALSE)</f>
        <v>0</v>
      </c>
      <c r="I163" s="19" t="str">
        <f>FSGT3_Class!H68</f>
        <v/>
      </c>
      <c r="J163" s="3">
        <f>SUM(FSGT3_Class!K68,FSGT3_Class!S68)</f>
        <v>0</v>
      </c>
      <c r="K163" s="3">
        <f>SUM(FSGT3_Class!P68,FSGT3_Class!X68)</f>
        <v>0</v>
      </c>
    </row>
    <row r="164" spans="1:11" x14ac:dyDescent="0.3">
      <c r="A164" s="166">
        <v>3</v>
      </c>
      <c r="B164" s="166">
        <v>62</v>
      </c>
      <c r="C164" s="19" t="str">
        <f t="shared" si="5"/>
        <v/>
      </c>
      <c r="D164" s="19" t="str">
        <f>FSGT3_Class!D69</f>
        <v/>
      </c>
      <c r="E164" s="19" t="str">
        <f>FSGT3_Class!E69</f>
        <v/>
      </c>
      <c r="F164" s="19" t="str">
        <f>FSGT3_Class!F69</f>
        <v/>
      </c>
      <c r="G164" s="19" t="str">
        <f>FSGT3_Class!G69</f>
        <v/>
      </c>
      <c r="H164" s="19">
        <f>VLOOKUP(C164,Liste!$E$3:$K$1407,7,FALSE)</f>
        <v>0</v>
      </c>
      <c r="I164" s="19" t="str">
        <f>FSGT3_Class!H69</f>
        <v/>
      </c>
      <c r="J164" s="3">
        <f>SUM(FSGT3_Class!K69,FSGT3_Class!S69)</f>
        <v>0</v>
      </c>
      <c r="K164" s="3">
        <f>SUM(FSGT3_Class!P69,FSGT3_Class!X69)</f>
        <v>0</v>
      </c>
    </row>
    <row r="165" spans="1:11" x14ac:dyDescent="0.3">
      <c r="A165" s="166">
        <v>3</v>
      </c>
      <c r="B165" s="166">
        <v>63</v>
      </c>
      <c r="C165" s="19" t="str">
        <f t="shared" si="5"/>
        <v/>
      </c>
      <c r="D165" s="19" t="str">
        <f>FSGT3_Class!D70</f>
        <v/>
      </c>
      <c r="E165" s="19" t="str">
        <f>FSGT3_Class!E70</f>
        <v/>
      </c>
      <c r="F165" s="19" t="str">
        <f>FSGT3_Class!F70</f>
        <v/>
      </c>
      <c r="G165" s="19" t="str">
        <f>FSGT3_Class!G70</f>
        <v/>
      </c>
      <c r="H165" s="19">
        <f>VLOOKUP(C165,Liste!$E$3:$K$1407,7,FALSE)</f>
        <v>0</v>
      </c>
      <c r="I165" s="19" t="str">
        <f>FSGT3_Class!H70</f>
        <v/>
      </c>
      <c r="J165" s="3">
        <f>SUM(FSGT3_Class!K70,FSGT3_Class!S70)</f>
        <v>0</v>
      </c>
      <c r="K165" s="3">
        <f>SUM(FSGT3_Class!P70,FSGT3_Class!X70)</f>
        <v>0</v>
      </c>
    </row>
    <row r="166" spans="1:11" x14ac:dyDescent="0.3">
      <c r="A166" s="166">
        <v>3</v>
      </c>
      <c r="B166" s="166">
        <v>64</v>
      </c>
      <c r="C166" s="19" t="str">
        <f t="shared" si="5"/>
        <v/>
      </c>
      <c r="D166" s="19" t="str">
        <f>FSGT3_Class!D71</f>
        <v/>
      </c>
      <c r="E166" s="19" t="str">
        <f>FSGT3_Class!E71</f>
        <v/>
      </c>
      <c r="F166" s="19" t="str">
        <f>FSGT3_Class!F71</f>
        <v/>
      </c>
      <c r="G166" s="19" t="str">
        <f>FSGT3_Class!G71</f>
        <v/>
      </c>
      <c r="H166" s="19">
        <f>VLOOKUP(C166,Liste!$E$3:$K$1407,7,FALSE)</f>
        <v>0</v>
      </c>
      <c r="I166" s="19" t="str">
        <f>FSGT3_Class!H71</f>
        <v/>
      </c>
      <c r="J166" s="3">
        <f>SUM(FSGT3_Class!K71,FSGT3_Class!S71)</f>
        <v>0</v>
      </c>
      <c r="K166" s="3">
        <f>SUM(FSGT3_Class!P71,FSGT3_Class!X71)</f>
        <v>0</v>
      </c>
    </row>
    <row r="167" spans="1:11" x14ac:dyDescent="0.3">
      <c r="A167" s="166">
        <v>3</v>
      </c>
      <c r="B167" s="166">
        <v>65</v>
      </c>
      <c r="C167" s="19" t="str">
        <f t="shared" si="5"/>
        <v/>
      </c>
      <c r="D167" s="19" t="str">
        <f>FSGT3_Class!D72</f>
        <v/>
      </c>
      <c r="E167" s="19" t="str">
        <f>FSGT3_Class!E72</f>
        <v/>
      </c>
      <c r="F167" s="19" t="str">
        <f>FSGT3_Class!F72</f>
        <v/>
      </c>
      <c r="G167" s="19" t="str">
        <f>FSGT3_Class!G72</f>
        <v/>
      </c>
      <c r="H167" s="19">
        <f>VLOOKUP(C167,Liste!$E$3:$K$1407,7,FALSE)</f>
        <v>0</v>
      </c>
      <c r="I167" s="19" t="str">
        <f>FSGT3_Class!H72</f>
        <v/>
      </c>
      <c r="J167" s="3">
        <f>SUM(FSGT3_Class!K72,FSGT3_Class!S72)</f>
        <v>0</v>
      </c>
      <c r="K167" s="3">
        <f>SUM(FSGT3_Class!P72,FSGT3_Class!X72)</f>
        <v>0</v>
      </c>
    </row>
    <row r="168" spans="1:11" x14ac:dyDescent="0.3">
      <c r="A168" s="166">
        <v>3</v>
      </c>
      <c r="B168" s="166">
        <v>66</v>
      </c>
      <c r="C168" s="19" t="str">
        <f t="shared" si="5"/>
        <v/>
      </c>
      <c r="D168" s="19" t="str">
        <f>FSGT3_Class!D73</f>
        <v/>
      </c>
      <c r="E168" s="19" t="str">
        <f>FSGT3_Class!E73</f>
        <v/>
      </c>
      <c r="F168" s="19" t="str">
        <f>FSGT3_Class!F73</f>
        <v/>
      </c>
      <c r="G168" s="19" t="str">
        <f>FSGT3_Class!G73</f>
        <v/>
      </c>
      <c r="H168" s="19">
        <f>VLOOKUP(C168,Liste!$E$3:$K$1407,7,FALSE)</f>
        <v>0</v>
      </c>
      <c r="I168" s="19" t="str">
        <f>FSGT3_Class!H73</f>
        <v/>
      </c>
      <c r="J168" s="3">
        <f>SUM(FSGT3_Class!K73,FSGT3_Class!S73)</f>
        <v>0</v>
      </c>
      <c r="K168" s="3">
        <f>SUM(FSGT3_Class!P73,FSGT3_Class!X73)</f>
        <v>0</v>
      </c>
    </row>
    <row r="169" spans="1:11" x14ac:dyDescent="0.3">
      <c r="A169" s="166">
        <v>3</v>
      </c>
      <c r="B169" s="166">
        <v>67</v>
      </c>
      <c r="C169" s="19" t="str">
        <f t="shared" si="5"/>
        <v/>
      </c>
      <c r="D169" s="19" t="str">
        <f>FSGT3_Class!D74</f>
        <v/>
      </c>
      <c r="E169" s="19" t="str">
        <f>FSGT3_Class!E74</f>
        <v/>
      </c>
      <c r="F169" s="19" t="str">
        <f>FSGT3_Class!F74</f>
        <v/>
      </c>
      <c r="G169" s="19" t="str">
        <f>FSGT3_Class!G74</f>
        <v/>
      </c>
      <c r="H169" s="19">
        <f>VLOOKUP(C169,Liste!$E$3:$K$1407,7,FALSE)</f>
        <v>0</v>
      </c>
      <c r="I169" s="19" t="str">
        <f>FSGT3_Class!H74</f>
        <v/>
      </c>
      <c r="J169" s="3">
        <f>SUM(FSGT3_Class!K74,FSGT3_Class!S74)</f>
        <v>0</v>
      </c>
      <c r="K169" s="3">
        <f>SUM(FSGT3_Class!P74,FSGT3_Class!X74)</f>
        <v>0</v>
      </c>
    </row>
    <row r="170" spans="1:11" x14ac:dyDescent="0.3">
      <c r="A170" s="166">
        <v>3</v>
      </c>
      <c r="B170" s="166">
        <v>68</v>
      </c>
      <c r="C170" s="19" t="str">
        <f t="shared" si="5"/>
        <v/>
      </c>
      <c r="D170" s="19" t="str">
        <f>FSGT3_Class!D75</f>
        <v/>
      </c>
      <c r="E170" s="19" t="str">
        <f>FSGT3_Class!E75</f>
        <v/>
      </c>
      <c r="F170" s="19" t="str">
        <f>FSGT3_Class!F75</f>
        <v/>
      </c>
      <c r="G170" s="19" t="str">
        <f>FSGT3_Class!G75</f>
        <v/>
      </c>
      <c r="H170" s="19">
        <f>VLOOKUP(C170,Liste!$E$3:$K$1407,7,FALSE)</f>
        <v>0</v>
      </c>
      <c r="I170" s="19" t="str">
        <f>FSGT3_Class!H75</f>
        <v/>
      </c>
      <c r="J170" s="3">
        <f>SUM(FSGT3_Class!K75,FSGT3_Class!S75)</f>
        <v>0</v>
      </c>
      <c r="K170" s="3">
        <f>SUM(FSGT3_Class!P75,FSGT3_Class!X75)</f>
        <v>0</v>
      </c>
    </row>
    <row r="171" spans="1:11" x14ac:dyDescent="0.3">
      <c r="A171" s="166">
        <v>3</v>
      </c>
      <c r="B171" s="166">
        <v>69</v>
      </c>
      <c r="C171" s="19" t="str">
        <f t="shared" si="5"/>
        <v/>
      </c>
      <c r="D171" s="19" t="str">
        <f>FSGT3_Class!D76</f>
        <v/>
      </c>
      <c r="E171" s="19" t="str">
        <f>FSGT3_Class!E76</f>
        <v/>
      </c>
      <c r="F171" s="19" t="str">
        <f>FSGT3_Class!F76</f>
        <v/>
      </c>
      <c r="G171" s="19" t="str">
        <f>FSGT3_Class!G76</f>
        <v/>
      </c>
      <c r="H171" s="19">
        <f>VLOOKUP(C171,Liste!$E$3:$K$1407,7,FALSE)</f>
        <v>0</v>
      </c>
      <c r="I171" s="19" t="str">
        <f>FSGT3_Class!H76</f>
        <v/>
      </c>
      <c r="J171" s="3">
        <f>SUM(FSGT3_Class!K76,FSGT3_Class!S76)</f>
        <v>0</v>
      </c>
      <c r="K171" s="3">
        <f>SUM(FSGT3_Class!P76,FSGT3_Class!X76)</f>
        <v>0</v>
      </c>
    </row>
    <row r="172" spans="1:11" x14ac:dyDescent="0.3">
      <c r="A172" s="166">
        <v>3</v>
      </c>
      <c r="B172" s="166">
        <v>70</v>
      </c>
      <c r="C172" s="19" t="str">
        <f t="shared" si="5"/>
        <v/>
      </c>
      <c r="D172" s="19" t="str">
        <f>FSGT3_Class!D77</f>
        <v/>
      </c>
      <c r="E172" s="19" t="str">
        <f>FSGT3_Class!E77</f>
        <v/>
      </c>
      <c r="F172" s="19" t="str">
        <f>FSGT3_Class!F77</f>
        <v/>
      </c>
      <c r="G172" s="19" t="str">
        <f>FSGT3_Class!G77</f>
        <v/>
      </c>
      <c r="H172" s="19">
        <f>VLOOKUP(C172,Liste!$E$3:$K$1407,7,FALSE)</f>
        <v>0</v>
      </c>
      <c r="I172" s="19" t="str">
        <f>FSGT3_Class!H77</f>
        <v/>
      </c>
      <c r="J172" s="3">
        <f>SUM(FSGT3_Class!K77,FSGT3_Class!S77)</f>
        <v>0</v>
      </c>
      <c r="K172" s="3">
        <f>SUM(FSGT3_Class!P77,FSGT3_Class!X77)</f>
        <v>0</v>
      </c>
    </row>
    <row r="173" spans="1:11" x14ac:dyDescent="0.3">
      <c r="A173" s="166">
        <v>3</v>
      </c>
      <c r="B173" s="166">
        <v>71</v>
      </c>
      <c r="C173" s="19" t="str">
        <f t="shared" si="5"/>
        <v/>
      </c>
      <c r="D173" s="19" t="str">
        <f>FSGT3_Class!D78</f>
        <v/>
      </c>
      <c r="E173" s="19" t="str">
        <f>FSGT3_Class!E78</f>
        <v/>
      </c>
      <c r="F173" s="19" t="str">
        <f>FSGT3_Class!F78</f>
        <v/>
      </c>
      <c r="G173" s="19" t="str">
        <f>FSGT3_Class!G78</f>
        <v/>
      </c>
      <c r="H173" s="19">
        <f>VLOOKUP(C173,Liste!$E$3:$K$1407,7,FALSE)</f>
        <v>0</v>
      </c>
      <c r="I173" s="19" t="str">
        <f>FSGT3_Class!H78</f>
        <v/>
      </c>
      <c r="J173" s="3">
        <f>SUM(FSGT3_Class!K78,FSGT3_Class!S78)</f>
        <v>0</v>
      </c>
      <c r="K173" s="3">
        <f>SUM(FSGT3_Class!P78,FSGT3_Class!X78)</f>
        <v>0</v>
      </c>
    </row>
    <row r="174" spans="1:11" x14ac:dyDescent="0.3">
      <c r="A174" s="166">
        <v>3</v>
      </c>
      <c r="B174" s="166">
        <v>72</v>
      </c>
      <c r="C174" s="19" t="str">
        <f t="shared" si="5"/>
        <v/>
      </c>
      <c r="D174" s="19" t="str">
        <f>FSGT3_Class!D79</f>
        <v/>
      </c>
      <c r="E174" s="19" t="str">
        <f>FSGT3_Class!E79</f>
        <v/>
      </c>
      <c r="F174" s="19" t="str">
        <f>FSGT3_Class!F79</f>
        <v/>
      </c>
      <c r="G174" s="19" t="str">
        <f>FSGT3_Class!G79</f>
        <v/>
      </c>
      <c r="H174" s="19">
        <f>VLOOKUP(C174,Liste!$E$3:$K$1407,7,FALSE)</f>
        <v>0</v>
      </c>
      <c r="I174" s="19" t="str">
        <f>FSGT3_Class!H79</f>
        <v/>
      </c>
      <c r="J174" s="3">
        <f>SUM(FSGT3_Class!K79,FSGT3_Class!S79)</f>
        <v>0</v>
      </c>
      <c r="K174" s="3">
        <f>SUM(FSGT3_Class!P79,FSGT3_Class!X79)</f>
        <v>0</v>
      </c>
    </row>
    <row r="175" spans="1:11" x14ac:dyDescent="0.3">
      <c r="A175" s="166">
        <v>3</v>
      </c>
      <c r="B175" s="166">
        <v>73</v>
      </c>
      <c r="C175" s="19" t="str">
        <f t="shared" si="5"/>
        <v/>
      </c>
      <c r="D175" s="19" t="str">
        <f>FSGT3_Class!D80</f>
        <v/>
      </c>
      <c r="E175" s="19" t="str">
        <f>FSGT3_Class!E80</f>
        <v/>
      </c>
      <c r="F175" s="19" t="str">
        <f>FSGT3_Class!F80</f>
        <v/>
      </c>
      <c r="G175" s="19" t="str">
        <f>FSGT3_Class!G80</f>
        <v/>
      </c>
      <c r="H175" s="19">
        <f>VLOOKUP(C175,Liste!$E$3:$K$1407,7,FALSE)</f>
        <v>0</v>
      </c>
      <c r="I175" s="19" t="str">
        <f>FSGT3_Class!H80</f>
        <v/>
      </c>
      <c r="J175" s="3">
        <f>SUM(FSGT3_Class!K80,FSGT3_Class!S80)</f>
        <v>0</v>
      </c>
      <c r="K175" s="3">
        <f>SUM(FSGT3_Class!P80,FSGT3_Class!X80)</f>
        <v>0</v>
      </c>
    </row>
    <row r="176" spans="1:11" x14ac:dyDescent="0.3">
      <c r="A176" s="166">
        <v>3</v>
      </c>
      <c r="B176" s="166">
        <v>74</v>
      </c>
      <c r="C176" s="19" t="str">
        <f t="shared" si="5"/>
        <v/>
      </c>
      <c r="D176" s="19" t="str">
        <f>FSGT3_Class!D81</f>
        <v/>
      </c>
      <c r="E176" s="19" t="str">
        <f>FSGT3_Class!E81</f>
        <v/>
      </c>
      <c r="F176" s="19" t="str">
        <f>FSGT3_Class!F81</f>
        <v/>
      </c>
      <c r="G176" s="19" t="str">
        <f>FSGT3_Class!G81</f>
        <v/>
      </c>
      <c r="H176" s="19">
        <f>VLOOKUP(C176,Liste!$E$3:$K$1407,7,FALSE)</f>
        <v>0</v>
      </c>
      <c r="I176" s="19" t="str">
        <f>FSGT3_Class!H81</f>
        <v/>
      </c>
      <c r="J176" s="3">
        <f>SUM(FSGT3_Class!K81,FSGT3_Class!S81)</f>
        <v>0</v>
      </c>
      <c r="K176" s="3">
        <f>SUM(FSGT3_Class!P81,FSGT3_Class!X81)</f>
        <v>0</v>
      </c>
    </row>
    <row r="177" spans="1:11" x14ac:dyDescent="0.3">
      <c r="A177" s="166">
        <v>3</v>
      </c>
      <c r="B177" s="166">
        <v>75</v>
      </c>
      <c r="C177" s="19" t="str">
        <f t="shared" si="5"/>
        <v/>
      </c>
      <c r="D177" s="19" t="str">
        <f>FSGT3_Class!D82</f>
        <v/>
      </c>
      <c r="E177" s="19" t="str">
        <f>FSGT3_Class!E82</f>
        <v/>
      </c>
      <c r="F177" s="19" t="str">
        <f>FSGT3_Class!F82</f>
        <v/>
      </c>
      <c r="G177" s="19" t="str">
        <f>FSGT3_Class!G82</f>
        <v/>
      </c>
      <c r="H177" s="19">
        <f>VLOOKUP(C177,Liste!$E$3:$K$1407,7,FALSE)</f>
        <v>0</v>
      </c>
      <c r="I177" s="19" t="str">
        <f>FSGT3_Class!H82</f>
        <v/>
      </c>
      <c r="J177" s="3">
        <f>SUM(FSGT3_Class!K82,FSGT3_Class!S82)</f>
        <v>0</v>
      </c>
      <c r="K177" s="3">
        <f>SUM(FSGT3_Class!P82,FSGT3_Class!X82)</f>
        <v>0</v>
      </c>
    </row>
    <row r="178" spans="1:11" x14ac:dyDescent="0.3">
      <c r="A178" s="166">
        <v>3</v>
      </c>
      <c r="B178" s="166">
        <v>76</v>
      </c>
      <c r="C178" s="19" t="str">
        <f t="shared" si="5"/>
        <v/>
      </c>
      <c r="D178" s="19" t="str">
        <f>FSGT3_Class!D83</f>
        <v/>
      </c>
      <c r="E178" s="19" t="str">
        <f>FSGT3_Class!E83</f>
        <v/>
      </c>
      <c r="F178" s="19" t="str">
        <f>FSGT3_Class!F83</f>
        <v/>
      </c>
      <c r="G178" s="19" t="str">
        <f>FSGT3_Class!G83</f>
        <v/>
      </c>
      <c r="H178" s="19">
        <f>VLOOKUP(C178,Liste!$E$3:$K$1407,7,FALSE)</f>
        <v>0</v>
      </c>
      <c r="I178" s="19" t="str">
        <f>FSGT3_Class!H83</f>
        <v/>
      </c>
      <c r="J178" s="3">
        <f>SUM(FSGT3_Class!K83,FSGT3_Class!S83)</f>
        <v>0</v>
      </c>
      <c r="K178" s="3">
        <f>SUM(FSGT3_Class!P83,FSGT3_Class!X83)</f>
        <v>0</v>
      </c>
    </row>
    <row r="179" spans="1:11" x14ac:dyDescent="0.3">
      <c r="A179" s="166">
        <v>3</v>
      </c>
      <c r="B179" s="166">
        <v>77</v>
      </c>
      <c r="C179" s="19" t="str">
        <f t="shared" si="5"/>
        <v/>
      </c>
      <c r="D179" s="19" t="str">
        <f>FSGT3_Class!D84</f>
        <v/>
      </c>
      <c r="E179" s="19" t="str">
        <f>FSGT3_Class!E84</f>
        <v/>
      </c>
      <c r="F179" s="19" t="str">
        <f>FSGT3_Class!F84</f>
        <v/>
      </c>
      <c r="G179" s="19" t="str">
        <f>FSGT3_Class!G84</f>
        <v/>
      </c>
      <c r="H179" s="19">
        <f>VLOOKUP(C179,Liste!$E$3:$K$1407,7,FALSE)</f>
        <v>0</v>
      </c>
      <c r="I179" s="19" t="str">
        <f>FSGT3_Class!H84</f>
        <v/>
      </c>
      <c r="J179" s="3">
        <f>SUM(FSGT3_Class!K84,FSGT3_Class!S84)</f>
        <v>0</v>
      </c>
      <c r="K179" s="3">
        <f>SUM(FSGT3_Class!P84,FSGT3_Class!X84)</f>
        <v>0</v>
      </c>
    </row>
    <row r="180" spans="1:11" x14ac:dyDescent="0.3">
      <c r="A180" s="166">
        <v>3</v>
      </c>
      <c r="B180" s="166">
        <v>78</v>
      </c>
      <c r="C180" s="19" t="str">
        <f t="shared" si="5"/>
        <v/>
      </c>
      <c r="D180" s="19" t="str">
        <f>FSGT3_Class!D85</f>
        <v/>
      </c>
      <c r="E180" s="19" t="str">
        <f>FSGT3_Class!E85</f>
        <v/>
      </c>
      <c r="F180" s="19" t="str">
        <f>FSGT3_Class!F85</f>
        <v/>
      </c>
      <c r="G180" s="19" t="str">
        <f>FSGT3_Class!G85</f>
        <v/>
      </c>
      <c r="H180" s="19">
        <f>VLOOKUP(C180,Liste!$E$3:$K$1407,7,FALSE)</f>
        <v>0</v>
      </c>
      <c r="I180" s="19" t="str">
        <f>FSGT3_Class!H85</f>
        <v/>
      </c>
      <c r="J180" s="3">
        <f>SUM(FSGT3_Class!K85,FSGT3_Class!S85)</f>
        <v>0</v>
      </c>
      <c r="K180" s="3">
        <f>SUM(FSGT3_Class!P85,FSGT3_Class!X85)</f>
        <v>0</v>
      </c>
    </row>
    <row r="181" spans="1:11" x14ac:dyDescent="0.3">
      <c r="A181" s="166">
        <v>3</v>
      </c>
      <c r="B181" s="166">
        <v>79</v>
      </c>
      <c r="C181" s="19" t="str">
        <f t="shared" si="5"/>
        <v/>
      </c>
      <c r="D181" s="19" t="str">
        <f>FSGT3_Class!D86</f>
        <v/>
      </c>
      <c r="E181" s="19" t="str">
        <f>FSGT3_Class!E86</f>
        <v/>
      </c>
      <c r="F181" s="19" t="str">
        <f>FSGT3_Class!F86</f>
        <v/>
      </c>
      <c r="G181" s="19" t="str">
        <f>FSGT3_Class!G86</f>
        <v/>
      </c>
      <c r="H181" s="19">
        <f>VLOOKUP(C181,Liste!$E$3:$K$1407,7,FALSE)</f>
        <v>0</v>
      </c>
      <c r="I181" s="19" t="str">
        <f>FSGT3_Class!H86</f>
        <v/>
      </c>
      <c r="J181" s="3">
        <f>SUM(FSGT3_Class!K86,FSGT3_Class!S86)</f>
        <v>0</v>
      </c>
      <c r="K181" s="3">
        <f>SUM(FSGT3_Class!P86,FSGT3_Class!X86)</f>
        <v>0</v>
      </c>
    </row>
    <row r="182" spans="1:11" x14ac:dyDescent="0.3">
      <c r="A182" s="166">
        <v>3</v>
      </c>
      <c r="B182" s="166">
        <v>80</v>
      </c>
      <c r="C182" s="19" t="str">
        <f t="shared" si="5"/>
        <v/>
      </c>
      <c r="D182" s="19" t="str">
        <f>FSGT3_Class!D87</f>
        <v/>
      </c>
      <c r="E182" s="19" t="str">
        <f>FSGT3_Class!E87</f>
        <v/>
      </c>
      <c r="F182" s="19" t="str">
        <f>FSGT3_Class!F87</f>
        <v/>
      </c>
      <c r="G182" s="19" t="str">
        <f>FSGT3_Class!G87</f>
        <v/>
      </c>
      <c r="H182" s="19">
        <f>VLOOKUP(C182,Liste!$E$3:$K$1407,7,FALSE)</f>
        <v>0</v>
      </c>
      <c r="I182" s="19" t="str">
        <f>FSGT3_Class!H87</f>
        <v/>
      </c>
      <c r="J182" s="3">
        <f>SUM(FSGT3_Class!K87,FSGT3_Class!S87)</f>
        <v>0</v>
      </c>
      <c r="K182" s="3">
        <f>SUM(FSGT3_Class!P87,FSGT3_Class!X87)</f>
        <v>0</v>
      </c>
    </row>
    <row r="183" spans="1:11" x14ac:dyDescent="0.3">
      <c r="A183" s="166">
        <v>3</v>
      </c>
      <c r="B183" s="166">
        <v>81</v>
      </c>
      <c r="C183" s="19" t="str">
        <f t="shared" si="5"/>
        <v/>
      </c>
      <c r="D183" s="19" t="str">
        <f>FSGT3_Class!D88</f>
        <v/>
      </c>
      <c r="E183" s="19" t="str">
        <f>FSGT3_Class!E88</f>
        <v/>
      </c>
      <c r="F183" s="19" t="str">
        <f>FSGT3_Class!F88</f>
        <v/>
      </c>
      <c r="G183" s="19" t="str">
        <f>FSGT3_Class!G88</f>
        <v/>
      </c>
      <c r="H183" s="19">
        <f>VLOOKUP(C183,Liste!$E$3:$K$1407,7,FALSE)</f>
        <v>0</v>
      </c>
      <c r="I183" s="19" t="str">
        <f>FSGT3_Class!H88</f>
        <v/>
      </c>
      <c r="J183" s="3">
        <f>SUM(FSGT3_Class!K88,FSGT3_Class!S88)</f>
        <v>0</v>
      </c>
      <c r="K183" s="3">
        <f>SUM(FSGT3_Class!P88,FSGT3_Class!X88)</f>
        <v>0</v>
      </c>
    </row>
    <row r="184" spans="1:11" x14ac:dyDescent="0.3">
      <c r="A184" s="166">
        <v>3</v>
      </c>
      <c r="B184" s="166">
        <v>82</v>
      </c>
      <c r="C184" s="19" t="str">
        <f t="shared" si="5"/>
        <v/>
      </c>
      <c r="D184" s="19" t="str">
        <f>FSGT3_Class!D89</f>
        <v/>
      </c>
      <c r="E184" s="19" t="str">
        <f>FSGT3_Class!E89</f>
        <v/>
      </c>
      <c r="F184" s="19" t="str">
        <f>FSGT3_Class!F89</f>
        <v/>
      </c>
      <c r="G184" s="19" t="str">
        <f>FSGT3_Class!G89</f>
        <v/>
      </c>
      <c r="H184" s="19">
        <f>VLOOKUP(C184,Liste!$E$3:$K$1407,7,FALSE)</f>
        <v>0</v>
      </c>
      <c r="I184" s="19" t="str">
        <f>FSGT3_Class!H89</f>
        <v/>
      </c>
      <c r="J184" s="3">
        <f>SUM(FSGT3_Class!K89,FSGT3_Class!S89)</f>
        <v>0</v>
      </c>
      <c r="K184" s="3">
        <f>SUM(FSGT3_Class!P89,FSGT3_Class!X89)</f>
        <v>0</v>
      </c>
    </row>
    <row r="185" spans="1:11" x14ac:dyDescent="0.3">
      <c r="A185" s="166">
        <v>3</v>
      </c>
      <c r="B185" s="166">
        <v>83</v>
      </c>
      <c r="C185" s="19" t="str">
        <f t="shared" si="5"/>
        <v/>
      </c>
      <c r="D185" s="19" t="str">
        <f>FSGT3_Class!D90</f>
        <v/>
      </c>
      <c r="E185" s="19" t="str">
        <f>FSGT3_Class!E90</f>
        <v/>
      </c>
      <c r="F185" s="19" t="str">
        <f>FSGT3_Class!F90</f>
        <v/>
      </c>
      <c r="G185" s="19" t="str">
        <f>FSGT3_Class!G90</f>
        <v/>
      </c>
      <c r="H185" s="19">
        <f>VLOOKUP(C185,Liste!$E$3:$K$1407,7,FALSE)</f>
        <v>0</v>
      </c>
      <c r="I185" s="19" t="str">
        <f>FSGT3_Class!H90</f>
        <v/>
      </c>
      <c r="J185" s="3">
        <f>SUM(FSGT3_Class!K90,FSGT3_Class!S90)</f>
        <v>0</v>
      </c>
      <c r="K185" s="3">
        <f>SUM(FSGT3_Class!P90,FSGT3_Class!X90)</f>
        <v>0</v>
      </c>
    </row>
    <row r="186" spans="1:11" x14ac:dyDescent="0.3">
      <c r="A186" s="166">
        <v>3</v>
      </c>
      <c r="B186" s="166">
        <v>84</v>
      </c>
      <c r="C186" s="19" t="str">
        <f t="shared" si="5"/>
        <v/>
      </c>
      <c r="D186" s="19" t="str">
        <f>FSGT3_Class!D91</f>
        <v/>
      </c>
      <c r="E186" s="19" t="str">
        <f>FSGT3_Class!E91</f>
        <v/>
      </c>
      <c r="F186" s="19" t="str">
        <f>FSGT3_Class!F91</f>
        <v/>
      </c>
      <c r="G186" s="19" t="str">
        <f>FSGT3_Class!G91</f>
        <v/>
      </c>
      <c r="H186" s="19">
        <f>VLOOKUP(C186,Liste!$E$3:$K$1407,7,FALSE)</f>
        <v>0</v>
      </c>
      <c r="I186" s="19" t="str">
        <f>FSGT3_Class!H91</f>
        <v/>
      </c>
      <c r="J186" s="3">
        <f>SUM(FSGT3_Class!K91,FSGT3_Class!S91)</f>
        <v>0</v>
      </c>
      <c r="K186" s="3">
        <f>SUM(FSGT3_Class!P91,FSGT3_Class!X91)</f>
        <v>0</v>
      </c>
    </row>
    <row r="187" spans="1:11" x14ac:dyDescent="0.3">
      <c r="A187" s="166">
        <v>3</v>
      </c>
      <c r="B187" s="166">
        <v>85</v>
      </c>
      <c r="C187" s="19" t="str">
        <f t="shared" si="5"/>
        <v/>
      </c>
      <c r="D187" s="19" t="str">
        <f>FSGT3_Class!D92</f>
        <v/>
      </c>
      <c r="E187" s="19" t="str">
        <f>FSGT3_Class!E92</f>
        <v/>
      </c>
      <c r="F187" s="19" t="str">
        <f>FSGT3_Class!F92</f>
        <v/>
      </c>
      <c r="G187" s="19" t="str">
        <f>FSGT3_Class!G92</f>
        <v/>
      </c>
      <c r="H187" s="19">
        <f>VLOOKUP(C187,Liste!$E$3:$K$1407,7,FALSE)</f>
        <v>0</v>
      </c>
      <c r="I187" s="19" t="str">
        <f>FSGT3_Class!H92</f>
        <v/>
      </c>
      <c r="J187" s="3">
        <f>SUM(FSGT3_Class!K92,FSGT3_Class!S92)</f>
        <v>0</v>
      </c>
      <c r="K187" s="3">
        <f>SUM(FSGT3_Class!P92,FSGT3_Class!X92)</f>
        <v>0</v>
      </c>
    </row>
    <row r="188" spans="1:11" x14ac:dyDescent="0.3">
      <c r="A188" s="166">
        <v>3</v>
      </c>
      <c r="B188" s="166">
        <v>86</v>
      </c>
      <c r="C188" s="19" t="str">
        <f t="shared" si="5"/>
        <v/>
      </c>
      <c r="D188" s="19" t="str">
        <f>FSGT3_Class!D93</f>
        <v/>
      </c>
      <c r="E188" s="19" t="str">
        <f>FSGT3_Class!E93</f>
        <v/>
      </c>
      <c r="F188" s="19" t="str">
        <f>FSGT3_Class!F93</f>
        <v/>
      </c>
      <c r="G188" s="19" t="str">
        <f>FSGT3_Class!G93</f>
        <v/>
      </c>
      <c r="H188" s="19">
        <f>VLOOKUP(C188,Liste!$E$3:$K$1407,7,FALSE)</f>
        <v>0</v>
      </c>
      <c r="I188" s="19" t="str">
        <f>FSGT3_Class!H93</f>
        <v/>
      </c>
      <c r="J188" s="3">
        <f>SUM(FSGT3_Class!K93,FSGT3_Class!S93)</f>
        <v>0</v>
      </c>
      <c r="K188" s="3">
        <f>SUM(FSGT3_Class!P93,FSGT3_Class!X93)</f>
        <v>0</v>
      </c>
    </row>
    <row r="189" spans="1:11" x14ac:dyDescent="0.3">
      <c r="A189" s="166">
        <v>3</v>
      </c>
      <c r="B189" s="166">
        <v>87</v>
      </c>
      <c r="C189" s="19" t="str">
        <f t="shared" si="5"/>
        <v/>
      </c>
      <c r="D189" s="19" t="str">
        <f>FSGT3_Class!D94</f>
        <v/>
      </c>
      <c r="E189" s="19" t="str">
        <f>FSGT3_Class!E94</f>
        <v/>
      </c>
      <c r="F189" s="19" t="str">
        <f>FSGT3_Class!F94</f>
        <v/>
      </c>
      <c r="G189" s="19" t="str">
        <f>FSGT3_Class!G94</f>
        <v/>
      </c>
      <c r="H189" s="19">
        <f>VLOOKUP(C189,Liste!$E$3:$K$1407,7,FALSE)</f>
        <v>0</v>
      </c>
      <c r="I189" s="19" t="str">
        <f>FSGT3_Class!H94</f>
        <v/>
      </c>
      <c r="J189" s="3">
        <f>SUM(FSGT3_Class!K94,FSGT3_Class!S94)</f>
        <v>0</v>
      </c>
      <c r="K189" s="3">
        <f>SUM(FSGT3_Class!P94,FSGT3_Class!X94)</f>
        <v>0</v>
      </c>
    </row>
    <row r="190" spans="1:11" x14ac:dyDescent="0.3">
      <c r="A190" s="166">
        <v>3</v>
      </c>
      <c r="B190" s="166">
        <v>88</v>
      </c>
      <c r="C190" s="19" t="str">
        <f t="shared" si="5"/>
        <v/>
      </c>
      <c r="D190" s="19" t="str">
        <f>FSGT3_Class!D95</f>
        <v/>
      </c>
      <c r="E190" s="19" t="str">
        <f>FSGT3_Class!E95</f>
        <v/>
      </c>
      <c r="F190" s="19" t="str">
        <f>FSGT3_Class!F95</f>
        <v/>
      </c>
      <c r="G190" s="19" t="str">
        <f>FSGT3_Class!G95</f>
        <v/>
      </c>
      <c r="H190" s="19">
        <f>VLOOKUP(C190,Liste!$E$3:$K$1407,7,FALSE)</f>
        <v>0</v>
      </c>
      <c r="I190" s="19" t="str">
        <f>FSGT3_Class!H95</f>
        <v/>
      </c>
      <c r="J190" s="3">
        <f>SUM(FSGT3_Class!K95,FSGT3_Class!S95)</f>
        <v>0</v>
      </c>
      <c r="K190" s="3">
        <f>SUM(FSGT3_Class!P95,FSGT3_Class!X95)</f>
        <v>0</v>
      </c>
    </row>
    <row r="191" spans="1:11" x14ac:dyDescent="0.3">
      <c r="A191" s="166">
        <v>3</v>
      </c>
      <c r="B191" s="166">
        <v>89</v>
      </c>
      <c r="C191" s="19" t="str">
        <f t="shared" si="5"/>
        <v/>
      </c>
      <c r="D191" s="19" t="str">
        <f>FSGT3_Class!D96</f>
        <v/>
      </c>
      <c r="E191" s="19" t="str">
        <f>FSGT3_Class!E96</f>
        <v/>
      </c>
      <c r="F191" s="19" t="str">
        <f>FSGT3_Class!F96</f>
        <v/>
      </c>
      <c r="G191" s="19" t="str">
        <f>FSGT3_Class!G96</f>
        <v/>
      </c>
      <c r="H191" s="19">
        <f>VLOOKUP(C191,Liste!$E$3:$K$1407,7,FALSE)</f>
        <v>0</v>
      </c>
      <c r="I191" s="19" t="str">
        <f>FSGT3_Class!H96</f>
        <v/>
      </c>
      <c r="J191" s="3">
        <f>SUM(FSGT3_Class!K96,FSGT3_Class!S96)</f>
        <v>0</v>
      </c>
      <c r="K191" s="3">
        <f>SUM(FSGT3_Class!P96,FSGT3_Class!X96)</f>
        <v>0</v>
      </c>
    </row>
    <row r="192" spans="1:11" x14ac:dyDescent="0.3">
      <c r="A192" s="166">
        <v>3</v>
      </c>
      <c r="B192" s="166">
        <v>90</v>
      </c>
      <c r="C192" s="19" t="str">
        <f t="shared" si="5"/>
        <v/>
      </c>
      <c r="D192" s="19" t="str">
        <f>FSGT3_Class!D97</f>
        <v/>
      </c>
      <c r="E192" s="19" t="str">
        <f>FSGT3_Class!E97</f>
        <v/>
      </c>
      <c r="F192" s="19" t="str">
        <f>FSGT3_Class!F97</f>
        <v/>
      </c>
      <c r="G192" s="19" t="str">
        <f>FSGT3_Class!G97</f>
        <v/>
      </c>
      <c r="H192" s="19">
        <f>VLOOKUP(C192,Liste!$E$3:$K$1407,7,FALSE)</f>
        <v>0</v>
      </c>
      <c r="I192" s="19" t="str">
        <f>FSGT3_Class!H97</f>
        <v/>
      </c>
      <c r="J192" s="3">
        <f>SUM(FSGT3_Class!K97,FSGT3_Class!S97)</f>
        <v>0</v>
      </c>
      <c r="K192" s="3">
        <f>SUM(FSGT3_Class!P97,FSGT3_Class!X97)</f>
        <v>0</v>
      </c>
    </row>
    <row r="193" spans="1:11" x14ac:dyDescent="0.3">
      <c r="A193" s="166">
        <v>3</v>
      </c>
      <c r="B193" s="166">
        <v>91</v>
      </c>
      <c r="C193" s="19" t="str">
        <f t="shared" si="5"/>
        <v/>
      </c>
      <c r="D193" s="19" t="str">
        <f>FSGT3_Class!D98</f>
        <v/>
      </c>
      <c r="E193" s="19" t="str">
        <f>FSGT3_Class!E98</f>
        <v/>
      </c>
      <c r="F193" s="19" t="str">
        <f>FSGT3_Class!F98</f>
        <v/>
      </c>
      <c r="G193" s="19" t="str">
        <f>FSGT3_Class!G98</f>
        <v/>
      </c>
      <c r="H193" s="19">
        <f>VLOOKUP(C193,Liste!$E$3:$K$1407,7,FALSE)</f>
        <v>0</v>
      </c>
      <c r="I193" s="19" t="str">
        <f>FSGT3_Class!H98</f>
        <v/>
      </c>
      <c r="J193" s="3">
        <f>SUM(FSGT3_Class!K98,FSGT3_Class!S98)</f>
        <v>0</v>
      </c>
      <c r="K193" s="3">
        <f>SUM(FSGT3_Class!P98,FSGT3_Class!X98)</f>
        <v>0</v>
      </c>
    </row>
    <row r="194" spans="1:11" x14ac:dyDescent="0.3">
      <c r="A194" s="166">
        <v>3</v>
      </c>
      <c r="B194" s="166">
        <v>92</v>
      </c>
      <c r="C194" s="19" t="str">
        <f t="shared" si="5"/>
        <v/>
      </c>
      <c r="D194" s="19" t="str">
        <f>FSGT3_Class!D99</f>
        <v/>
      </c>
      <c r="E194" s="19" t="str">
        <f>FSGT3_Class!E99</f>
        <v/>
      </c>
      <c r="F194" s="19" t="str">
        <f>FSGT3_Class!F99</f>
        <v/>
      </c>
      <c r="G194" s="19" t="str">
        <f>FSGT3_Class!G99</f>
        <v/>
      </c>
      <c r="H194" s="19">
        <f>VLOOKUP(C194,Liste!$E$3:$K$1407,7,FALSE)</f>
        <v>0</v>
      </c>
      <c r="I194" s="19" t="str">
        <f>FSGT3_Class!H99</f>
        <v/>
      </c>
      <c r="J194" s="3">
        <f>SUM(FSGT3_Class!K99,FSGT3_Class!S99)</f>
        <v>0</v>
      </c>
      <c r="K194" s="3">
        <f>SUM(FSGT3_Class!P99,FSGT3_Class!X99)</f>
        <v>0</v>
      </c>
    </row>
    <row r="195" spans="1:11" x14ac:dyDescent="0.3">
      <c r="A195" s="166">
        <v>3</v>
      </c>
      <c r="B195" s="166">
        <v>93</v>
      </c>
      <c r="C195" s="19" t="str">
        <f t="shared" si="5"/>
        <v/>
      </c>
      <c r="D195" s="19" t="str">
        <f>FSGT3_Class!D100</f>
        <v/>
      </c>
      <c r="E195" s="19" t="str">
        <f>FSGT3_Class!E100</f>
        <v/>
      </c>
      <c r="F195" s="19" t="str">
        <f>FSGT3_Class!F100</f>
        <v/>
      </c>
      <c r="G195" s="19" t="str">
        <f>FSGT3_Class!G100</f>
        <v/>
      </c>
      <c r="H195" s="19">
        <f>VLOOKUP(C195,Liste!$E$3:$K$1407,7,FALSE)</f>
        <v>0</v>
      </c>
      <c r="I195" s="19" t="str">
        <f>FSGT3_Class!H100</f>
        <v/>
      </c>
      <c r="J195" s="3">
        <f>SUM(FSGT3_Class!K100,FSGT3_Class!S100)</f>
        <v>0</v>
      </c>
      <c r="K195" s="3">
        <f>SUM(FSGT3_Class!P100,FSGT3_Class!X100)</f>
        <v>0</v>
      </c>
    </row>
    <row r="196" spans="1:11" x14ac:dyDescent="0.3">
      <c r="A196" s="166">
        <v>3</v>
      </c>
      <c r="B196" s="166">
        <v>94</v>
      </c>
      <c r="C196" s="19" t="str">
        <f t="shared" si="5"/>
        <v/>
      </c>
      <c r="D196" s="19" t="str">
        <f>FSGT3_Class!D101</f>
        <v/>
      </c>
      <c r="E196" s="19" t="str">
        <f>FSGT3_Class!E101</f>
        <v/>
      </c>
      <c r="F196" s="19" t="str">
        <f>FSGT3_Class!F101</f>
        <v/>
      </c>
      <c r="G196" s="19" t="str">
        <f>FSGT3_Class!G101</f>
        <v/>
      </c>
      <c r="H196" s="19">
        <f>VLOOKUP(C196,Liste!$E$3:$K$1407,7,FALSE)</f>
        <v>0</v>
      </c>
      <c r="I196" s="19" t="str">
        <f>FSGT3_Class!H101</f>
        <v/>
      </c>
      <c r="J196" s="3">
        <f>SUM(FSGT3_Class!K101,FSGT3_Class!S101)</f>
        <v>0</v>
      </c>
      <c r="K196" s="3">
        <f>SUM(FSGT3_Class!P101,FSGT3_Class!X101)</f>
        <v>0</v>
      </c>
    </row>
    <row r="197" spans="1:11" x14ac:dyDescent="0.3">
      <c r="A197" s="166">
        <v>3</v>
      </c>
      <c r="B197" s="166">
        <v>95</v>
      </c>
      <c r="C197" s="19" t="str">
        <f t="shared" si="5"/>
        <v/>
      </c>
      <c r="D197" s="19" t="str">
        <f>FSGT3_Class!D102</f>
        <v/>
      </c>
      <c r="E197" s="19" t="str">
        <f>FSGT3_Class!E102</f>
        <v/>
      </c>
      <c r="F197" s="19" t="str">
        <f>FSGT3_Class!F102</f>
        <v/>
      </c>
      <c r="G197" s="19" t="str">
        <f>FSGT3_Class!G102</f>
        <v/>
      </c>
      <c r="H197" s="19">
        <f>VLOOKUP(C197,Liste!$E$3:$K$1407,7,FALSE)</f>
        <v>0</v>
      </c>
      <c r="I197" s="19" t="str">
        <f>FSGT3_Class!H102</f>
        <v/>
      </c>
      <c r="J197" s="3">
        <f>SUM(FSGT3_Class!K102,FSGT3_Class!S102)</f>
        <v>0</v>
      </c>
      <c r="K197" s="3">
        <f>SUM(FSGT3_Class!P102,FSGT3_Class!X102)</f>
        <v>0</v>
      </c>
    </row>
    <row r="198" spans="1:11" x14ac:dyDescent="0.3">
      <c r="A198" s="166">
        <v>3</v>
      </c>
      <c r="B198" s="166">
        <v>96</v>
      </c>
      <c r="C198" s="19" t="str">
        <f t="shared" si="5"/>
        <v/>
      </c>
      <c r="D198" s="19" t="str">
        <f>FSGT3_Class!D103</f>
        <v/>
      </c>
      <c r="E198" s="19" t="str">
        <f>FSGT3_Class!E103</f>
        <v/>
      </c>
      <c r="F198" s="19" t="str">
        <f>FSGT3_Class!F103</f>
        <v/>
      </c>
      <c r="G198" s="19" t="str">
        <f>FSGT3_Class!G103</f>
        <v/>
      </c>
      <c r="H198" s="19">
        <f>VLOOKUP(C198,Liste!$E$3:$K$1407,7,FALSE)</f>
        <v>0</v>
      </c>
      <c r="I198" s="19" t="str">
        <f>FSGT3_Class!H103</f>
        <v/>
      </c>
      <c r="J198" s="3">
        <f>SUM(FSGT3_Class!K103,FSGT3_Class!S103)</f>
        <v>0</v>
      </c>
      <c r="K198" s="3">
        <f>SUM(FSGT3_Class!P103,FSGT3_Class!X103)</f>
        <v>0</v>
      </c>
    </row>
    <row r="199" spans="1:11" x14ac:dyDescent="0.3">
      <c r="A199" s="166">
        <v>3</v>
      </c>
      <c r="B199" s="166">
        <v>97</v>
      </c>
      <c r="C199" s="19" t="str">
        <f t="shared" si="5"/>
        <v/>
      </c>
      <c r="D199" s="19" t="str">
        <f>FSGT3_Class!D104</f>
        <v/>
      </c>
      <c r="E199" s="19" t="str">
        <f>FSGT3_Class!E104</f>
        <v/>
      </c>
      <c r="F199" s="19" t="str">
        <f>FSGT3_Class!F104</f>
        <v/>
      </c>
      <c r="G199" s="19" t="str">
        <f>FSGT3_Class!G104</f>
        <v/>
      </c>
      <c r="H199" s="19">
        <f>VLOOKUP(C199,Liste!$E$3:$K$1407,7,FALSE)</f>
        <v>0</v>
      </c>
      <c r="I199" s="19" t="str">
        <f>FSGT3_Class!H104</f>
        <v/>
      </c>
      <c r="J199" s="3">
        <f>SUM(FSGT3_Class!K104,FSGT3_Class!S104)</f>
        <v>0</v>
      </c>
      <c r="K199" s="3">
        <f>SUM(FSGT3_Class!P104,FSGT3_Class!X104)</f>
        <v>0</v>
      </c>
    </row>
    <row r="200" spans="1:11" x14ac:dyDescent="0.3">
      <c r="A200" s="166">
        <v>3</v>
      </c>
      <c r="B200" s="166">
        <v>98</v>
      </c>
      <c r="C200" s="19" t="str">
        <f t="shared" si="5"/>
        <v/>
      </c>
      <c r="D200" s="19" t="str">
        <f>FSGT3_Class!D105</f>
        <v/>
      </c>
      <c r="E200" s="19" t="str">
        <f>FSGT3_Class!E105</f>
        <v/>
      </c>
      <c r="F200" s="19" t="str">
        <f>FSGT3_Class!F105</f>
        <v/>
      </c>
      <c r="G200" s="19" t="str">
        <f>FSGT3_Class!G105</f>
        <v/>
      </c>
      <c r="H200" s="19">
        <f>VLOOKUP(C200,Liste!$E$3:$K$1407,7,FALSE)</f>
        <v>0</v>
      </c>
      <c r="I200" s="19" t="str">
        <f>FSGT3_Class!H105</f>
        <v/>
      </c>
      <c r="J200" s="3">
        <f>SUM(FSGT3_Class!K105,FSGT3_Class!S105)</f>
        <v>0</v>
      </c>
      <c r="K200" s="3">
        <f>SUM(FSGT3_Class!P105,FSGT3_Class!X105)</f>
        <v>0</v>
      </c>
    </row>
    <row r="201" spans="1:11" x14ac:dyDescent="0.3">
      <c r="A201" s="166">
        <v>3</v>
      </c>
      <c r="B201" s="166">
        <v>99</v>
      </c>
      <c r="C201" s="19" t="str">
        <f t="shared" si="5"/>
        <v/>
      </c>
      <c r="D201" s="19" t="str">
        <f>FSGT3_Class!D106</f>
        <v/>
      </c>
      <c r="E201" s="19" t="str">
        <f>FSGT3_Class!E106</f>
        <v/>
      </c>
      <c r="F201" s="19" t="str">
        <f>FSGT3_Class!F106</f>
        <v/>
      </c>
      <c r="G201" s="19" t="str">
        <f>FSGT3_Class!G106</f>
        <v/>
      </c>
      <c r="H201" s="19">
        <f>VLOOKUP(C201,Liste!$E$3:$K$1407,7,FALSE)</f>
        <v>0</v>
      </c>
      <c r="I201" s="19" t="str">
        <f>FSGT3_Class!H106</f>
        <v/>
      </c>
      <c r="J201" s="3">
        <f>SUM(FSGT3_Class!K106,FSGT3_Class!S106)</f>
        <v>0</v>
      </c>
      <c r="K201" s="3">
        <f>SUM(FSGT3_Class!P106,FSGT3_Class!X106)</f>
        <v>0</v>
      </c>
    </row>
    <row r="202" spans="1:11" ht="13.8" thickBot="1" x14ac:dyDescent="0.35">
      <c r="A202" s="174">
        <v>3</v>
      </c>
      <c r="B202" s="174">
        <v>100</v>
      </c>
      <c r="C202" s="173" t="str">
        <f t="shared" si="5"/>
        <v/>
      </c>
      <c r="D202" s="173" t="str">
        <f>FSGT3_Class!D107</f>
        <v/>
      </c>
      <c r="E202" s="173" t="str">
        <f>FSGT3_Class!E107</f>
        <v/>
      </c>
      <c r="F202" s="173" t="str">
        <f>FSGT3_Class!F107</f>
        <v/>
      </c>
      <c r="G202" s="173" t="str">
        <f>FSGT3_Class!G107</f>
        <v/>
      </c>
      <c r="H202" s="173">
        <f>VLOOKUP(C202,Liste!$E$3:$K$1407,7,FALSE)</f>
        <v>0</v>
      </c>
      <c r="I202" s="173" t="str">
        <f>FSGT3_Class!H107</f>
        <v/>
      </c>
      <c r="J202" s="276">
        <f>SUM(FSGT3_Class!K107,FSGT3_Class!S107)</f>
        <v>0</v>
      </c>
      <c r="K202" s="276">
        <f>SUM(FSGT3_Class!P107,FSGT3_Class!X107)</f>
        <v>0</v>
      </c>
    </row>
    <row r="203" spans="1:11" x14ac:dyDescent="0.3">
      <c r="A203" s="168">
        <v>4</v>
      </c>
      <c r="B203" s="168">
        <v>1</v>
      </c>
      <c r="C203" s="19" t="str">
        <f t="shared" ref="C203" si="6">CONCATENATE(D203,E203)</f>
        <v>COLAUTLilian(cadet)</v>
      </c>
      <c r="D203" s="19" t="str">
        <f>FSGT4_Class!D8</f>
        <v>COLAUT</v>
      </c>
      <c r="E203" s="19" t="str">
        <f>FSGT4_Class!E8</f>
        <v>Lilian(cadet)</v>
      </c>
      <c r="F203" s="19" t="str">
        <f>FSGT4_Class!F8</f>
        <v>Chalon UVC</v>
      </c>
      <c r="G203" s="19">
        <f>FSGT4_Class!G8</f>
        <v>71</v>
      </c>
      <c r="H203" s="19" t="str">
        <f>VLOOKUP(C203,Liste!$E$3:$K$1407,7,FALSE)</f>
        <v>FSGT</v>
      </c>
      <c r="I203" s="19">
        <f>FSGT4_Class!H8</f>
        <v>4</v>
      </c>
      <c r="J203" s="3">
        <f>SUM(FSGT4_Class!K8,FSGT4_Class!S8)</f>
        <v>1</v>
      </c>
      <c r="K203" s="3">
        <f>SUM(FSGT4_Class!P8,FSGT4_Class!X8)</f>
        <v>316</v>
      </c>
    </row>
    <row r="204" spans="1:11" x14ac:dyDescent="0.3">
      <c r="A204" s="168">
        <v>4</v>
      </c>
      <c r="B204" s="168">
        <v>2</v>
      </c>
      <c r="C204" s="19" t="str">
        <f t="shared" ref="C204:C267" si="7">CONCATENATE(D204,E204)</f>
        <v>VIAUDaniel</v>
      </c>
      <c r="D204" s="19" t="str">
        <f>FSGT4_Class!D9</f>
        <v>VIAU</v>
      </c>
      <c r="E204" s="19" t="str">
        <f>FSGT4_Class!E9</f>
        <v>Daniel</v>
      </c>
      <c r="F204" s="19" t="str">
        <f>FSGT4_Class!F9</f>
        <v>Verdun</v>
      </c>
      <c r="G204" s="19">
        <f>FSGT4_Class!G9</f>
        <v>71</v>
      </c>
      <c r="H204" s="19" t="str">
        <f>VLOOKUP(C204,Liste!$E$3:$K$1407,7,FALSE)</f>
        <v>FSGT</v>
      </c>
      <c r="I204" s="19">
        <f>FSGT4_Class!H9</f>
        <v>4</v>
      </c>
      <c r="J204" s="3">
        <f>SUM(FSGT4_Class!K9,FSGT4_Class!S9)</f>
        <v>2</v>
      </c>
      <c r="K204" s="3">
        <f>SUM(FSGT4_Class!P9,FSGT4_Class!X9)</f>
        <v>208</v>
      </c>
    </row>
    <row r="205" spans="1:11" x14ac:dyDescent="0.3">
      <c r="A205" s="168">
        <v>4</v>
      </c>
      <c r="B205" s="168">
        <v>3</v>
      </c>
      <c r="C205" s="19" t="str">
        <f t="shared" si="7"/>
        <v>DEPLANQUEAlexis</v>
      </c>
      <c r="D205" s="19" t="str">
        <f>FSGT4_Class!D10</f>
        <v>DEPLANQUE</v>
      </c>
      <c r="E205" s="19" t="str">
        <f>FSGT4_Class!E10</f>
        <v>Alexis</v>
      </c>
      <c r="F205" s="19" t="str">
        <f>FSGT4_Class!F10</f>
        <v>Montceau</v>
      </c>
      <c r="G205" s="19">
        <f>FSGT4_Class!G10</f>
        <v>71</v>
      </c>
      <c r="H205" s="19" t="str">
        <f>VLOOKUP(C205,Liste!$E$3:$K$1407,7,FALSE)</f>
        <v>FSGT</v>
      </c>
      <c r="I205" s="19">
        <f>FSGT4_Class!H10</f>
        <v>4</v>
      </c>
      <c r="J205" s="3">
        <f>SUM(FSGT4_Class!K10,FSGT4_Class!S10)</f>
        <v>3</v>
      </c>
      <c r="K205" s="3">
        <f>SUM(FSGT4_Class!P10,FSGT4_Class!X10)</f>
        <v>200</v>
      </c>
    </row>
    <row r="206" spans="1:11" x14ac:dyDescent="0.3">
      <c r="A206" s="168">
        <v>4</v>
      </c>
      <c r="B206" s="168">
        <v>4</v>
      </c>
      <c r="C206" s="19" t="str">
        <f t="shared" si="7"/>
        <v>JOUANNEDominique</v>
      </c>
      <c r="D206" s="19" t="str">
        <f>FSGT4_Class!D11</f>
        <v>JOUANNE</v>
      </c>
      <c r="E206" s="19" t="str">
        <f>FSGT4_Class!E11</f>
        <v>Dominique</v>
      </c>
      <c r="F206" s="19" t="str">
        <f>FSGT4_Class!F11</f>
        <v>Creusot VS</v>
      </c>
      <c r="G206" s="19">
        <f>FSGT4_Class!G11</f>
        <v>71</v>
      </c>
      <c r="H206" s="19" t="str">
        <f>VLOOKUP(C206,Liste!$E$3:$K$1407,7,FALSE)</f>
        <v>FSGT</v>
      </c>
      <c r="I206" s="19">
        <f>FSGT4_Class!H11</f>
        <v>4</v>
      </c>
      <c r="J206" s="3">
        <f>SUM(FSGT4_Class!K11,FSGT4_Class!S11)</f>
        <v>4</v>
      </c>
      <c r="K206" s="3">
        <f>SUM(FSGT4_Class!P11,FSGT4_Class!X11)</f>
        <v>192</v>
      </c>
    </row>
    <row r="207" spans="1:11" x14ac:dyDescent="0.3">
      <c r="A207" s="168">
        <v>4</v>
      </c>
      <c r="B207" s="168">
        <v>5</v>
      </c>
      <c r="C207" s="19" t="str">
        <f t="shared" si="7"/>
        <v>GRIFFONMatthieu</v>
      </c>
      <c r="D207" s="19" t="str">
        <f>FSGT4_Class!D12</f>
        <v>GRIFFON</v>
      </c>
      <c r="E207" s="19" t="str">
        <f>FSGT4_Class!E12</f>
        <v>Matthieu</v>
      </c>
      <c r="F207" s="19" t="str">
        <f>FSGT4_Class!F12</f>
        <v>Tournus</v>
      </c>
      <c r="G207" s="19">
        <f>FSGT4_Class!G12</f>
        <v>71</v>
      </c>
      <c r="H207" s="19" t="str">
        <f>VLOOKUP(C207,Liste!$E$3:$K$1407,7,FALSE)</f>
        <v>FSGT</v>
      </c>
      <c r="I207" s="19">
        <f>FSGT4_Class!H12</f>
        <v>4</v>
      </c>
      <c r="J207" s="3">
        <f>SUM(FSGT4_Class!K12,FSGT4_Class!S12)</f>
        <v>5</v>
      </c>
      <c r="K207" s="3">
        <f>SUM(FSGT4_Class!P12,FSGT4_Class!X12)</f>
        <v>184</v>
      </c>
    </row>
    <row r="208" spans="1:11" x14ac:dyDescent="0.3">
      <c r="A208" s="168">
        <v>4</v>
      </c>
      <c r="B208" s="168">
        <v>6</v>
      </c>
      <c r="C208" s="19" t="str">
        <f t="shared" si="7"/>
        <v>GARNIERDidier</v>
      </c>
      <c r="D208" s="19" t="str">
        <f>FSGT4_Class!D13</f>
        <v>GARNIER</v>
      </c>
      <c r="E208" s="19" t="str">
        <f>FSGT4_Class!E13</f>
        <v>Didier</v>
      </c>
      <c r="F208" s="19" t="str">
        <f>FSGT4_Class!F13</f>
        <v>UC Cognin</v>
      </c>
      <c r="G208" s="19" t="str">
        <f>FSGT4_Class!G13</f>
        <v>73</v>
      </c>
      <c r="H208" s="19" t="str">
        <f>VLOOKUP(C208,Liste!$E$3:$K$1407,7,FALSE)</f>
        <v>FSGT</v>
      </c>
      <c r="I208" s="19">
        <f>FSGT4_Class!H13</f>
        <v>4</v>
      </c>
      <c r="J208" s="3">
        <f>SUM(FSGT4_Class!K13,FSGT4_Class!S13)</f>
        <v>6</v>
      </c>
      <c r="K208" s="3">
        <f>SUM(FSGT4_Class!P13,FSGT4_Class!X13)</f>
        <v>88</v>
      </c>
    </row>
    <row r="209" spans="1:11" x14ac:dyDescent="0.3">
      <c r="A209" s="168">
        <v>4</v>
      </c>
      <c r="B209" s="168">
        <v>7</v>
      </c>
      <c r="C209" s="19" t="str">
        <f t="shared" si="7"/>
        <v>POMPANONMargot</v>
      </c>
      <c r="D209" s="19" t="str">
        <f>FSGT4_Class!D14</f>
        <v>POMPANON</v>
      </c>
      <c r="E209" s="19" t="str">
        <f>FSGT4_Class!E14</f>
        <v>Margot</v>
      </c>
      <c r="F209" s="19" t="str">
        <f>FSGT4_Class!F14</f>
        <v xml:space="preserve">Aluze </v>
      </c>
      <c r="G209" s="19">
        <f>FSGT4_Class!G14</f>
        <v>71</v>
      </c>
      <c r="H209" s="19" t="str">
        <f>VLOOKUP(C209,Liste!$E$3:$K$1407,7,FALSE)</f>
        <v>FSGT</v>
      </c>
      <c r="I209" s="19">
        <f>FSGT4_Class!H14</f>
        <v>4</v>
      </c>
      <c r="J209" s="3">
        <f>SUM(FSGT4_Class!K14,FSGT4_Class!S14)</f>
        <v>7</v>
      </c>
      <c r="K209" s="3">
        <f>SUM(FSGT4_Class!P14,FSGT4_Class!X14)</f>
        <v>84</v>
      </c>
    </row>
    <row r="210" spans="1:11" x14ac:dyDescent="0.3">
      <c r="A210" s="168">
        <v>4</v>
      </c>
      <c r="B210" s="168">
        <v>8</v>
      </c>
      <c r="C210" s="19" t="str">
        <f t="shared" si="7"/>
        <v>SAUNIERPhilippe</v>
      </c>
      <c r="D210" s="19" t="str">
        <f>FSGT4_Class!D15</f>
        <v>SAUNIER</v>
      </c>
      <c r="E210" s="19" t="str">
        <f>FSGT4_Class!E15</f>
        <v>Philippe</v>
      </c>
      <c r="F210" s="19" t="str">
        <f>FSGT4_Class!F15</f>
        <v>Marcigny</v>
      </c>
      <c r="G210" s="19">
        <f>FSGT4_Class!G15</f>
        <v>71</v>
      </c>
      <c r="H210" s="19" t="str">
        <f>VLOOKUP(C210,Liste!$E$3:$K$1407,7,FALSE)</f>
        <v>FSGT</v>
      </c>
      <c r="I210" s="19">
        <f>FSGT4_Class!H15</f>
        <v>4</v>
      </c>
      <c r="J210" s="3">
        <f>SUM(FSGT4_Class!K15,FSGT4_Class!S15)</f>
        <v>8</v>
      </c>
      <c r="K210" s="3">
        <f>SUM(FSGT4_Class!P15,FSGT4_Class!X15)</f>
        <v>80</v>
      </c>
    </row>
    <row r="211" spans="1:11" x14ac:dyDescent="0.3">
      <c r="A211" s="168">
        <v>4</v>
      </c>
      <c r="B211" s="168">
        <v>9</v>
      </c>
      <c r="C211" s="19" t="str">
        <f t="shared" si="7"/>
        <v>BATTINAlain</v>
      </c>
      <c r="D211" s="19" t="str">
        <f>FSGT4_Class!D16</f>
        <v>BATTIN</v>
      </c>
      <c r="E211" s="19" t="str">
        <f>FSGT4_Class!E16</f>
        <v>Alain</v>
      </c>
      <c r="F211" s="19" t="str">
        <f>FSGT4_Class!F16</f>
        <v>VC Villefranche Beaujolais</v>
      </c>
      <c r="G211" s="19" t="str">
        <f>FSGT4_Class!G16</f>
        <v>69</v>
      </c>
      <c r="H211" s="19" t="str">
        <f>VLOOKUP(C211,Liste!$E$3:$K$1407,7,FALSE)</f>
        <v>FSGT</v>
      </c>
      <c r="I211" s="19">
        <f>FSGT4_Class!H16</f>
        <v>4</v>
      </c>
      <c r="J211" s="3">
        <f>SUM(FSGT4_Class!K16,FSGT4_Class!S16)</f>
        <v>9</v>
      </c>
      <c r="K211" s="3">
        <f>SUM(FSGT4_Class!P16,FSGT4_Class!X16)</f>
        <v>76</v>
      </c>
    </row>
    <row r="212" spans="1:11" x14ac:dyDescent="0.3">
      <c r="A212" s="168">
        <v>4</v>
      </c>
      <c r="B212" s="168">
        <v>10</v>
      </c>
      <c r="C212" s="19" t="str">
        <f t="shared" si="7"/>
        <v>GIRAUD-CARRIEREwen(cadet)</v>
      </c>
      <c r="D212" s="19" t="str">
        <f>FSGT4_Class!D17</f>
        <v>GIRAUD-CARRIER</v>
      </c>
      <c r="E212" s="19" t="str">
        <f>FSGT4_Class!E17</f>
        <v>Ewen(cadet)</v>
      </c>
      <c r="F212" s="19" t="str">
        <f>FSGT4_Class!F17</f>
        <v>Paray Cyclisme</v>
      </c>
      <c r="G212" s="19">
        <f>FSGT4_Class!G17</f>
        <v>71</v>
      </c>
      <c r="H212" s="19" t="str">
        <f>VLOOKUP(C212,Liste!$E$3:$K$1407,7,FALSE)</f>
        <v>FSGT</v>
      </c>
      <c r="I212" s="19">
        <f>FSGT4_Class!H17</f>
        <v>4</v>
      </c>
      <c r="J212" s="3">
        <f>SUM(FSGT4_Class!K17,FSGT4_Class!S17)</f>
        <v>10</v>
      </c>
      <c r="K212" s="3">
        <f>SUM(FSGT4_Class!P17,FSGT4_Class!X17)</f>
        <v>72</v>
      </c>
    </row>
    <row r="213" spans="1:11" x14ac:dyDescent="0.3">
      <c r="A213" s="168">
        <v>4</v>
      </c>
      <c r="B213" s="168">
        <v>11</v>
      </c>
      <c r="C213" s="19" t="str">
        <f t="shared" si="7"/>
        <v>DAGANDDavid</v>
      </c>
      <c r="D213" s="19" t="str">
        <f>FSGT4_Class!D18</f>
        <v>DAGAND</v>
      </c>
      <c r="E213" s="19" t="str">
        <f>FSGT4_Class!E18</f>
        <v>David</v>
      </c>
      <c r="F213" s="19" t="str">
        <f>FSGT4_Class!F18</f>
        <v>Fraisses</v>
      </c>
      <c r="G213" s="19" t="str">
        <f>FSGT4_Class!G18</f>
        <v>42</v>
      </c>
      <c r="H213" s="19" t="str">
        <f>VLOOKUP(C213,Liste!$E$3:$K$1407,7,FALSE)</f>
        <v>FSGT</v>
      </c>
      <c r="I213" s="19">
        <f>FSGT4_Class!H18</f>
        <v>4</v>
      </c>
      <c r="J213" s="3">
        <f>SUM(FSGT4_Class!K18,FSGT4_Class!S18)</f>
        <v>11</v>
      </c>
      <c r="K213" s="3">
        <f>SUM(FSGT4_Class!P18,FSGT4_Class!X18)</f>
        <v>68</v>
      </c>
    </row>
    <row r="214" spans="1:11" x14ac:dyDescent="0.3">
      <c r="A214" s="168">
        <v>4</v>
      </c>
      <c r="B214" s="168">
        <v>12</v>
      </c>
      <c r="C214" s="19" t="str">
        <f t="shared" si="7"/>
        <v>AURENGEChristophe</v>
      </c>
      <c r="D214" s="19" t="str">
        <f>FSGT4_Class!D19</f>
        <v>AURENGE</v>
      </c>
      <c r="E214" s="19" t="str">
        <f>FSGT4_Class!E19</f>
        <v>Christophe</v>
      </c>
      <c r="F214" s="19" t="str">
        <f>FSGT4_Class!F19</f>
        <v>Mercurey</v>
      </c>
      <c r="G214" s="19">
        <f>FSGT4_Class!G19</f>
        <v>71</v>
      </c>
      <c r="H214" s="19" t="str">
        <f>VLOOKUP(C214,Liste!$E$3:$K$1407,7,FALSE)</f>
        <v>FSGT</v>
      </c>
      <c r="I214" s="19">
        <f>FSGT4_Class!H19</f>
        <v>4</v>
      </c>
      <c r="J214" s="3">
        <f>SUM(FSGT4_Class!K19,FSGT4_Class!S19)</f>
        <v>12</v>
      </c>
      <c r="K214" s="3">
        <f>SUM(FSGT4_Class!P19,FSGT4_Class!X19)</f>
        <v>64</v>
      </c>
    </row>
    <row r="215" spans="1:11" x14ac:dyDescent="0.3">
      <c r="A215" s="168">
        <v>4</v>
      </c>
      <c r="B215" s="168">
        <v>13</v>
      </c>
      <c r="C215" s="19" t="str">
        <f t="shared" si="7"/>
        <v>FOURNERAYThierry</v>
      </c>
      <c r="D215" s="19" t="str">
        <f>FSGT4_Class!D20</f>
        <v>FOURNERAY</v>
      </c>
      <c r="E215" s="19" t="str">
        <f>FSGT4_Class!E20</f>
        <v>Thierry</v>
      </c>
      <c r="F215" s="19" t="str">
        <f>FSGT4_Class!F20</f>
        <v>St-Martin en Br</v>
      </c>
      <c r="G215" s="19">
        <f>FSGT4_Class!G20</f>
        <v>71</v>
      </c>
      <c r="H215" s="19" t="str">
        <f>VLOOKUP(C215,Liste!$E$3:$K$1407,7,FALSE)</f>
        <v>FSGT</v>
      </c>
      <c r="I215" s="19">
        <f>FSGT4_Class!H20</f>
        <v>4</v>
      </c>
      <c r="J215" s="3">
        <f>SUM(FSGT4_Class!K20,FSGT4_Class!S20)</f>
        <v>13</v>
      </c>
      <c r="K215" s="3">
        <f>SUM(FSGT4_Class!P20,FSGT4_Class!X20)</f>
        <v>60</v>
      </c>
    </row>
    <row r="216" spans="1:11" x14ac:dyDescent="0.3">
      <c r="A216" s="168">
        <v>4</v>
      </c>
      <c r="B216" s="168">
        <v>14</v>
      </c>
      <c r="C216" s="19" t="str">
        <f t="shared" si="7"/>
        <v>BUATOISPhilippe</v>
      </c>
      <c r="D216" s="19" t="str">
        <f>FSGT4_Class!D21</f>
        <v>BUATOIS</v>
      </c>
      <c r="E216" s="19" t="str">
        <f>FSGT4_Class!E21</f>
        <v>Philippe</v>
      </c>
      <c r="F216" s="19" t="str">
        <f>FSGT4_Class!F21</f>
        <v>Louhans</v>
      </c>
      <c r="G216" s="19">
        <f>FSGT4_Class!G21</f>
        <v>71</v>
      </c>
      <c r="H216" s="19" t="str">
        <f>VLOOKUP(C216,Liste!$E$3:$K$1407,7,FALSE)</f>
        <v>FSGT</v>
      </c>
      <c r="I216" s="19">
        <f>FSGT4_Class!H21</f>
        <v>4</v>
      </c>
      <c r="J216" s="3">
        <f>SUM(FSGT4_Class!K21,FSGT4_Class!S21)</f>
        <v>14</v>
      </c>
      <c r="K216" s="3">
        <f>SUM(FSGT4_Class!P21,FSGT4_Class!X21)</f>
        <v>56</v>
      </c>
    </row>
    <row r="217" spans="1:11" x14ac:dyDescent="0.3">
      <c r="A217" s="168">
        <v>4</v>
      </c>
      <c r="B217" s="168">
        <v>15</v>
      </c>
      <c r="C217" s="19" t="str">
        <f t="shared" si="7"/>
        <v>RICHARDPhilippe</v>
      </c>
      <c r="D217" s="19" t="str">
        <f>FSGT4_Class!D22</f>
        <v>RICHARD</v>
      </c>
      <c r="E217" s="19" t="str">
        <f>FSGT4_Class!E22</f>
        <v>Philippe</v>
      </c>
      <c r="F217" s="19" t="str">
        <f>FSGT4_Class!F22</f>
        <v>Verdun</v>
      </c>
      <c r="G217" s="19">
        <f>FSGT4_Class!G22</f>
        <v>71</v>
      </c>
      <c r="H217" s="19" t="str">
        <f>VLOOKUP(C217,Liste!$E$3:$K$1407,7,FALSE)</f>
        <v>FSGT</v>
      </c>
      <c r="I217" s="19">
        <f>FSGT4_Class!H22</f>
        <v>4</v>
      </c>
      <c r="J217" s="3">
        <f>SUM(FSGT4_Class!K22,FSGT4_Class!S22)</f>
        <v>15</v>
      </c>
      <c r="K217" s="3">
        <f>SUM(FSGT4_Class!P22,FSGT4_Class!X22)</f>
        <v>52</v>
      </c>
    </row>
    <row r="218" spans="1:11" x14ac:dyDescent="0.3">
      <c r="A218" s="168">
        <v>4</v>
      </c>
      <c r="B218" s="168">
        <v>16</v>
      </c>
      <c r="C218" s="19" t="str">
        <f t="shared" si="7"/>
        <v>BASINAlexis(cadet)</v>
      </c>
      <c r="D218" s="19" t="str">
        <f>FSGT4_Class!D23</f>
        <v>BASIN</v>
      </c>
      <c r="E218" s="19" t="str">
        <f>FSGT4_Class!E23</f>
        <v>Alexis(cadet)</v>
      </c>
      <c r="F218" s="19" t="str">
        <f>FSGT4_Class!F23</f>
        <v>Montceau</v>
      </c>
      <c r="G218" s="19">
        <f>FSGT4_Class!G23</f>
        <v>71</v>
      </c>
      <c r="H218" s="19" t="str">
        <f>VLOOKUP(C218,Liste!$E$3:$K$1407,7,FALSE)</f>
        <v>FSGT</v>
      </c>
      <c r="I218" s="19">
        <f>FSGT4_Class!H23</f>
        <v>4</v>
      </c>
      <c r="J218" s="3">
        <f>SUM(FSGT4_Class!K23,FSGT4_Class!S23)</f>
        <v>16</v>
      </c>
      <c r="K218" s="3">
        <f>SUM(FSGT4_Class!P23,FSGT4_Class!X23)</f>
        <v>48</v>
      </c>
    </row>
    <row r="219" spans="1:11" x14ac:dyDescent="0.3">
      <c r="A219" s="168">
        <v>4</v>
      </c>
      <c r="B219" s="168">
        <v>17</v>
      </c>
      <c r="C219" s="19" t="str">
        <f t="shared" si="7"/>
        <v>GUDEFINSébastien</v>
      </c>
      <c r="D219" s="19" t="str">
        <f>FSGT4_Class!D24</f>
        <v>GUDEFIN</v>
      </c>
      <c r="E219" s="19" t="str">
        <f>FSGT4_Class!E24</f>
        <v>Sébastien</v>
      </c>
      <c r="F219" s="19" t="str">
        <f>FSGT4_Class!F24</f>
        <v>Flacé</v>
      </c>
      <c r="G219" s="19">
        <f>FSGT4_Class!G24</f>
        <v>71</v>
      </c>
      <c r="H219" s="19" t="str">
        <f>VLOOKUP(C219,Liste!$E$3:$K$1407,7,FALSE)</f>
        <v>FSGT</v>
      </c>
      <c r="I219" s="19">
        <f>FSGT4_Class!H24</f>
        <v>4</v>
      </c>
      <c r="J219" s="3">
        <f>SUM(FSGT4_Class!K24,FSGT4_Class!S24)</f>
        <v>17</v>
      </c>
      <c r="K219" s="3">
        <f>SUM(FSGT4_Class!P24,FSGT4_Class!X24)</f>
        <v>44</v>
      </c>
    </row>
    <row r="220" spans="1:11" x14ac:dyDescent="0.3">
      <c r="A220" s="168">
        <v>4</v>
      </c>
      <c r="B220" s="168">
        <v>18</v>
      </c>
      <c r="C220" s="19" t="str">
        <f t="shared" si="7"/>
        <v>GRILLOTNicolas</v>
      </c>
      <c r="D220" s="19" t="str">
        <f>FSGT4_Class!D25</f>
        <v>GRILLOT</v>
      </c>
      <c r="E220" s="19" t="str">
        <f>FSGT4_Class!E25</f>
        <v>Nicolas</v>
      </c>
      <c r="F220" s="19" t="str">
        <f>FSGT4_Class!F25</f>
        <v>Ultra Trailer Dijonnais</v>
      </c>
      <c r="G220" s="19" t="str">
        <f>FSGT4_Class!G25</f>
        <v>21</v>
      </c>
      <c r="H220" s="19" t="str">
        <f>VLOOKUP(C220,Liste!$E$3:$K$1407,7,FALSE)</f>
        <v>FSGT</v>
      </c>
      <c r="I220" s="19">
        <f>FSGT4_Class!H25</f>
        <v>4</v>
      </c>
      <c r="J220" s="3">
        <f>SUM(FSGT4_Class!K25,FSGT4_Class!S25)</f>
        <v>18</v>
      </c>
      <c r="K220" s="3">
        <f>SUM(FSGT4_Class!P25,FSGT4_Class!X25)</f>
        <v>40</v>
      </c>
    </row>
    <row r="221" spans="1:11" x14ac:dyDescent="0.3">
      <c r="A221" s="168">
        <v>4</v>
      </c>
      <c r="B221" s="168">
        <v>19</v>
      </c>
      <c r="C221" s="19" t="str">
        <f t="shared" si="7"/>
        <v>DUCOTEJean-Michel</v>
      </c>
      <c r="D221" s="19" t="str">
        <f>FSGT4_Class!D26</f>
        <v>DUCOTE</v>
      </c>
      <c r="E221" s="19" t="str">
        <f>FSGT4_Class!E26</f>
        <v>Jean-Michel</v>
      </c>
      <c r="F221" s="19" t="str">
        <f>FSGT4_Class!F26</f>
        <v>Montceau</v>
      </c>
      <c r="G221" s="19">
        <f>FSGT4_Class!G26</f>
        <v>71</v>
      </c>
      <c r="H221" s="19" t="str">
        <f>VLOOKUP(C221,Liste!$E$3:$K$1407,7,FALSE)</f>
        <v>FSGT</v>
      </c>
      <c r="I221" s="19">
        <f>FSGT4_Class!H26</f>
        <v>4</v>
      </c>
      <c r="J221" s="3">
        <f>SUM(FSGT4_Class!K26,FSGT4_Class!S26)</f>
        <v>19</v>
      </c>
      <c r="K221" s="3">
        <f>SUM(FSGT4_Class!P26,FSGT4_Class!X26)</f>
        <v>36</v>
      </c>
    </row>
    <row r="222" spans="1:11" x14ac:dyDescent="0.3">
      <c r="A222" s="168">
        <v>4</v>
      </c>
      <c r="B222" s="168">
        <v>20</v>
      </c>
      <c r="C222" s="19" t="str">
        <f t="shared" si="7"/>
        <v>COLAUTJulien</v>
      </c>
      <c r="D222" s="19" t="str">
        <f>FSGT4_Class!D27</f>
        <v>COLAUT</v>
      </c>
      <c r="E222" s="19" t="str">
        <f>FSGT4_Class!E27</f>
        <v>Julien</v>
      </c>
      <c r="F222" s="19" t="str">
        <f>FSGT4_Class!F27</f>
        <v>Chalon UVC</v>
      </c>
      <c r="G222" s="19">
        <f>FSGT4_Class!G27</f>
        <v>71</v>
      </c>
      <c r="H222" s="19" t="str">
        <f>VLOOKUP(C222,Liste!$E$3:$K$1407,7,FALSE)</f>
        <v>FSGT</v>
      </c>
      <c r="I222" s="19">
        <f>FSGT4_Class!H27</f>
        <v>4</v>
      </c>
      <c r="J222" s="3">
        <f>SUM(FSGT4_Class!K27,FSGT4_Class!S27)</f>
        <v>20</v>
      </c>
      <c r="K222" s="3">
        <f>SUM(FSGT4_Class!P27,FSGT4_Class!X27)</f>
        <v>32</v>
      </c>
    </row>
    <row r="223" spans="1:11" x14ac:dyDescent="0.3">
      <c r="A223" s="168">
        <v>4</v>
      </c>
      <c r="B223" s="168">
        <v>21</v>
      </c>
      <c r="C223" s="19" t="str">
        <f t="shared" si="7"/>
        <v>NECTOUXGérard</v>
      </c>
      <c r="D223" s="19" t="str">
        <f>FSGT4_Class!D28</f>
        <v>NECTOUX</v>
      </c>
      <c r="E223" s="19" t="str">
        <f>FSGT4_Class!E28</f>
        <v>Gérard</v>
      </c>
      <c r="F223" s="19" t="str">
        <f>FSGT4_Class!F28</f>
        <v>Joncy</v>
      </c>
      <c r="G223" s="19">
        <f>FSGT4_Class!G28</f>
        <v>71</v>
      </c>
      <c r="H223" s="19" t="str">
        <f>VLOOKUP(C223,Liste!$E$3:$K$1407,7,FALSE)</f>
        <v>FSGT</v>
      </c>
      <c r="I223" s="19">
        <f>FSGT4_Class!H28</f>
        <v>4</v>
      </c>
      <c r="J223" s="3">
        <f>SUM(FSGT4_Class!K28,FSGT4_Class!S28)</f>
        <v>21</v>
      </c>
      <c r="K223" s="3">
        <f>SUM(FSGT4_Class!P28,FSGT4_Class!X28)</f>
        <v>28</v>
      </c>
    </row>
    <row r="224" spans="1:11" x14ac:dyDescent="0.3">
      <c r="A224" s="168">
        <v>4</v>
      </c>
      <c r="B224" s="168">
        <v>22</v>
      </c>
      <c r="C224" s="19" t="str">
        <f t="shared" si="7"/>
        <v>BONINPascal</v>
      </c>
      <c r="D224" s="19" t="str">
        <f>FSGT4_Class!D29</f>
        <v>BONIN</v>
      </c>
      <c r="E224" s="19" t="str">
        <f>FSGT4_Class!E29</f>
        <v>Pascal</v>
      </c>
      <c r="F224" s="19" t="str">
        <f>FSGT4_Class!F29</f>
        <v>Creusot VS</v>
      </c>
      <c r="G224" s="19">
        <f>FSGT4_Class!G29</f>
        <v>71</v>
      </c>
      <c r="H224" s="19" t="str">
        <f>VLOOKUP(C224,Liste!$E$3:$K$1407,7,FALSE)</f>
        <v>FSGT</v>
      </c>
      <c r="I224" s="19">
        <f>FSGT4_Class!H29</f>
        <v>4</v>
      </c>
      <c r="J224" s="3">
        <f>SUM(FSGT4_Class!K29,FSGT4_Class!S29)</f>
        <v>22</v>
      </c>
      <c r="K224" s="3">
        <f>SUM(FSGT4_Class!P29,FSGT4_Class!X29)</f>
        <v>24</v>
      </c>
    </row>
    <row r="225" spans="1:11" x14ac:dyDescent="0.3">
      <c r="A225" s="168">
        <v>4</v>
      </c>
      <c r="B225" s="168">
        <v>23</v>
      </c>
      <c r="C225" s="19" t="str">
        <f t="shared" si="7"/>
        <v>JURYJoël</v>
      </c>
      <c r="D225" s="19" t="str">
        <f>FSGT4_Class!D30</f>
        <v>JURY</v>
      </c>
      <c r="E225" s="19" t="str">
        <f>FSGT4_Class!E30</f>
        <v>Joël</v>
      </c>
      <c r="F225" s="19" t="str">
        <f>FSGT4_Class!F30</f>
        <v>ASC Fours</v>
      </c>
      <c r="G225" s="19" t="str">
        <f>FSGT4_Class!G30</f>
        <v>58</v>
      </c>
      <c r="H225" s="19" t="str">
        <f>VLOOKUP(C225,Liste!$E$3:$K$1407,7,FALSE)</f>
        <v>FSGT</v>
      </c>
      <c r="I225" s="19">
        <f>FSGT4_Class!H30</f>
        <v>4</v>
      </c>
      <c r="J225" s="3">
        <f>SUM(FSGT4_Class!K30,FSGT4_Class!S30)</f>
        <v>23</v>
      </c>
      <c r="K225" s="3">
        <f>SUM(FSGT4_Class!P30,FSGT4_Class!X30)</f>
        <v>20</v>
      </c>
    </row>
    <row r="226" spans="1:11" x14ac:dyDescent="0.3">
      <c r="A226" s="168">
        <v>4</v>
      </c>
      <c r="B226" s="168">
        <v>24</v>
      </c>
      <c r="C226" s="19" t="str">
        <f t="shared" si="7"/>
        <v>DOS SANTOSEnzo(cadet)</v>
      </c>
      <c r="D226" s="19" t="str">
        <f>FSGT4_Class!D31</f>
        <v>DOS SANTOS</v>
      </c>
      <c r="E226" s="19" t="str">
        <f>FSGT4_Class!E31</f>
        <v>Enzo(cadet)</v>
      </c>
      <c r="F226" s="19" t="str">
        <f>FSGT4_Class!F31</f>
        <v>Tournus</v>
      </c>
      <c r="G226" s="19">
        <f>FSGT4_Class!G31</f>
        <v>71</v>
      </c>
      <c r="H226" s="19" t="str">
        <f>VLOOKUP(C226,Liste!$E$3:$K$1407,7,FALSE)</f>
        <v>FSGT</v>
      </c>
      <c r="I226" s="19">
        <f>FSGT4_Class!H31</f>
        <v>4</v>
      </c>
      <c r="J226" s="3">
        <f>SUM(FSGT4_Class!K31,FSGT4_Class!S31)</f>
        <v>24</v>
      </c>
      <c r="K226" s="3">
        <f>SUM(FSGT4_Class!P31,FSGT4_Class!X31)</f>
        <v>16</v>
      </c>
    </row>
    <row r="227" spans="1:11" x14ac:dyDescent="0.3">
      <c r="A227" s="168">
        <v>4</v>
      </c>
      <c r="B227" s="168">
        <v>25</v>
      </c>
      <c r="C227" s="19" t="str">
        <f t="shared" si="7"/>
        <v>VITONELucas</v>
      </c>
      <c r="D227" s="19" t="str">
        <f>FSGT4_Class!D32</f>
        <v>VITONE</v>
      </c>
      <c r="E227" s="19" t="str">
        <f>FSGT4_Class!E32</f>
        <v>Lucas</v>
      </c>
      <c r="F227" s="19" t="str">
        <f>FSGT4_Class!F32</f>
        <v>Creusot Cyclisme</v>
      </c>
      <c r="G227" s="19">
        <f>FSGT4_Class!G32</f>
        <v>71</v>
      </c>
      <c r="H227" s="19" t="str">
        <f>VLOOKUP(C227,Liste!$E$3:$K$1407,7,FALSE)</f>
        <v>FSGT</v>
      </c>
      <c r="I227" s="19" t="str">
        <f>FSGT4_Class!H32</f>
        <v>ABS</v>
      </c>
      <c r="J227" s="3">
        <f>SUM(FSGT4_Class!K32,FSGT4_Class!S32)</f>
        <v>0</v>
      </c>
      <c r="K227" s="3">
        <f>SUM(FSGT4_Class!P32,FSGT4_Class!X32)</f>
        <v>0</v>
      </c>
    </row>
    <row r="228" spans="1:11" x14ac:dyDescent="0.3">
      <c r="A228" s="168">
        <v>4</v>
      </c>
      <c r="B228" s="168">
        <v>26</v>
      </c>
      <c r="C228" s="19" t="str">
        <f t="shared" si="7"/>
        <v>BOSCRaoul</v>
      </c>
      <c r="D228" s="19" t="str">
        <f>FSGT4_Class!D33</f>
        <v>BOSC</v>
      </c>
      <c r="E228" s="19" t="str">
        <f>FSGT4_Class!E33</f>
        <v>Raoul</v>
      </c>
      <c r="F228" s="19" t="str">
        <f>FSGT4_Class!F33</f>
        <v>Granges</v>
      </c>
      <c r="G228" s="19">
        <f>FSGT4_Class!G33</f>
        <v>71</v>
      </c>
      <c r="H228" s="19" t="str">
        <f>VLOOKUP(C228,Liste!$E$3:$K$1407,7,FALSE)</f>
        <v>FSGT</v>
      </c>
      <c r="I228" s="19" t="str">
        <f>FSGT4_Class!H33</f>
        <v>ABS</v>
      </c>
      <c r="J228" s="3">
        <f>SUM(FSGT4_Class!K33,FSGT4_Class!S33)</f>
        <v>0</v>
      </c>
      <c r="K228" s="3">
        <f>SUM(FSGT4_Class!P33,FSGT4_Class!X33)</f>
        <v>0</v>
      </c>
    </row>
    <row r="229" spans="1:11" x14ac:dyDescent="0.3">
      <c r="A229" s="168">
        <v>4</v>
      </c>
      <c r="B229" s="168">
        <v>27</v>
      </c>
      <c r="C229" s="19" t="str">
        <f t="shared" si="7"/>
        <v>DUMONTEric</v>
      </c>
      <c r="D229" s="19" t="str">
        <f>FSGT4_Class!D34</f>
        <v>DUMONT</v>
      </c>
      <c r="E229" s="19" t="str">
        <f>FSGT4_Class!E34</f>
        <v>Eric</v>
      </c>
      <c r="F229" s="19" t="str">
        <f>FSGT4_Class!F34</f>
        <v>Gueugnon</v>
      </c>
      <c r="G229" s="19">
        <f>FSGT4_Class!G34</f>
        <v>71</v>
      </c>
      <c r="H229" s="19" t="str">
        <f>VLOOKUP(C229,Liste!$E$3:$K$1407,7,FALSE)</f>
        <v>FSGT</v>
      </c>
      <c r="I229" s="19" t="str">
        <f>FSGT4_Class!H34</f>
        <v>ABS</v>
      </c>
      <c r="J229" s="3">
        <f>SUM(FSGT4_Class!K34,FSGT4_Class!S34)</f>
        <v>0</v>
      </c>
      <c r="K229" s="3">
        <f>SUM(FSGT4_Class!P34,FSGT4_Class!X34)</f>
        <v>0</v>
      </c>
    </row>
    <row r="230" spans="1:11" x14ac:dyDescent="0.3">
      <c r="A230" s="168">
        <v>4</v>
      </c>
      <c r="B230" s="168">
        <v>28</v>
      </c>
      <c r="C230" s="19" t="str">
        <f t="shared" si="7"/>
        <v/>
      </c>
      <c r="D230" s="19" t="str">
        <f>FSGT4_Class!D35</f>
        <v/>
      </c>
      <c r="E230" s="19" t="str">
        <f>FSGT4_Class!E35</f>
        <v/>
      </c>
      <c r="F230" s="19" t="str">
        <f>FSGT4_Class!F35</f>
        <v/>
      </c>
      <c r="G230" s="19" t="str">
        <f>FSGT4_Class!G35</f>
        <v/>
      </c>
      <c r="H230" s="19">
        <f>VLOOKUP(C230,Liste!$E$3:$K$1407,7,FALSE)</f>
        <v>0</v>
      </c>
      <c r="I230" s="19" t="str">
        <f>FSGT4_Class!H35</f>
        <v/>
      </c>
      <c r="J230" s="3">
        <f>SUM(FSGT4_Class!K35,FSGT4_Class!S35)</f>
        <v>0</v>
      </c>
      <c r="K230" s="3">
        <f>SUM(FSGT4_Class!P35,FSGT4_Class!X35)</f>
        <v>0</v>
      </c>
    </row>
    <row r="231" spans="1:11" x14ac:dyDescent="0.3">
      <c r="A231" s="168">
        <v>4</v>
      </c>
      <c r="B231" s="168">
        <v>29</v>
      </c>
      <c r="C231" s="19" t="str">
        <f t="shared" si="7"/>
        <v/>
      </c>
      <c r="D231" s="19" t="str">
        <f>FSGT4_Class!D36</f>
        <v/>
      </c>
      <c r="E231" s="19" t="str">
        <f>FSGT4_Class!E36</f>
        <v/>
      </c>
      <c r="F231" s="19" t="str">
        <f>FSGT4_Class!F36</f>
        <v/>
      </c>
      <c r="G231" s="19" t="str">
        <f>FSGT4_Class!G36</f>
        <v/>
      </c>
      <c r="H231" s="19">
        <f>VLOOKUP(C231,Liste!$E$3:$K$1407,7,FALSE)</f>
        <v>0</v>
      </c>
      <c r="I231" s="19" t="str">
        <f>FSGT4_Class!H36</f>
        <v/>
      </c>
      <c r="J231" s="3">
        <f>SUM(FSGT4_Class!K36,FSGT4_Class!S36)</f>
        <v>0</v>
      </c>
      <c r="K231" s="3">
        <f>SUM(FSGT4_Class!P36,FSGT4_Class!X36)</f>
        <v>0</v>
      </c>
    </row>
    <row r="232" spans="1:11" x14ac:dyDescent="0.3">
      <c r="A232" s="168">
        <v>4</v>
      </c>
      <c r="B232" s="168">
        <v>30</v>
      </c>
      <c r="C232" s="19" t="str">
        <f t="shared" si="7"/>
        <v/>
      </c>
      <c r="D232" s="19" t="str">
        <f>FSGT4_Class!D37</f>
        <v/>
      </c>
      <c r="E232" s="19" t="str">
        <f>FSGT4_Class!E37</f>
        <v/>
      </c>
      <c r="F232" s="19" t="str">
        <f>FSGT4_Class!F37</f>
        <v/>
      </c>
      <c r="G232" s="19" t="str">
        <f>FSGT4_Class!G37</f>
        <v/>
      </c>
      <c r="H232" s="19">
        <f>VLOOKUP(C232,Liste!$E$3:$K$1407,7,FALSE)</f>
        <v>0</v>
      </c>
      <c r="I232" s="19" t="str">
        <f>FSGT4_Class!H37</f>
        <v/>
      </c>
      <c r="J232" s="3">
        <f>SUM(FSGT4_Class!K37,FSGT4_Class!S37)</f>
        <v>0</v>
      </c>
      <c r="K232" s="3">
        <f>SUM(FSGT4_Class!P37,FSGT4_Class!X37)</f>
        <v>0</v>
      </c>
    </row>
    <row r="233" spans="1:11" x14ac:dyDescent="0.3">
      <c r="A233" s="168">
        <v>4</v>
      </c>
      <c r="B233" s="168">
        <v>31</v>
      </c>
      <c r="C233" s="19" t="str">
        <f t="shared" si="7"/>
        <v/>
      </c>
      <c r="D233" s="19" t="str">
        <f>FSGT4_Class!D38</f>
        <v/>
      </c>
      <c r="E233" s="19" t="str">
        <f>FSGT4_Class!E38</f>
        <v/>
      </c>
      <c r="F233" s="19" t="str">
        <f>FSGT4_Class!F38</f>
        <v/>
      </c>
      <c r="G233" s="19" t="str">
        <f>FSGT4_Class!G38</f>
        <v/>
      </c>
      <c r="H233" s="19">
        <f>VLOOKUP(C233,Liste!$E$3:$K$1407,7,FALSE)</f>
        <v>0</v>
      </c>
      <c r="I233" s="19" t="str">
        <f>FSGT4_Class!H38</f>
        <v/>
      </c>
      <c r="J233" s="3">
        <f>SUM(FSGT4_Class!K38,FSGT4_Class!S38)</f>
        <v>0</v>
      </c>
      <c r="K233" s="3">
        <f>SUM(FSGT4_Class!P38,FSGT4_Class!X38)</f>
        <v>0</v>
      </c>
    </row>
    <row r="234" spans="1:11" x14ac:dyDescent="0.3">
      <c r="A234" s="168">
        <v>4</v>
      </c>
      <c r="B234" s="168">
        <v>32</v>
      </c>
      <c r="C234" s="19" t="str">
        <f t="shared" si="7"/>
        <v/>
      </c>
      <c r="D234" s="19" t="str">
        <f>FSGT4_Class!D39</f>
        <v/>
      </c>
      <c r="E234" s="19" t="str">
        <f>FSGT4_Class!E39</f>
        <v/>
      </c>
      <c r="F234" s="19" t="str">
        <f>FSGT4_Class!F39</f>
        <v/>
      </c>
      <c r="G234" s="19" t="str">
        <f>FSGT4_Class!G39</f>
        <v/>
      </c>
      <c r="H234" s="19">
        <f>VLOOKUP(C234,Liste!$E$3:$K$1407,7,FALSE)</f>
        <v>0</v>
      </c>
      <c r="I234" s="19" t="str">
        <f>FSGT4_Class!H39</f>
        <v/>
      </c>
      <c r="J234" s="3">
        <f>SUM(FSGT4_Class!K39,FSGT4_Class!S39)</f>
        <v>0</v>
      </c>
      <c r="K234" s="3">
        <f>SUM(FSGT4_Class!P39,FSGT4_Class!X39)</f>
        <v>0</v>
      </c>
    </row>
    <row r="235" spans="1:11" x14ac:dyDescent="0.3">
      <c r="A235" s="168">
        <v>4</v>
      </c>
      <c r="B235" s="168">
        <v>33</v>
      </c>
      <c r="C235" s="19" t="str">
        <f t="shared" si="7"/>
        <v/>
      </c>
      <c r="D235" s="19" t="str">
        <f>FSGT4_Class!D40</f>
        <v/>
      </c>
      <c r="E235" s="19" t="str">
        <f>FSGT4_Class!E40</f>
        <v/>
      </c>
      <c r="F235" s="19" t="str">
        <f>FSGT4_Class!F40</f>
        <v/>
      </c>
      <c r="G235" s="19" t="str">
        <f>FSGT4_Class!G40</f>
        <v/>
      </c>
      <c r="H235" s="19">
        <f>VLOOKUP(C235,Liste!$E$3:$K$1407,7,FALSE)</f>
        <v>0</v>
      </c>
      <c r="I235" s="19" t="str">
        <f>FSGT4_Class!H40</f>
        <v/>
      </c>
      <c r="J235" s="3">
        <f>SUM(FSGT4_Class!K40,FSGT4_Class!S40)</f>
        <v>0</v>
      </c>
      <c r="K235" s="3">
        <f>SUM(FSGT4_Class!P40,FSGT4_Class!X40)</f>
        <v>0</v>
      </c>
    </row>
    <row r="236" spans="1:11" x14ac:dyDescent="0.3">
      <c r="A236" s="168">
        <v>4</v>
      </c>
      <c r="B236" s="168">
        <v>34</v>
      </c>
      <c r="C236" s="19" t="str">
        <f t="shared" si="7"/>
        <v/>
      </c>
      <c r="D236" s="19" t="str">
        <f>FSGT4_Class!D41</f>
        <v/>
      </c>
      <c r="E236" s="19" t="str">
        <f>FSGT4_Class!E41</f>
        <v/>
      </c>
      <c r="F236" s="19" t="str">
        <f>FSGT4_Class!F41</f>
        <v/>
      </c>
      <c r="G236" s="19" t="str">
        <f>FSGT4_Class!G41</f>
        <v/>
      </c>
      <c r="H236" s="19">
        <f>VLOOKUP(C236,Liste!$E$3:$K$1407,7,FALSE)</f>
        <v>0</v>
      </c>
      <c r="I236" s="19" t="str">
        <f>FSGT4_Class!H41</f>
        <v/>
      </c>
      <c r="J236" s="3">
        <f>SUM(FSGT4_Class!K41,FSGT4_Class!S41)</f>
        <v>0</v>
      </c>
      <c r="K236" s="3">
        <f>SUM(FSGT4_Class!P41,FSGT4_Class!X41)</f>
        <v>0</v>
      </c>
    </row>
    <row r="237" spans="1:11" x14ac:dyDescent="0.3">
      <c r="A237" s="168">
        <v>4</v>
      </c>
      <c r="B237" s="168">
        <v>35</v>
      </c>
      <c r="C237" s="19" t="str">
        <f t="shared" si="7"/>
        <v/>
      </c>
      <c r="D237" s="19" t="str">
        <f>FSGT4_Class!D42</f>
        <v/>
      </c>
      <c r="E237" s="19" t="str">
        <f>FSGT4_Class!E42</f>
        <v/>
      </c>
      <c r="F237" s="19" t="str">
        <f>FSGT4_Class!F42</f>
        <v/>
      </c>
      <c r="G237" s="19" t="str">
        <f>FSGT4_Class!G42</f>
        <v/>
      </c>
      <c r="H237" s="19">
        <f>VLOOKUP(C237,Liste!$E$3:$K$1407,7,FALSE)</f>
        <v>0</v>
      </c>
      <c r="I237" s="19" t="str">
        <f>FSGT4_Class!H42</f>
        <v/>
      </c>
      <c r="J237" s="3">
        <f>SUM(FSGT4_Class!K42,FSGT4_Class!S42)</f>
        <v>0</v>
      </c>
      <c r="K237" s="3">
        <f>SUM(FSGT4_Class!P42,FSGT4_Class!X42)</f>
        <v>0</v>
      </c>
    </row>
    <row r="238" spans="1:11" x14ac:dyDescent="0.3">
      <c r="A238" s="168">
        <v>4</v>
      </c>
      <c r="B238" s="168">
        <v>36</v>
      </c>
      <c r="C238" s="19" t="str">
        <f t="shared" si="7"/>
        <v/>
      </c>
      <c r="D238" s="19" t="str">
        <f>FSGT4_Class!D43</f>
        <v/>
      </c>
      <c r="E238" s="19" t="str">
        <f>FSGT4_Class!E43</f>
        <v/>
      </c>
      <c r="F238" s="19" t="str">
        <f>FSGT4_Class!F43</f>
        <v/>
      </c>
      <c r="G238" s="19" t="str">
        <f>FSGT4_Class!G43</f>
        <v/>
      </c>
      <c r="H238" s="19">
        <f>VLOOKUP(C238,Liste!$E$3:$K$1407,7,FALSE)</f>
        <v>0</v>
      </c>
      <c r="I238" s="19" t="str">
        <f>FSGT4_Class!H43</f>
        <v/>
      </c>
      <c r="J238" s="3">
        <f>SUM(FSGT4_Class!K43,FSGT4_Class!S43)</f>
        <v>0</v>
      </c>
      <c r="K238" s="3">
        <f>SUM(FSGT4_Class!P43,FSGT4_Class!X43)</f>
        <v>0</v>
      </c>
    </row>
    <row r="239" spans="1:11" x14ac:dyDescent="0.3">
      <c r="A239" s="168">
        <v>4</v>
      </c>
      <c r="B239" s="168">
        <v>37</v>
      </c>
      <c r="C239" s="19" t="str">
        <f t="shared" si="7"/>
        <v/>
      </c>
      <c r="D239" s="19" t="str">
        <f>FSGT4_Class!D44</f>
        <v/>
      </c>
      <c r="E239" s="19" t="str">
        <f>FSGT4_Class!E44</f>
        <v/>
      </c>
      <c r="F239" s="19" t="str">
        <f>FSGT4_Class!F44</f>
        <v/>
      </c>
      <c r="G239" s="19" t="str">
        <f>FSGT4_Class!G44</f>
        <v/>
      </c>
      <c r="H239" s="19">
        <f>VLOOKUP(C239,Liste!$E$3:$K$1407,7,FALSE)</f>
        <v>0</v>
      </c>
      <c r="I239" s="19" t="str">
        <f>FSGT4_Class!H44</f>
        <v/>
      </c>
      <c r="J239" s="3">
        <f>SUM(FSGT4_Class!K44,FSGT4_Class!S44)</f>
        <v>0</v>
      </c>
      <c r="K239" s="3">
        <f>SUM(FSGT4_Class!P44,FSGT4_Class!X44)</f>
        <v>0</v>
      </c>
    </row>
    <row r="240" spans="1:11" x14ac:dyDescent="0.3">
      <c r="A240" s="168">
        <v>4</v>
      </c>
      <c r="B240" s="168">
        <v>38</v>
      </c>
      <c r="C240" s="19" t="str">
        <f t="shared" si="7"/>
        <v/>
      </c>
      <c r="D240" s="19" t="str">
        <f>FSGT4_Class!D45</f>
        <v/>
      </c>
      <c r="E240" s="19" t="str">
        <f>FSGT4_Class!E45</f>
        <v/>
      </c>
      <c r="F240" s="19" t="str">
        <f>FSGT4_Class!F45</f>
        <v/>
      </c>
      <c r="G240" s="19" t="str">
        <f>FSGT4_Class!G45</f>
        <v/>
      </c>
      <c r="H240" s="19">
        <f>VLOOKUP(C240,Liste!$E$3:$K$1407,7,FALSE)</f>
        <v>0</v>
      </c>
      <c r="I240" s="19" t="str">
        <f>FSGT4_Class!H45</f>
        <v/>
      </c>
      <c r="J240" s="3">
        <f>SUM(FSGT4_Class!K45,FSGT4_Class!S45)</f>
        <v>0</v>
      </c>
      <c r="K240" s="3">
        <f>SUM(FSGT4_Class!P45,FSGT4_Class!X45)</f>
        <v>0</v>
      </c>
    </row>
    <row r="241" spans="1:11" x14ac:dyDescent="0.3">
      <c r="A241" s="168">
        <v>4</v>
      </c>
      <c r="B241" s="168">
        <v>39</v>
      </c>
      <c r="C241" s="19" t="str">
        <f t="shared" si="7"/>
        <v/>
      </c>
      <c r="D241" s="19" t="str">
        <f>FSGT4_Class!D46</f>
        <v/>
      </c>
      <c r="E241" s="19" t="str">
        <f>FSGT4_Class!E46</f>
        <v/>
      </c>
      <c r="F241" s="19" t="str">
        <f>FSGT4_Class!F46</f>
        <v/>
      </c>
      <c r="G241" s="19" t="str">
        <f>FSGT4_Class!G46</f>
        <v/>
      </c>
      <c r="H241" s="19">
        <f>VLOOKUP(C241,Liste!$E$3:$K$1407,7,FALSE)</f>
        <v>0</v>
      </c>
      <c r="I241" s="19" t="str">
        <f>FSGT4_Class!H46</f>
        <v/>
      </c>
      <c r="J241" s="3">
        <f>SUM(FSGT4_Class!K46,FSGT4_Class!S46)</f>
        <v>0</v>
      </c>
      <c r="K241" s="3">
        <f>SUM(FSGT4_Class!P46,FSGT4_Class!X46)</f>
        <v>0</v>
      </c>
    </row>
    <row r="242" spans="1:11" x14ac:dyDescent="0.3">
      <c r="A242" s="168">
        <v>4</v>
      </c>
      <c r="B242" s="168">
        <v>40</v>
      </c>
      <c r="C242" s="19" t="str">
        <f t="shared" si="7"/>
        <v/>
      </c>
      <c r="D242" s="19" t="str">
        <f>FSGT4_Class!D47</f>
        <v/>
      </c>
      <c r="E242" s="19" t="str">
        <f>FSGT4_Class!E47</f>
        <v/>
      </c>
      <c r="F242" s="19" t="str">
        <f>FSGT4_Class!F47</f>
        <v/>
      </c>
      <c r="G242" s="19" t="str">
        <f>FSGT4_Class!G47</f>
        <v/>
      </c>
      <c r="H242" s="19">
        <f>VLOOKUP(C242,Liste!$E$3:$K$1407,7,FALSE)</f>
        <v>0</v>
      </c>
      <c r="I242" s="19" t="str">
        <f>FSGT4_Class!H47</f>
        <v/>
      </c>
      <c r="J242" s="3">
        <f>SUM(FSGT4_Class!K47,FSGT4_Class!S47)</f>
        <v>0</v>
      </c>
      <c r="K242" s="3">
        <f>SUM(FSGT4_Class!P47,FSGT4_Class!X47)</f>
        <v>0</v>
      </c>
    </row>
    <row r="243" spans="1:11" x14ac:dyDescent="0.3">
      <c r="A243" s="168">
        <v>4</v>
      </c>
      <c r="B243" s="168">
        <v>41</v>
      </c>
      <c r="C243" s="19" t="str">
        <f t="shared" si="7"/>
        <v/>
      </c>
      <c r="D243" s="19" t="str">
        <f>FSGT4_Class!D48</f>
        <v/>
      </c>
      <c r="E243" s="19" t="str">
        <f>FSGT4_Class!E48</f>
        <v/>
      </c>
      <c r="F243" s="19" t="str">
        <f>FSGT4_Class!F48</f>
        <v/>
      </c>
      <c r="G243" s="19" t="str">
        <f>FSGT4_Class!G48</f>
        <v/>
      </c>
      <c r="H243" s="19">
        <f>VLOOKUP(C243,Liste!$E$3:$K$1407,7,FALSE)</f>
        <v>0</v>
      </c>
      <c r="I243" s="19" t="str">
        <f>FSGT4_Class!H48</f>
        <v/>
      </c>
      <c r="J243" s="3">
        <f>SUM(FSGT4_Class!K48,FSGT4_Class!S48)</f>
        <v>0</v>
      </c>
      <c r="K243" s="3">
        <f>SUM(FSGT4_Class!P48,FSGT4_Class!X48)</f>
        <v>0</v>
      </c>
    </row>
    <row r="244" spans="1:11" x14ac:dyDescent="0.3">
      <c r="A244" s="168">
        <v>4</v>
      </c>
      <c r="B244" s="168">
        <v>42</v>
      </c>
      <c r="C244" s="19" t="str">
        <f t="shared" si="7"/>
        <v/>
      </c>
      <c r="D244" s="19" t="str">
        <f>FSGT4_Class!D49</f>
        <v/>
      </c>
      <c r="E244" s="19" t="str">
        <f>FSGT4_Class!E49</f>
        <v/>
      </c>
      <c r="F244" s="19" t="str">
        <f>FSGT4_Class!F49</f>
        <v/>
      </c>
      <c r="G244" s="19" t="str">
        <f>FSGT4_Class!G49</f>
        <v/>
      </c>
      <c r="H244" s="19">
        <f>VLOOKUP(C244,Liste!$E$3:$K$1407,7,FALSE)</f>
        <v>0</v>
      </c>
      <c r="I244" s="19" t="str">
        <f>FSGT4_Class!H49</f>
        <v/>
      </c>
      <c r="J244" s="3">
        <f>SUM(FSGT4_Class!K49,FSGT4_Class!S49)</f>
        <v>0</v>
      </c>
      <c r="K244" s="3">
        <f>SUM(FSGT4_Class!P49,FSGT4_Class!X49)</f>
        <v>0</v>
      </c>
    </row>
    <row r="245" spans="1:11" x14ac:dyDescent="0.3">
      <c r="A245" s="168">
        <v>4</v>
      </c>
      <c r="B245" s="168">
        <v>43</v>
      </c>
      <c r="C245" s="19" t="str">
        <f t="shared" si="7"/>
        <v/>
      </c>
      <c r="D245" s="19" t="str">
        <f>FSGT4_Class!D50</f>
        <v/>
      </c>
      <c r="E245" s="19" t="str">
        <f>FSGT4_Class!E50</f>
        <v/>
      </c>
      <c r="F245" s="19" t="str">
        <f>FSGT4_Class!F50</f>
        <v/>
      </c>
      <c r="G245" s="19" t="str">
        <f>FSGT4_Class!G50</f>
        <v/>
      </c>
      <c r="H245" s="19">
        <f>VLOOKUP(C245,Liste!$E$3:$K$1407,7,FALSE)</f>
        <v>0</v>
      </c>
      <c r="I245" s="19" t="str">
        <f>FSGT4_Class!H50</f>
        <v/>
      </c>
      <c r="J245" s="3">
        <f>SUM(FSGT4_Class!K50,FSGT4_Class!S50)</f>
        <v>0</v>
      </c>
      <c r="K245" s="3">
        <f>SUM(FSGT4_Class!P50,FSGT4_Class!X50)</f>
        <v>0</v>
      </c>
    </row>
    <row r="246" spans="1:11" x14ac:dyDescent="0.3">
      <c r="A246" s="168">
        <v>4</v>
      </c>
      <c r="B246" s="168">
        <v>44</v>
      </c>
      <c r="C246" s="19" t="str">
        <f t="shared" si="7"/>
        <v/>
      </c>
      <c r="D246" s="19" t="str">
        <f>FSGT4_Class!D51</f>
        <v/>
      </c>
      <c r="E246" s="19" t="str">
        <f>FSGT4_Class!E51</f>
        <v/>
      </c>
      <c r="F246" s="19" t="str">
        <f>FSGT4_Class!F51</f>
        <v/>
      </c>
      <c r="G246" s="19" t="str">
        <f>FSGT4_Class!G51</f>
        <v/>
      </c>
      <c r="H246" s="19">
        <f>VLOOKUP(C246,Liste!$E$3:$K$1407,7,FALSE)</f>
        <v>0</v>
      </c>
      <c r="I246" s="19" t="str">
        <f>FSGT4_Class!H51</f>
        <v/>
      </c>
      <c r="J246" s="3">
        <f>SUM(FSGT4_Class!K51,FSGT4_Class!S51)</f>
        <v>0</v>
      </c>
      <c r="K246" s="3">
        <f>SUM(FSGT4_Class!P51,FSGT4_Class!X51)</f>
        <v>0</v>
      </c>
    </row>
    <row r="247" spans="1:11" x14ac:dyDescent="0.3">
      <c r="A247" s="168">
        <v>4</v>
      </c>
      <c r="B247" s="168">
        <v>45</v>
      </c>
      <c r="C247" s="19" t="str">
        <f t="shared" si="7"/>
        <v/>
      </c>
      <c r="D247" s="19" t="str">
        <f>FSGT4_Class!D52</f>
        <v/>
      </c>
      <c r="E247" s="19" t="str">
        <f>FSGT4_Class!E52</f>
        <v/>
      </c>
      <c r="F247" s="19" t="str">
        <f>FSGT4_Class!F52</f>
        <v/>
      </c>
      <c r="G247" s="19" t="str">
        <f>FSGT4_Class!G52</f>
        <v/>
      </c>
      <c r="H247" s="19">
        <f>VLOOKUP(C247,Liste!$E$3:$K$1407,7,FALSE)</f>
        <v>0</v>
      </c>
      <c r="I247" s="19" t="str">
        <f>FSGT4_Class!H52</f>
        <v/>
      </c>
      <c r="J247" s="3">
        <f>SUM(FSGT4_Class!K52,FSGT4_Class!S52)</f>
        <v>0</v>
      </c>
      <c r="K247" s="3">
        <f>SUM(FSGT4_Class!P52,FSGT4_Class!X52)</f>
        <v>0</v>
      </c>
    </row>
    <row r="248" spans="1:11" x14ac:dyDescent="0.3">
      <c r="A248" s="168">
        <v>4</v>
      </c>
      <c r="B248" s="168">
        <v>46</v>
      </c>
      <c r="C248" s="19" t="str">
        <f t="shared" si="7"/>
        <v/>
      </c>
      <c r="D248" s="19" t="str">
        <f>FSGT4_Class!D53</f>
        <v/>
      </c>
      <c r="E248" s="19" t="str">
        <f>FSGT4_Class!E53</f>
        <v/>
      </c>
      <c r="F248" s="19" t="str">
        <f>FSGT4_Class!F53</f>
        <v/>
      </c>
      <c r="G248" s="19" t="str">
        <f>FSGT4_Class!G53</f>
        <v/>
      </c>
      <c r="H248" s="19">
        <f>VLOOKUP(C248,Liste!$E$3:$K$1407,7,FALSE)</f>
        <v>0</v>
      </c>
      <c r="I248" s="19" t="str">
        <f>FSGT4_Class!H53</f>
        <v/>
      </c>
      <c r="J248" s="3">
        <f>SUM(FSGT4_Class!K53,FSGT4_Class!S53)</f>
        <v>0</v>
      </c>
      <c r="K248" s="3">
        <f>SUM(FSGT4_Class!P53,FSGT4_Class!X53)</f>
        <v>0</v>
      </c>
    </row>
    <row r="249" spans="1:11" x14ac:dyDescent="0.3">
      <c r="A249" s="168">
        <v>4</v>
      </c>
      <c r="B249" s="168">
        <v>47</v>
      </c>
      <c r="C249" s="19" t="str">
        <f t="shared" si="7"/>
        <v/>
      </c>
      <c r="D249" s="19" t="str">
        <f>FSGT4_Class!D54</f>
        <v/>
      </c>
      <c r="E249" s="19" t="str">
        <f>FSGT4_Class!E54</f>
        <v/>
      </c>
      <c r="F249" s="19" t="str">
        <f>FSGT4_Class!F54</f>
        <v/>
      </c>
      <c r="G249" s="19" t="str">
        <f>FSGT4_Class!G54</f>
        <v/>
      </c>
      <c r="H249" s="19">
        <f>VLOOKUP(C249,Liste!$E$3:$K$1407,7,FALSE)</f>
        <v>0</v>
      </c>
      <c r="I249" s="19" t="str">
        <f>FSGT4_Class!H54</f>
        <v/>
      </c>
      <c r="J249" s="3">
        <f>SUM(FSGT4_Class!K54,FSGT4_Class!S54)</f>
        <v>0</v>
      </c>
      <c r="K249" s="3">
        <f>SUM(FSGT4_Class!P54,FSGT4_Class!X54)</f>
        <v>0</v>
      </c>
    </row>
    <row r="250" spans="1:11" x14ac:dyDescent="0.3">
      <c r="A250" s="168">
        <v>4</v>
      </c>
      <c r="B250" s="168">
        <v>48</v>
      </c>
      <c r="C250" s="19" t="str">
        <f t="shared" si="7"/>
        <v/>
      </c>
      <c r="D250" s="19" t="str">
        <f>FSGT4_Class!D55</f>
        <v/>
      </c>
      <c r="E250" s="19" t="str">
        <f>FSGT4_Class!E55</f>
        <v/>
      </c>
      <c r="F250" s="19" t="str">
        <f>FSGT4_Class!F55</f>
        <v/>
      </c>
      <c r="G250" s="19" t="str">
        <f>FSGT4_Class!G55</f>
        <v/>
      </c>
      <c r="H250" s="19">
        <f>VLOOKUP(C250,Liste!$E$3:$K$1407,7,FALSE)</f>
        <v>0</v>
      </c>
      <c r="I250" s="19" t="str">
        <f>FSGT4_Class!H55</f>
        <v/>
      </c>
      <c r="J250" s="3">
        <f>SUM(FSGT4_Class!K55,FSGT4_Class!S55)</f>
        <v>0</v>
      </c>
      <c r="K250" s="3">
        <f>SUM(FSGT4_Class!P55,FSGT4_Class!X55)</f>
        <v>0</v>
      </c>
    </row>
    <row r="251" spans="1:11" x14ac:dyDescent="0.3">
      <c r="A251" s="168">
        <v>4</v>
      </c>
      <c r="B251" s="168">
        <v>49</v>
      </c>
      <c r="C251" s="19" t="str">
        <f t="shared" si="7"/>
        <v/>
      </c>
      <c r="D251" s="19" t="str">
        <f>FSGT4_Class!D56</f>
        <v/>
      </c>
      <c r="E251" s="19" t="str">
        <f>FSGT4_Class!E56</f>
        <v/>
      </c>
      <c r="F251" s="19" t="str">
        <f>FSGT4_Class!F56</f>
        <v/>
      </c>
      <c r="G251" s="19" t="str">
        <f>FSGT4_Class!G56</f>
        <v/>
      </c>
      <c r="H251" s="19">
        <f>VLOOKUP(C251,Liste!$E$3:$K$1407,7,FALSE)</f>
        <v>0</v>
      </c>
      <c r="I251" s="19" t="str">
        <f>FSGT4_Class!H56</f>
        <v/>
      </c>
      <c r="J251" s="3">
        <f>SUM(FSGT4_Class!K56,FSGT4_Class!S56)</f>
        <v>0</v>
      </c>
      <c r="K251" s="3">
        <f>SUM(FSGT4_Class!P56,FSGT4_Class!X56)</f>
        <v>0</v>
      </c>
    </row>
    <row r="252" spans="1:11" x14ac:dyDescent="0.3">
      <c r="A252" s="168">
        <v>4</v>
      </c>
      <c r="B252" s="168">
        <v>50</v>
      </c>
      <c r="C252" s="19" t="str">
        <f t="shared" si="7"/>
        <v/>
      </c>
      <c r="D252" s="19" t="str">
        <f>FSGT4_Class!D57</f>
        <v/>
      </c>
      <c r="E252" s="19" t="str">
        <f>FSGT4_Class!E57</f>
        <v/>
      </c>
      <c r="F252" s="19" t="str">
        <f>FSGT4_Class!F57</f>
        <v/>
      </c>
      <c r="G252" s="19" t="str">
        <f>FSGT4_Class!G57</f>
        <v/>
      </c>
      <c r="H252" s="19">
        <f>VLOOKUP(C252,Liste!$E$3:$K$1407,7,FALSE)</f>
        <v>0</v>
      </c>
      <c r="I252" s="19" t="str">
        <f>FSGT4_Class!H57</f>
        <v/>
      </c>
      <c r="J252" s="3">
        <f>SUM(FSGT4_Class!K57,FSGT4_Class!S57)</f>
        <v>0</v>
      </c>
      <c r="K252" s="3">
        <f>SUM(FSGT4_Class!P57,FSGT4_Class!X57)</f>
        <v>0</v>
      </c>
    </row>
    <row r="253" spans="1:11" x14ac:dyDescent="0.3">
      <c r="A253" s="168">
        <v>4</v>
      </c>
      <c r="B253" s="168">
        <v>51</v>
      </c>
      <c r="C253" s="19" t="str">
        <f t="shared" si="7"/>
        <v/>
      </c>
      <c r="D253" s="19" t="str">
        <f>FSGT4_Class!D58</f>
        <v/>
      </c>
      <c r="E253" s="19" t="str">
        <f>FSGT4_Class!E58</f>
        <v/>
      </c>
      <c r="F253" s="19" t="str">
        <f>FSGT4_Class!F58</f>
        <v/>
      </c>
      <c r="G253" s="19" t="str">
        <f>FSGT4_Class!G58</f>
        <v/>
      </c>
      <c r="H253" s="19">
        <f>VLOOKUP(C253,Liste!$E$3:$K$1407,7,FALSE)</f>
        <v>0</v>
      </c>
      <c r="I253" s="19" t="str">
        <f>FSGT4_Class!H58</f>
        <v/>
      </c>
      <c r="J253" s="3">
        <f>SUM(FSGT4_Class!K58,FSGT4_Class!S58)</f>
        <v>0</v>
      </c>
      <c r="K253" s="3">
        <f>SUM(FSGT4_Class!P58,FSGT4_Class!X58)</f>
        <v>0</v>
      </c>
    </row>
    <row r="254" spans="1:11" x14ac:dyDescent="0.3">
      <c r="A254" s="168">
        <v>4</v>
      </c>
      <c r="B254" s="168">
        <v>52</v>
      </c>
      <c r="C254" s="19" t="str">
        <f t="shared" si="7"/>
        <v/>
      </c>
      <c r="D254" s="19" t="str">
        <f>FSGT4_Class!D59</f>
        <v/>
      </c>
      <c r="E254" s="19" t="str">
        <f>FSGT4_Class!E59</f>
        <v/>
      </c>
      <c r="F254" s="19" t="str">
        <f>FSGT4_Class!F59</f>
        <v/>
      </c>
      <c r="G254" s="19" t="str">
        <f>FSGT4_Class!G59</f>
        <v/>
      </c>
      <c r="H254" s="19">
        <f>VLOOKUP(C254,Liste!$E$3:$K$1407,7,FALSE)</f>
        <v>0</v>
      </c>
      <c r="I254" s="19" t="str">
        <f>FSGT4_Class!H59</f>
        <v/>
      </c>
      <c r="J254" s="3">
        <f>SUM(FSGT4_Class!K59,FSGT4_Class!S59)</f>
        <v>0</v>
      </c>
      <c r="K254" s="3">
        <f>SUM(FSGT4_Class!P59,FSGT4_Class!X59)</f>
        <v>0</v>
      </c>
    </row>
    <row r="255" spans="1:11" x14ac:dyDescent="0.3">
      <c r="A255" s="168">
        <v>4</v>
      </c>
      <c r="B255" s="168">
        <v>53</v>
      </c>
      <c r="C255" s="19" t="str">
        <f t="shared" si="7"/>
        <v/>
      </c>
      <c r="D255" s="19" t="str">
        <f>FSGT4_Class!D60</f>
        <v/>
      </c>
      <c r="E255" s="19" t="str">
        <f>FSGT4_Class!E60</f>
        <v/>
      </c>
      <c r="F255" s="19" t="str">
        <f>FSGT4_Class!F60</f>
        <v/>
      </c>
      <c r="G255" s="19" t="str">
        <f>FSGT4_Class!G60</f>
        <v/>
      </c>
      <c r="H255" s="19">
        <f>VLOOKUP(C255,Liste!$E$3:$K$1407,7,FALSE)</f>
        <v>0</v>
      </c>
      <c r="I255" s="19" t="str">
        <f>FSGT4_Class!H60</f>
        <v/>
      </c>
      <c r="J255" s="3">
        <f>SUM(FSGT4_Class!K60,FSGT4_Class!S60)</f>
        <v>0</v>
      </c>
      <c r="K255" s="3">
        <f>SUM(FSGT4_Class!P60,FSGT4_Class!X60)</f>
        <v>0</v>
      </c>
    </row>
    <row r="256" spans="1:11" x14ac:dyDescent="0.3">
      <c r="A256" s="168">
        <v>4</v>
      </c>
      <c r="B256" s="168">
        <v>54</v>
      </c>
      <c r="C256" s="19" t="str">
        <f t="shared" si="7"/>
        <v/>
      </c>
      <c r="D256" s="19" t="str">
        <f>FSGT4_Class!D61</f>
        <v/>
      </c>
      <c r="E256" s="19" t="str">
        <f>FSGT4_Class!E61</f>
        <v/>
      </c>
      <c r="F256" s="19" t="str">
        <f>FSGT4_Class!F61</f>
        <v/>
      </c>
      <c r="G256" s="19" t="str">
        <f>FSGT4_Class!G61</f>
        <v/>
      </c>
      <c r="H256" s="19">
        <f>VLOOKUP(C256,Liste!$E$3:$K$1407,7,FALSE)</f>
        <v>0</v>
      </c>
      <c r="I256" s="19" t="str">
        <f>FSGT4_Class!H61</f>
        <v/>
      </c>
      <c r="J256" s="3">
        <f>SUM(FSGT4_Class!K61,FSGT4_Class!S61)</f>
        <v>0</v>
      </c>
      <c r="K256" s="3">
        <f>SUM(FSGT4_Class!P61,FSGT4_Class!X61)</f>
        <v>0</v>
      </c>
    </row>
    <row r="257" spans="1:11" x14ac:dyDescent="0.3">
      <c r="A257" s="168">
        <v>4</v>
      </c>
      <c r="B257" s="168">
        <v>55</v>
      </c>
      <c r="C257" s="19" t="str">
        <f t="shared" si="7"/>
        <v/>
      </c>
      <c r="D257" s="19" t="str">
        <f>FSGT4_Class!D62</f>
        <v/>
      </c>
      <c r="E257" s="19" t="str">
        <f>FSGT4_Class!E62</f>
        <v/>
      </c>
      <c r="F257" s="19" t="str">
        <f>FSGT4_Class!F62</f>
        <v/>
      </c>
      <c r="G257" s="19" t="str">
        <f>FSGT4_Class!G62</f>
        <v/>
      </c>
      <c r="H257" s="19">
        <f>VLOOKUP(C257,Liste!$E$3:$K$1407,7,FALSE)</f>
        <v>0</v>
      </c>
      <c r="I257" s="19" t="str">
        <f>FSGT4_Class!H62</f>
        <v/>
      </c>
      <c r="J257" s="3">
        <f>SUM(FSGT4_Class!K62,FSGT4_Class!S62)</f>
        <v>0</v>
      </c>
      <c r="K257" s="3">
        <f>SUM(FSGT4_Class!P62,FSGT4_Class!X62)</f>
        <v>0</v>
      </c>
    </row>
    <row r="258" spans="1:11" x14ac:dyDescent="0.3">
      <c r="A258" s="168">
        <v>4</v>
      </c>
      <c r="B258" s="168">
        <v>56</v>
      </c>
      <c r="C258" s="19" t="str">
        <f t="shared" si="7"/>
        <v/>
      </c>
      <c r="D258" s="19" t="str">
        <f>FSGT4_Class!D63</f>
        <v/>
      </c>
      <c r="E258" s="19" t="str">
        <f>FSGT4_Class!E63</f>
        <v/>
      </c>
      <c r="F258" s="19" t="str">
        <f>FSGT4_Class!F63</f>
        <v/>
      </c>
      <c r="G258" s="19" t="str">
        <f>FSGT4_Class!G63</f>
        <v/>
      </c>
      <c r="H258" s="19">
        <f>VLOOKUP(C258,Liste!$E$3:$K$1407,7,FALSE)</f>
        <v>0</v>
      </c>
      <c r="I258" s="19" t="str">
        <f>FSGT4_Class!H63</f>
        <v/>
      </c>
      <c r="J258" s="3">
        <f>SUM(FSGT4_Class!K63,FSGT4_Class!S63)</f>
        <v>0</v>
      </c>
      <c r="K258" s="3">
        <f>SUM(FSGT4_Class!P63,FSGT4_Class!X63)</f>
        <v>0</v>
      </c>
    </row>
    <row r="259" spans="1:11" x14ac:dyDescent="0.3">
      <c r="A259" s="168">
        <v>4</v>
      </c>
      <c r="B259" s="168">
        <v>57</v>
      </c>
      <c r="C259" s="19" t="str">
        <f t="shared" si="7"/>
        <v/>
      </c>
      <c r="D259" s="19" t="str">
        <f>FSGT4_Class!D64</f>
        <v/>
      </c>
      <c r="E259" s="19" t="str">
        <f>FSGT4_Class!E64</f>
        <v/>
      </c>
      <c r="F259" s="19" t="str">
        <f>FSGT4_Class!F64</f>
        <v/>
      </c>
      <c r="G259" s="19" t="str">
        <f>FSGT4_Class!G64</f>
        <v/>
      </c>
      <c r="H259" s="19">
        <f>VLOOKUP(C259,Liste!$E$3:$K$1407,7,FALSE)</f>
        <v>0</v>
      </c>
      <c r="I259" s="19" t="str">
        <f>FSGT4_Class!H64</f>
        <v/>
      </c>
      <c r="J259" s="3">
        <f>SUM(FSGT4_Class!K64,FSGT4_Class!S64)</f>
        <v>0</v>
      </c>
      <c r="K259" s="3">
        <f>SUM(FSGT4_Class!P64,FSGT4_Class!X64)</f>
        <v>0</v>
      </c>
    </row>
    <row r="260" spans="1:11" x14ac:dyDescent="0.3">
      <c r="A260" s="168">
        <v>4</v>
      </c>
      <c r="B260" s="168">
        <v>58</v>
      </c>
      <c r="C260" s="19" t="str">
        <f t="shared" si="7"/>
        <v/>
      </c>
      <c r="D260" s="19" t="str">
        <f>FSGT4_Class!D65</f>
        <v/>
      </c>
      <c r="E260" s="19" t="str">
        <f>FSGT4_Class!E65</f>
        <v/>
      </c>
      <c r="F260" s="19" t="str">
        <f>FSGT4_Class!F65</f>
        <v/>
      </c>
      <c r="G260" s="19" t="str">
        <f>FSGT4_Class!G65</f>
        <v/>
      </c>
      <c r="H260" s="19">
        <f>VLOOKUP(C260,Liste!$E$3:$K$1407,7,FALSE)</f>
        <v>0</v>
      </c>
      <c r="I260" s="19" t="str">
        <f>FSGT4_Class!H65</f>
        <v/>
      </c>
      <c r="J260" s="3">
        <f>SUM(FSGT4_Class!K65,FSGT4_Class!S65)</f>
        <v>0</v>
      </c>
      <c r="K260" s="3">
        <f>SUM(FSGT4_Class!P65,FSGT4_Class!X65)</f>
        <v>0</v>
      </c>
    </row>
    <row r="261" spans="1:11" x14ac:dyDescent="0.3">
      <c r="A261" s="168">
        <v>4</v>
      </c>
      <c r="B261" s="168">
        <v>59</v>
      </c>
      <c r="C261" s="19" t="str">
        <f t="shared" si="7"/>
        <v/>
      </c>
      <c r="D261" s="19" t="str">
        <f>FSGT4_Class!D66</f>
        <v/>
      </c>
      <c r="E261" s="19" t="str">
        <f>FSGT4_Class!E66</f>
        <v/>
      </c>
      <c r="F261" s="19" t="str">
        <f>FSGT4_Class!F66</f>
        <v/>
      </c>
      <c r="G261" s="19" t="str">
        <f>FSGT4_Class!G66</f>
        <v/>
      </c>
      <c r="H261" s="19">
        <f>VLOOKUP(C261,Liste!$E$3:$K$1407,7,FALSE)</f>
        <v>0</v>
      </c>
      <c r="I261" s="19" t="str">
        <f>FSGT4_Class!H66</f>
        <v/>
      </c>
      <c r="J261" s="3">
        <f>SUM(FSGT4_Class!K66,FSGT4_Class!S66)</f>
        <v>0</v>
      </c>
      <c r="K261" s="3">
        <f>SUM(FSGT4_Class!P66,FSGT4_Class!X66)</f>
        <v>0</v>
      </c>
    </row>
    <row r="262" spans="1:11" x14ac:dyDescent="0.3">
      <c r="A262" s="168">
        <v>4</v>
      </c>
      <c r="B262" s="168">
        <v>60</v>
      </c>
      <c r="C262" s="19" t="str">
        <f t="shared" si="7"/>
        <v/>
      </c>
      <c r="D262" s="19" t="str">
        <f>FSGT4_Class!D67</f>
        <v/>
      </c>
      <c r="E262" s="19" t="str">
        <f>FSGT4_Class!E67</f>
        <v/>
      </c>
      <c r="F262" s="19" t="str">
        <f>FSGT4_Class!F67</f>
        <v/>
      </c>
      <c r="G262" s="19" t="str">
        <f>FSGT4_Class!G67</f>
        <v/>
      </c>
      <c r="H262" s="19">
        <f>VLOOKUP(C262,Liste!$E$3:$K$1407,7,FALSE)</f>
        <v>0</v>
      </c>
      <c r="I262" s="19" t="str">
        <f>FSGT4_Class!H67</f>
        <v/>
      </c>
      <c r="J262" s="3">
        <f>SUM(FSGT4_Class!K67,FSGT4_Class!S67)</f>
        <v>0</v>
      </c>
      <c r="K262" s="3">
        <f>SUM(FSGT4_Class!P67,FSGT4_Class!X67)</f>
        <v>0</v>
      </c>
    </row>
    <row r="263" spans="1:11" x14ac:dyDescent="0.3">
      <c r="A263" s="168">
        <v>4</v>
      </c>
      <c r="B263" s="168">
        <v>61</v>
      </c>
      <c r="C263" s="19" t="str">
        <f t="shared" si="7"/>
        <v/>
      </c>
      <c r="D263" s="19" t="str">
        <f>FSGT4_Class!D68</f>
        <v/>
      </c>
      <c r="E263" s="19" t="str">
        <f>FSGT4_Class!E68</f>
        <v/>
      </c>
      <c r="F263" s="19" t="str">
        <f>FSGT4_Class!F68</f>
        <v/>
      </c>
      <c r="G263" s="19" t="str">
        <f>FSGT4_Class!G68</f>
        <v/>
      </c>
      <c r="H263" s="19">
        <f>VLOOKUP(C263,Liste!$E$3:$K$1407,7,FALSE)</f>
        <v>0</v>
      </c>
      <c r="I263" s="19" t="str">
        <f>FSGT4_Class!H68</f>
        <v/>
      </c>
      <c r="J263" s="3">
        <f>SUM(FSGT4_Class!K68,FSGT4_Class!S68)</f>
        <v>0</v>
      </c>
      <c r="K263" s="3">
        <f>SUM(FSGT4_Class!P68,FSGT4_Class!X68)</f>
        <v>0</v>
      </c>
    </row>
    <row r="264" spans="1:11" x14ac:dyDescent="0.3">
      <c r="A264" s="168">
        <v>4</v>
      </c>
      <c r="B264" s="168">
        <v>62</v>
      </c>
      <c r="C264" s="19" t="str">
        <f t="shared" si="7"/>
        <v/>
      </c>
      <c r="D264" s="19" t="str">
        <f>FSGT4_Class!D69</f>
        <v/>
      </c>
      <c r="E264" s="19" t="str">
        <f>FSGT4_Class!E69</f>
        <v/>
      </c>
      <c r="F264" s="19" t="str">
        <f>FSGT4_Class!F69</f>
        <v/>
      </c>
      <c r="G264" s="19" t="str">
        <f>FSGT4_Class!G69</f>
        <v/>
      </c>
      <c r="H264" s="19">
        <f>VLOOKUP(C264,Liste!$E$3:$K$1407,7,FALSE)</f>
        <v>0</v>
      </c>
      <c r="I264" s="19" t="str">
        <f>FSGT4_Class!H69</f>
        <v/>
      </c>
      <c r="J264" s="3">
        <f>SUM(FSGT4_Class!K69,FSGT4_Class!S69)</f>
        <v>0</v>
      </c>
      <c r="K264" s="3">
        <f>SUM(FSGT4_Class!P69,FSGT4_Class!X69)</f>
        <v>0</v>
      </c>
    </row>
    <row r="265" spans="1:11" x14ac:dyDescent="0.3">
      <c r="A265" s="168">
        <v>4</v>
      </c>
      <c r="B265" s="168">
        <v>63</v>
      </c>
      <c r="C265" s="19" t="str">
        <f t="shared" si="7"/>
        <v/>
      </c>
      <c r="D265" s="19" t="str">
        <f>FSGT4_Class!D70</f>
        <v/>
      </c>
      <c r="E265" s="19" t="str">
        <f>FSGT4_Class!E70</f>
        <v/>
      </c>
      <c r="F265" s="19" t="str">
        <f>FSGT4_Class!F70</f>
        <v/>
      </c>
      <c r="G265" s="19" t="str">
        <f>FSGT4_Class!G70</f>
        <v/>
      </c>
      <c r="H265" s="19">
        <f>VLOOKUP(C265,Liste!$E$3:$K$1407,7,FALSE)</f>
        <v>0</v>
      </c>
      <c r="I265" s="19" t="str">
        <f>FSGT4_Class!H70</f>
        <v/>
      </c>
      <c r="J265" s="3">
        <f>SUM(FSGT4_Class!K70,FSGT4_Class!S70)</f>
        <v>0</v>
      </c>
      <c r="K265" s="3">
        <f>SUM(FSGT4_Class!P70,FSGT4_Class!X70)</f>
        <v>0</v>
      </c>
    </row>
    <row r="266" spans="1:11" x14ac:dyDescent="0.3">
      <c r="A266" s="168">
        <v>4</v>
      </c>
      <c r="B266" s="168">
        <v>64</v>
      </c>
      <c r="C266" s="19" t="str">
        <f t="shared" si="7"/>
        <v/>
      </c>
      <c r="D266" s="19" t="str">
        <f>FSGT4_Class!D71</f>
        <v/>
      </c>
      <c r="E266" s="19" t="str">
        <f>FSGT4_Class!E71</f>
        <v/>
      </c>
      <c r="F266" s="19" t="str">
        <f>FSGT4_Class!F71</f>
        <v/>
      </c>
      <c r="G266" s="19" t="str">
        <f>FSGT4_Class!G71</f>
        <v/>
      </c>
      <c r="H266" s="19">
        <f>VLOOKUP(C266,Liste!$E$3:$K$1407,7,FALSE)</f>
        <v>0</v>
      </c>
      <c r="I266" s="19" t="str">
        <f>FSGT4_Class!H71</f>
        <v/>
      </c>
      <c r="J266" s="3">
        <f>SUM(FSGT4_Class!K71,FSGT4_Class!S71)</f>
        <v>0</v>
      </c>
      <c r="K266" s="3">
        <f>SUM(FSGT4_Class!P71,FSGT4_Class!X71)</f>
        <v>0</v>
      </c>
    </row>
    <row r="267" spans="1:11" x14ac:dyDescent="0.3">
      <c r="A267" s="168">
        <v>4</v>
      </c>
      <c r="B267" s="168">
        <v>65</v>
      </c>
      <c r="C267" s="19" t="str">
        <f t="shared" si="7"/>
        <v/>
      </c>
      <c r="D267" s="19" t="str">
        <f>FSGT4_Class!D72</f>
        <v/>
      </c>
      <c r="E267" s="19" t="str">
        <f>FSGT4_Class!E72</f>
        <v/>
      </c>
      <c r="F267" s="19" t="str">
        <f>FSGT4_Class!F72</f>
        <v/>
      </c>
      <c r="G267" s="19" t="str">
        <f>FSGT4_Class!G72</f>
        <v/>
      </c>
      <c r="H267" s="19">
        <f>VLOOKUP(C267,Liste!$E$3:$K$1407,7,FALSE)</f>
        <v>0</v>
      </c>
      <c r="I267" s="19" t="str">
        <f>FSGT4_Class!H72</f>
        <v/>
      </c>
      <c r="J267" s="3">
        <f>SUM(FSGT4_Class!K72,FSGT4_Class!S72)</f>
        <v>0</v>
      </c>
      <c r="K267" s="3">
        <f>SUM(FSGT4_Class!P72,FSGT4_Class!X72)</f>
        <v>0</v>
      </c>
    </row>
    <row r="268" spans="1:11" x14ac:dyDescent="0.3">
      <c r="A268" s="168">
        <v>4</v>
      </c>
      <c r="B268" s="168">
        <v>66</v>
      </c>
      <c r="C268" s="19" t="str">
        <f t="shared" ref="C268:C302" si="8">CONCATENATE(D268,E268)</f>
        <v/>
      </c>
      <c r="D268" s="19" t="str">
        <f>FSGT4_Class!D73</f>
        <v/>
      </c>
      <c r="E268" s="19" t="str">
        <f>FSGT4_Class!E73</f>
        <v/>
      </c>
      <c r="F268" s="19" t="str">
        <f>FSGT4_Class!F73</f>
        <v/>
      </c>
      <c r="G268" s="19" t="str">
        <f>FSGT4_Class!G73</f>
        <v/>
      </c>
      <c r="H268" s="19">
        <f>VLOOKUP(C268,Liste!$E$3:$K$1407,7,FALSE)</f>
        <v>0</v>
      </c>
      <c r="I268" s="19" t="str">
        <f>FSGT4_Class!H73</f>
        <v/>
      </c>
      <c r="J268" s="3">
        <f>SUM(FSGT4_Class!K73,FSGT4_Class!S73)</f>
        <v>0</v>
      </c>
      <c r="K268" s="3">
        <f>SUM(FSGT4_Class!P73,FSGT4_Class!X73)</f>
        <v>0</v>
      </c>
    </row>
    <row r="269" spans="1:11" x14ac:dyDescent="0.3">
      <c r="A269" s="168">
        <v>4</v>
      </c>
      <c r="B269" s="168">
        <v>67</v>
      </c>
      <c r="C269" s="19" t="str">
        <f t="shared" si="8"/>
        <v/>
      </c>
      <c r="D269" s="19" t="str">
        <f>FSGT4_Class!D74</f>
        <v/>
      </c>
      <c r="E269" s="19" t="str">
        <f>FSGT4_Class!E74</f>
        <v/>
      </c>
      <c r="F269" s="19" t="str">
        <f>FSGT4_Class!F74</f>
        <v/>
      </c>
      <c r="G269" s="19" t="str">
        <f>FSGT4_Class!G74</f>
        <v/>
      </c>
      <c r="H269" s="19">
        <f>VLOOKUP(C269,Liste!$E$3:$K$1407,7,FALSE)</f>
        <v>0</v>
      </c>
      <c r="I269" s="19" t="str">
        <f>FSGT4_Class!H74</f>
        <v/>
      </c>
      <c r="J269" s="3">
        <f>SUM(FSGT4_Class!K74,FSGT4_Class!S74)</f>
        <v>0</v>
      </c>
      <c r="K269" s="3">
        <f>SUM(FSGT4_Class!P74,FSGT4_Class!X74)</f>
        <v>0</v>
      </c>
    </row>
    <row r="270" spans="1:11" x14ac:dyDescent="0.3">
      <c r="A270" s="168">
        <v>4</v>
      </c>
      <c r="B270" s="168">
        <v>68</v>
      </c>
      <c r="C270" s="19" t="str">
        <f t="shared" si="8"/>
        <v/>
      </c>
      <c r="D270" s="19" t="str">
        <f>FSGT4_Class!D75</f>
        <v/>
      </c>
      <c r="E270" s="19" t="str">
        <f>FSGT4_Class!E75</f>
        <v/>
      </c>
      <c r="F270" s="19" t="str">
        <f>FSGT4_Class!F75</f>
        <v/>
      </c>
      <c r="G270" s="19" t="str">
        <f>FSGT4_Class!G75</f>
        <v/>
      </c>
      <c r="H270" s="19">
        <f>VLOOKUP(C270,Liste!$E$3:$K$1407,7,FALSE)</f>
        <v>0</v>
      </c>
      <c r="I270" s="19" t="str">
        <f>FSGT4_Class!H75</f>
        <v/>
      </c>
      <c r="J270" s="3">
        <f>SUM(FSGT4_Class!K75,FSGT4_Class!S75)</f>
        <v>0</v>
      </c>
      <c r="K270" s="3">
        <f>SUM(FSGT4_Class!P75,FSGT4_Class!X75)</f>
        <v>0</v>
      </c>
    </row>
    <row r="271" spans="1:11" x14ac:dyDescent="0.3">
      <c r="A271" s="168">
        <v>4</v>
      </c>
      <c r="B271" s="168">
        <v>69</v>
      </c>
      <c r="C271" s="19" t="str">
        <f t="shared" si="8"/>
        <v/>
      </c>
      <c r="D271" s="19" t="str">
        <f>FSGT4_Class!D76</f>
        <v/>
      </c>
      <c r="E271" s="19" t="str">
        <f>FSGT4_Class!E76</f>
        <v/>
      </c>
      <c r="F271" s="19" t="str">
        <f>FSGT4_Class!F76</f>
        <v/>
      </c>
      <c r="G271" s="19" t="str">
        <f>FSGT4_Class!G76</f>
        <v/>
      </c>
      <c r="H271" s="19">
        <f>VLOOKUP(C271,Liste!$E$3:$K$1407,7,FALSE)</f>
        <v>0</v>
      </c>
      <c r="I271" s="19" t="str">
        <f>FSGT4_Class!H76</f>
        <v/>
      </c>
      <c r="J271" s="3">
        <f>SUM(FSGT4_Class!K76,FSGT4_Class!S76)</f>
        <v>0</v>
      </c>
      <c r="K271" s="3">
        <f>SUM(FSGT4_Class!P76,FSGT4_Class!X76)</f>
        <v>0</v>
      </c>
    </row>
    <row r="272" spans="1:11" x14ac:dyDescent="0.3">
      <c r="A272" s="168">
        <v>4</v>
      </c>
      <c r="B272" s="168">
        <v>70</v>
      </c>
      <c r="C272" s="19" t="str">
        <f t="shared" si="8"/>
        <v/>
      </c>
      <c r="D272" s="19" t="str">
        <f>FSGT4_Class!D77</f>
        <v/>
      </c>
      <c r="E272" s="19" t="str">
        <f>FSGT4_Class!E77</f>
        <v/>
      </c>
      <c r="F272" s="19" t="str">
        <f>FSGT4_Class!F77</f>
        <v/>
      </c>
      <c r="G272" s="19" t="str">
        <f>FSGT4_Class!G77</f>
        <v/>
      </c>
      <c r="H272" s="19">
        <f>VLOOKUP(C272,Liste!$E$3:$K$1407,7,FALSE)</f>
        <v>0</v>
      </c>
      <c r="I272" s="19" t="str">
        <f>FSGT4_Class!H77</f>
        <v/>
      </c>
      <c r="J272" s="3">
        <f>SUM(FSGT4_Class!K77,FSGT4_Class!S77)</f>
        <v>0</v>
      </c>
      <c r="K272" s="3">
        <f>SUM(FSGT4_Class!P77,FSGT4_Class!X77)</f>
        <v>0</v>
      </c>
    </row>
    <row r="273" spans="1:11" x14ac:dyDescent="0.3">
      <c r="A273" s="168">
        <v>4</v>
      </c>
      <c r="B273" s="168">
        <v>71</v>
      </c>
      <c r="C273" s="19" t="str">
        <f t="shared" si="8"/>
        <v/>
      </c>
      <c r="D273" s="19" t="str">
        <f>FSGT4_Class!D78</f>
        <v/>
      </c>
      <c r="E273" s="19" t="str">
        <f>FSGT4_Class!E78</f>
        <v/>
      </c>
      <c r="F273" s="19" t="str">
        <f>FSGT4_Class!F78</f>
        <v/>
      </c>
      <c r="G273" s="19" t="str">
        <f>FSGT4_Class!G78</f>
        <v/>
      </c>
      <c r="H273" s="19">
        <f>VLOOKUP(C273,Liste!$E$3:$K$1407,7,FALSE)</f>
        <v>0</v>
      </c>
      <c r="I273" s="19" t="str">
        <f>FSGT4_Class!H78</f>
        <v/>
      </c>
      <c r="J273" s="3">
        <f>SUM(FSGT4_Class!K78,FSGT4_Class!S78)</f>
        <v>0</v>
      </c>
      <c r="K273" s="3">
        <f>SUM(FSGT4_Class!P78,FSGT4_Class!X78)</f>
        <v>0</v>
      </c>
    </row>
    <row r="274" spans="1:11" x14ac:dyDescent="0.3">
      <c r="A274" s="168">
        <v>4</v>
      </c>
      <c r="B274" s="168">
        <v>72</v>
      </c>
      <c r="C274" s="19" t="str">
        <f t="shared" si="8"/>
        <v/>
      </c>
      <c r="D274" s="19" t="str">
        <f>FSGT4_Class!D79</f>
        <v/>
      </c>
      <c r="E274" s="19" t="str">
        <f>FSGT4_Class!E79</f>
        <v/>
      </c>
      <c r="F274" s="19" t="str">
        <f>FSGT4_Class!F79</f>
        <v/>
      </c>
      <c r="G274" s="19" t="str">
        <f>FSGT4_Class!G79</f>
        <v/>
      </c>
      <c r="H274" s="19">
        <f>VLOOKUP(C274,Liste!$E$3:$K$1407,7,FALSE)</f>
        <v>0</v>
      </c>
      <c r="I274" s="19" t="str">
        <f>FSGT4_Class!H79</f>
        <v/>
      </c>
      <c r="J274" s="3">
        <f>SUM(FSGT4_Class!K79,FSGT4_Class!S79)</f>
        <v>0</v>
      </c>
      <c r="K274" s="3">
        <f>SUM(FSGT4_Class!P79,FSGT4_Class!X79)</f>
        <v>0</v>
      </c>
    </row>
    <row r="275" spans="1:11" x14ac:dyDescent="0.3">
      <c r="A275" s="168">
        <v>4</v>
      </c>
      <c r="B275" s="168">
        <v>73</v>
      </c>
      <c r="C275" s="19" t="str">
        <f t="shared" si="8"/>
        <v/>
      </c>
      <c r="D275" s="19" t="str">
        <f>FSGT4_Class!D80</f>
        <v/>
      </c>
      <c r="E275" s="19" t="str">
        <f>FSGT4_Class!E80</f>
        <v/>
      </c>
      <c r="F275" s="19" t="str">
        <f>FSGT4_Class!F80</f>
        <v/>
      </c>
      <c r="G275" s="19" t="str">
        <f>FSGT4_Class!G80</f>
        <v/>
      </c>
      <c r="H275" s="19">
        <f>VLOOKUP(C275,Liste!$E$3:$K$1407,7,FALSE)</f>
        <v>0</v>
      </c>
      <c r="I275" s="19" t="str">
        <f>FSGT4_Class!H80</f>
        <v/>
      </c>
      <c r="J275" s="3">
        <f>SUM(FSGT4_Class!K80,FSGT4_Class!S80)</f>
        <v>0</v>
      </c>
      <c r="K275" s="3">
        <f>SUM(FSGT4_Class!P80,FSGT4_Class!X80)</f>
        <v>0</v>
      </c>
    </row>
    <row r="276" spans="1:11" x14ac:dyDescent="0.3">
      <c r="A276" s="168">
        <v>4</v>
      </c>
      <c r="B276" s="168">
        <v>74</v>
      </c>
      <c r="C276" s="19" t="str">
        <f t="shared" si="8"/>
        <v/>
      </c>
      <c r="D276" s="19" t="str">
        <f>FSGT4_Class!D81</f>
        <v/>
      </c>
      <c r="E276" s="19" t="str">
        <f>FSGT4_Class!E81</f>
        <v/>
      </c>
      <c r="F276" s="19" t="str">
        <f>FSGT4_Class!F81</f>
        <v/>
      </c>
      <c r="G276" s="19" t="str">
        <f>FSGT4_Class!G81</f>
        <v/>
      </c>
      <c r="H276" s="19">
        <f>VLOOKUP(C276,Liste!$E$3:$K$1407,7,FALSE)</f>
        <v>0</v>
      </c>
      <c r="I276" s="19" t="str">
        <f>FSGT4_Class!H81</f>
        <v/>
      </c>
      <c r="J276" s="3">
        <f>SUM(FSGT4_Class!K81,FSGT4_Class!S81)</f>
        <v>0</v>
      </c>
      <c r="K276" s="3">
        <f>SUM(FSGT4_Class!P81,FSGT4_Class!X81)</f>
        <v>0</v>
      </c>
    </row>
    <row r="277" spans="1:11" x14ac:dyDescent="0.3">
      <c r="A277" s="168">
        <v>4</v>
      </c>
      <c r="B277" s="168">
        <v>75</v>
      </c>
      <c r="C277" s="19" t="str">
        <f t="shared" si="8"/>
        <v/>
      </c>
      <c r="D277" s="19" t="str">
        <f>FSGT4_Class!D82</f>
        <v/>
      </c>
      <c r="E277" s="19" t="str">
        <f>FSGT4_Class!E82</f>
        <v/>
      </c>
      <c r="F277" s="19" t="str">
        <f>FSGT4_Class!F82</f>
        <v/>
      </c>
      <c r="G277" s="19" t="str">
        <f>FSGT4_Class!G82</f>
        <v/>
      </c>
      <c r="H277" s="19">
        <f>VLOOKUP(C277,Liste!$E$3:$K$1407,7,FALSE)</f>
        <v>0</v>
      </c>
      <c r="I277" s="19" t="str">
        <f>FSGT4_Class!H82</f>
        <v/>
      </c>
      <c r="J277" s="3">
        <f>SUM(FSGT4_Class!K82,FSGT4_Class!S82)</f>
        <v>0</v>
      </c>
      <c r="K277" s="3">
        <f>SUM(FSGT4_Class!P82,FSGT4_Class!X82)</f>
        <v>0</v>
      </c>
    </row>
    <row r="278" spans="1:11" x14ac:dyDescent="0.3">
      <c r="A278" s="168">
        <v>4</v>
      </c>
      <c r="B278" s="168">
        <v>76</v>
      </c>
      <c r="C278" s="19" t="str">
        <f t="shared" si="8"/>
        <v/>
      </c>
      <c r="D278" s="19" t="str">
        <f>FSGT4_Class!D83</f>
        <v/>
      </c>
      <c r="E278" s="19" t="str">
        <f>FSGT4_Class!E83</f>
        <v/>
      </c>
      <c r="F278" s="19" t="str">
        <f>FSGT4_Class!F83</f>
        <v/>
      </c>
      <c r="G278" s="19" t="str">
        <f>FSGT4_Class!G83</f>
        <v/>
      </c>
      <c r="H278" s="19">
        <f>VLOOKUP(C278,Liste!$E$3:$K$1407,7,FALSE)</f>
        <v>0</v>
      </c>
      <c r="I278" s="19" t="str">
        <f>FSGT4_Class!H83</f>
        <v/>
      </c>
      <c r="J278" s="3">
        <f>SUM(FSGT4_Class!K83,FSGT4_Class!S83)</f>
        <v>0</v>
      </c>
      <c r="K278" s="3">
        <f>SUM(FSGT4_Class!P83,FSGT4_Class!X83)</f>
        <v>0</v>
      </c>
    </row>
    <row r="279" spans="1:11" x14ac:dyDescent="0.3">
      <c r="A279" s="168">
        <v>4</v>
      </c>
      <c r="B279" s="168">
        <v>77</v>
      </c>
      <c r="C279" s="19" t="str">
        <f t="shared" si="8"/>
        <v/>
      </c>
      <c r="D279" s="19" t="str">
        <f>FSGT4_Class!D84</f>
        <v/>
      </c>
      <c r="E279" s="19" t="str">
        <f>FSGT4_Class!E84</f>
        <v/>
      </c>
      <c r="F279" s="19" t="str">
        <f>FSGT4_Class!F84</f>
        <v/>
      </c>
      <c r="G279" s="19" t="str">
        <f>FSGT4_Class!G84</f>
        <v/>
      </c>
      <c r="H279" s="19">
        <f>VLOOKUP(C279,Liste!$E$3:$K$1407,7,FALSE)</f>
        <v>0</v>
      </c>
      <c r="I279" s="19" t="str">
        <f>FSGT4_Class!H84</f>
        <v/>
      </c>
      <c r="J279" s="3">
        <f>SUM(FSGT4_Class!K84,FSGT4_Class!S84)</f>
        <v>0</v>
      </c>
      <c r="K279" s="3">
        <f>SUM(FSGT4_Class!P84,FSGT4_Class!X84)</f>
        <v>0</v>
      </c>
    </row>
    <row r="280" spans="1:11" x14ac:dyDescent="0.3">
      <c r="A280" s="168">
        <v>4</v>
      </c>
      <c r="B280" s="168">
        <v>78</v>
      </c>
      <c r="C280" s="19" t="str">
        <f t="shared" si="8"/>
        <v/>
      </c>
      <c r="D280" s="19" t="str">
        <f>FSGT4_Class!D85</f>
        <v/>
      </c>
      <c r="E280" s="19" t="str">
        <f>FSGT4_Class!E85</f>
        <v/>
      </c>
      <c r="F280" s="19" t="str">
        <f>FSGT4_Class!F85</f>
        <v/>
      </c>
      <c r="G280" s="19" t="str">
        <f>FSGT4_Class!G85</f>
        <v/>
      </c>
      <c r="H280" s="19">
        <f>VLOOKUP(C280,Liste!$E$3:$K$1407,7,FALSE)</f>
        <v>0</v>
      </c>
      <c r="I280" s="19" t="str">
        <f>FSGT4_Class!H85</f>
        <v/>
      </c>
      <c r="J280" s="3">
        <f>SUM(FSGT4_Class!K85,FSGT4_Class!S85)</f>
        <v>0</v>
      </c>
      <c r="K280" s="3">
        <f>SUM(FSGT4_Class!P85,FSGT4_Class!X85)</f>
        <v>0</v>
      </c>
    </row>
    <row r="281" spans="1:11" x14ac:dyDescent="0.3">
      <c r="A281" s="168">
        <v>4</v>
      </c>
      <c r="B281" s="168">
        <v>79</v>
      </c>
      <c r="C281" s="19" t="str">
        <f t="shared" si="8"/>
        <v/>
      </c>
      <c r="D281" s="19" t="str">
        <f>FSGT4_Class!D86</f>
        <v/>
      </c>
      <c r="E281" s="19" t="str">
        <f>FSGT4_Class!E86</f>
        <v/>
      </c>
      <c r="F281" s="19" t="str">
        <f>FSGT4_Class!F86</f>
        <v/>
      </c>
      <c r="G281" s="19" t="str">
        <f>FSGT4_Class!G86</f>
        <v/>
      </c>
      <c r="H281" s="19">
        <f>VLOOKUP(C281,Liste!$E$3:$K$1407,7,FALSE)</f>
        <v>0</v>
      </c>
      <c r="I281" s="19" t="str">
        <f>FSGT4_Class!H86</f>
        <v/>
      </c>
      <c r="J281" s="3">
        <f>SUM(FSGT4_Class!K86,FSGT4_Class!S86)</f>
        <v>0</v>
      </c>
      <c r="K281" s="3">
        <f>SUM(FSGT4_Class!P86,FSGT4_Class!X86)</f>
        <v>0</v>
      </c>
    </row>
    <row r="282" spans="1:11" x14ac:dyDescent="0.3">
      <c r="A282" s="168">
        <v>4</v>
      </c>
      <c r="B282" s="168">
        <v>80</v>
      </c>
      <c r="C282" s="19" t="str">
        <f t="shared" si="8"/>
        <v/>
      </c>
      <c r="D282" s="19" t="str">
        <f>FSGT4_Class!D87</f>
        <v/>
      </c>
      <c r="E282" s="19" t="str">
        <f>FSGT4_Class!E87</f>
        <v/>
      </c>
      <c r="F282" s="19" t="str">
        <f>FSGT4_Class!F87</f>
        <v/>
      </c>
      <c r="G282" s="19" t="str">
        <f>FSGT4_Class!G87</f>
        <v/>
      </c>
      <c r="H282" s="19">
        <f>VLOOKUP(C282,Liste!$E$3:$K$1407,7,FALSE)</f>
        <v>0</v>
      </c>
      <c r="I282" s="19" t="str">
        <f>FSGT4_Class!H87</f>
        <v/>
      </c>
      <c r="J282" s="3">
        <f>SUM(FSGT4_Class!K87,FSGT4_Class!S87)</f>
        <v>0</v>
      </c>
      <c r="K282" s="3">
        <f>SUM(FSGT4_Class!P87,FSGT4_Class!X87)</f>
        <v>0</v>
      </c>
    </row>
    <row r="283" spans="1:11" x14ac:dyDescent="0.3">
      <c r="A283" s="168">
        <v>4</v>
      </c>
      <c r="B283" s="168">
        <v>81</v>
      </c>
      <c r="C283" s="19" t="str">
        <f t="shared" si="8"/>
        <v/>
      </c>
      <c r="D283" s="19" t="str">
        <f>FSGT4_Class!D88</f>
        <v/>
      </c>
      <c r="E283" s="19" t="str">
        <f>FSGT4_Class!E88</f>
        <v/>
      </c>
      <c r="F283" s="19" t="str">
        <f>FSGT4_Class!F88</f>
        <v/>
      </c>
      <c r="G283" s="19" t="str">
        <f>FSGT4_Class!G88</f>
        <v/>
      </c>
      <c r="H283" s="19">
        <f>VLOOKUP(C283,Liste!$E$3:$K$1407,7,FALSE)</f>
        <v>0</v>
      </c>
      <c r="I283" s="19" t="str">
        <f>FSGT4_Class!H88</f>
        <v/>
      </c>
      <c r="J283" s="3">
        <f>SUM(FSGT4_Class!K88,FSGT4_Class!S88)</f>
        <v>0</v>
      </c>
      <c r="K283" s="3">
        <f>SUM(FSGT4_Class!P88,FSGT4_Class!X88)</f>
        <v>0</v>
      </c>
    </row>
    <row r="284" spans="1:11" x14ac:dyDescent="0.3">
      <c r="A284" s="168">
        <v>4</v>
      </c>
      <c r="B284" s="168">
        <v>82</v>
      </c>
      <c r="C284" s="19" t="str">
        <f t="shared" si="8"/>
        <v/>
      </c>
      <c r="D284" s="19" t="str">
        <f>FSGT4_Class!D89</f>
        <v/>
      </c>
      <c r="E284" s="19" t="str">
        <f>FSGT4_Class!E89</f>
        <v/>
      </c>
      <c r="F284" s="19" t="str">
        <f>FSGT4_Class!F89</f>
        <v/>
      </c>
      <c r="G284" s="19" t="str">
        <f>FSGT4_Class!G89</f>
        <v/>
      </c>
      <c r="H284" s="19">
        <f>VLOOKUP(C284,Liste!$E$3:$K$1407,7,FALSE)</f>
        <v>0</v>
      </c>
      <c r="I284" s="19" t="str">
        <f>FSGT4_Class!H89</f>
        <v/>
      </c>
      <c r="J284" s="3">
        <f>SUM(FSGT4_Class!K89,FSGT4_Class!S89)</f>
        <v>0</v>
      </c>
      <c r="K284" s="3">
        <f>SUM(FSGT4_Class!P89,FSGT4_Class!X89)</f>
        <v>0</v>
      </c>
    </row>
    <row r="285" spans="1:11" x14ac:dyDescent="0.3">
      <c r="A285" s="168">
        <v>4</v>
      </c>
      <c r="B285" s="168">
        <v>83</v>
      </c>
      <c r="C285" s="19" t="str">
        <f t="shared" si="8"/>
        <v/>
      </c>
      <c r="D285" s="19" t="str">
        <f>FSGT4_Class!D90</f>
        <v/>
      </c>
      <c r="E285" s="19" t="str">
        <f>FSGT4_Class!E90</f>
        <v/>
      </c>
      <c r="F285" s="19" t="str">
        <f>FSGT4_Class!F90</f>
        <v/>
      </c>
      <c r="G285" s="19" t="str">
        <f>FSGT4_Class!G90</f>
        <v/>
      </c>
      <c r="H285" s="19">
        <f>VLOOKUP(C285,Liste!$E$3:$K$1407,7,FALSE)</f>
        <v>0</v>
      </c>
      <c r="I285" s="19" t="str">
        <f>FSGT4_Class!H90</f>
        <v/>
      </c>
      <c r="J285" s="3">
        <f>SUM(FSGT4_Class!K90,FSGT4_Class!S90)</f>
        <v>0</v>
      </c>
      <c r="K285" s="3">
        <f>SUM(FSGT4_Class!P90,FSGT4_Class!X90)</f>
        <v>0</v>
      </c>
    </row>
    <row r="286" spans="1:11" x14ac:dyDescent="0.3">
      <c r="A286" s="168">
        <v>4</v>
      </c>
      <c r="B286" s="168">
        <v>84</v>
      </c>
      <c r="C286" s="19" t="str">
        <f t="shared" si="8"/>
        <v/>
      </c>
      <c r="D286" s="19" t="str">
        <f>FSGT4_Class!D91</f>
        <v/>
      </c>
      <c r="E286" s="19" t="str">
        <f>FSGT4_Class!E91</f>
        <v/>
      </c>
      <c r="F286" s="19" t="str">
        <f>FSGT4_Class!F91</f>
        <v/>
      </c>
      <c r="G286" s="19" t="str">
        <f>FSGT4_Class!G91</f>
        <v/>
      </c>
      <c r="H286" s="19">
        <f>VLOOKUP(C286,Liste!$E$3:$K$1407,7,FALSE)</f>
        <v>0</v>
      </c>
      <c r="I286" s="19" t="str">
        <f>FSGT4_Class!H91</f>
        <v/>
      </c>
      <c r="J286" s="3">
        <f>SUM(FSGT4_Class!K91,FSGT4_Class!S91)</f>
        <v>0</v>
      </c>
      <c r="K286" s="3">
        <f>SUM(FSGT4_Class!P91,FSGT4_Class!X91)</f>
        <v>0</v>
      </c>
    </row>
    <row r="287" spans="1:11" x14ac:dyDescent="0.3">
      <c r="A287" s="168">
        <v>4</v>
      </c>
      <c r="B287" s="168">
        <v>85</v>
      </c>
      <c r="C287" s="19" t="str">
        <f t="shared" si="8"/>
        <v/>
      </c>
      <c r="D287" s="19" t="str">
        <f>FSGT4_Class!D92</f>
        <v/>
      </c>
      <c r="E287" s="19" t="str">
        <f>FSGT4_Class!E92</f>
        <v/>
      </c>
      <c r="F287" s="19" t="str">
        <f>FSGT4_Class!F92</f>
        <v/>
      </c>
      <c r="G287" s="19" t="str">
        <f>FSGT4_Class!G92</f>
        <v/>
      </c>
      <c r="H287" s="19">
        <f>VLOOKUP(C287,Liste!$E$3:$K$1407,7,FALSE)</f>
        <v>0</v>
      </c>
      <c r="I287" s="19" t="str">
        <f>FSGT4_Class!H92</f>
        <v/>
      </c>
      <c r="J287" s="3">
        <f>SUM(FSGT4_Class!K92,FSGT4_Class!S92)</f>
        <v>0</v>
      </c>
      <c r="K287" s="3">
        <f>SUM(FSGT4_Class!P92,FSGT4_Class!X92)</f>
        <v>0</v>
      </c>
    </row>
    <row r="288" spans="1:11" x14ac:dyDescent="0.3">
      <c r="A288" s="168">
        <v>4</v>
      </c>
      <c r="B288" s="168">
        <v>86</v>
      </c>
      <c r="C288" s="19" t="str">
        <f t="shared" si="8"/>
        <v/>
      </c>
      <c r="D288" s="19" t="str">
        <f>FSGT4_Class!D93</f>
        <v/>
      </c>
      <c r="E288" s="19" t="str">
        <f>FSGT4_Class!E93</f>
        <v/>
      </c>
      <c r="F288" s="19" t="str">
        <f>FSGT4_Class!F93</f>
        <v/>
      </c>
      <c r="G288" s="19" t="str">
        <f>FSGT4_Class!G93</f>
        <v/>
      </c>
      <c r="H288" s="19">
        <f>VLOOKUP(C288,Liste!$E$3:$K$1407,7,FALSE)</f>
        <v>0</v>
      </c>
      <c r="I288" s="19" t="str">
        <f>FSGT4_Class!H93</f>
        <v/>
      </c>
      <c r="J288" s="3">
        <f>SUM(FSGT4_Class!K93,FSGT4_Class!S93)</f>
        <v>0</v>
      </c>
      <c r="K288" s="3">
        <f>SUM(FSGT4_Class!P93,FSGT4_Class!X93)</f>
        <v>0</v>
      </c>
    </row>
    <row r="289" spans="1:11" x14ac:dyDescent="0.3">
      <c r="A289" s="168">
        <v>4</v>
      </c>
      <c r="B289" s="168">
        <v>87</v>
      </c>
      <c r="C289" s="19" t="str">
        <f t="shared" si="8"/>
        <v/>
      </c>
      <c r="D289" s="19" t="str">
        <f>FSGT4_Class!D94</f>
        <v/>
      </c>
      <c r="E289" s="19" t="str">
        <f>FSGT4_Class!E94</f>
        <v/>
      </c>
      <c r="F289" s="19" t="str">
        <f>FSGT4_Class!F94</f>
        <v/>
      </c>
      <c r="G289" s="19" t="str">
        <f>FSGT4_Class!G94</f>
        <v/>
      </c>
      <c r="H289" s="19">
        <f>VLOOKUP(C289,Liste!$E$3:$K$1407,7,FALSE)</f>
        <v>0</v>
      </c>
      <c r="I289" s="19" t="str">
        <f>FSGT4_Class!H94</f>
        <v/>
      </c>
      <c r="J289" s="3">
        <f>SUM(FSGT4_Class!K94,FSGT4_Class!S94)</f>
        <v>0</v>
      </c>
      <c r="K289" s="3">
        <f>SUM(FSGT4_Class!P94,FSGT4_Class!X94)</f>
        <v>0</v>
      </c>
    </row>
    <row r="290" spans="1:11" x14ac:dyDescent="0.3">
      <c r="A290" s="168">
        <v>4</v>
      </c>
      <c r="B290" s="168">
        <v>88</v>
      </c>
      <c r="C290" s="19" t="str">
        <f t="shared" si="8"/>
        <v/>
      </c>
      <c r="D290" s="19" t="str">
        <f>FSGT4_Class!D95</f>
        <v/>
      </c>
      <c r="E290" s="19" t="str">
        <f>FSGT4_Class!E95</f>
        <v/>
      </c>
      <c r="F290" s="19" t="str">
        <f>FSGT4_Class!F95</f>
        <v/>
      </c>
      <c r="G290" s="19" t="str">
        <f>FSGT4_Class!G95</f>
        <v/>
      </c>
      <c r="H290" s="19">
        <f>VLOOKUP(C290,Liste!$E$3:$K$1407,7,FALSE)</f>
        <v>0</v>
      </c>
      <c r="I290" s="19" t="str">
        <f>FSGT4_Class!H95</f>
        <v/>
      </c>
      <c r="J290" s="3">
        <f>SUM(FSGT4_Class!K95,FSGT4_Class!S95)</f>
        <v>0</v>
      </c>
      <c r="K290" s="3">
        <f>SUM(FSGT4_Class!P95,FSGT4_Class!X95)</f>
        <v>0</v>
      </c>
    </row>
    <row r="291" spans="1:11" x14ac:dyDescent="0.3">
      <c r="A291" s="168">
        <v>4</v>
      </c>
      <c r="B291" s="168">
        <v>89</v>
      </c>
      <c r="C291" s="19" t="str">
        <f t="shared" si="8"/>
        <v/>
      </c>
      <c r="D291" s="19" t="str">
        <f>FSGT4_Class!D96</f>
        <v/>
      </c>
      <c r="E291" s="19" t="str">
        <f>FSGT4_Class!E96</f>
        <v/>
      </c>
      <c r="F291" s="19" t="str">
        <f>FSGT4_Class!F96</f>
        <v/>
      </c>
      <c r="G291" s="19" t="str">
        <f>FSGT4_Class!G96</f>
        <v/>
      </c>
      <c r="H291" s="19">
        <f>VLOOKUP(C291,Liste!$E$3:$K$1407,7,FALSE)</f>
        <v>0</v>
      </c>
      <c r="I291" s="19" t="str">
        <f>FSGT4_Class!H96</f>
        <v/>
      </c>
      <c r="J291" s="3">
        <f>SUM(FSGT4_Class!K96,FSGT4_Class!S96)</f>
        <v>0</v>
      </c>
      <c r="K291" s="3">
        <f>SUM(FSGT4_Class!P96,FSGT4_Class!X96)</f>
        <v>0</v>
      </c>
    </row>
    <row r="292" spans="1:11" x14ac:dyDescent="0.3">
      <c r="A292" s="168">
        <v>4</v>
      </c>
      <c r="B292" s="168">
        <v>90</v>
      </c>
      <c r="C292" s="19" t="str">
        <f t="shared" si="8"/>
        <v/>
      </c>
      <c r="D292" s="19" t="str">
        <f>FSGT4_Class!D97</f>
        <v/>
      </c>
      <c r="E292" s="19" t="str">
        <f>FSGT4_Class!E97</f>
        <v/>
      </c>
      <c r="F292" s="19" t="str">
        <f>FSGT4_Class!F97</f>
        <v/>
      </c>
      <c r="G292" s="19" t="str">
        <f>FSGT4_Class!G97</f>
        <v/>
      </c>
      <c r="H292" s="19">
        <f>VLOOKUP(C292,Liste!$E$3:$K$1407,7,FALSE)</f>
        <v>0</v>
      </c>
      <c r="I292" s="19" t="str">
        <f>FSGT4_Class!H97</f>
        <v/>
      </c>
      <c r="J292" s="3">
        <f>SUM(FSGT4_Class!K97,FSGT4_Class!S97)</f>
        <v>0</v>
      </c>
      <c r="K292" s="3">
        <f>SUM(FSGT4_Class!P97,FSGT4_Class!X97)</f>
        <v>0</v>
      </c>
    </row>
    <row r="293" spans="1:11" x14ac:dyDescent="0.3">
      <c r="A293" s="168">
        <v>4</v>
      </c>
      <c r="B293" s="168">
        <v>91</v>
      </c>
      <c r="C293" s="19" t="str">
        <f t="shared" si="8"/>
        <v/>
      </c>
      <c r="D293" s="19" t="str">
        <f>FSGT4_Class!D98</f>
        <v/>
      </c>
      <c r="E293" s="19" t="str">
        <f>FSGT4_Class!E98</f>
        <v/>
      </c>
      <c r="F293" s="19" t="str">
        <f>FSGT4_Class!F98</f>
        <v/>
      </c>
      <c r="G293" s="19" t="str">
        <f>FSGT4_Class!G98</f>
        <v/>
      </c>
      <c r="H293" s="19">
        <f>VLOOKUP(C293,Liste!$E$3:$K$1407,7,FALSE)</f>
        <v>0</v>
      </c>
      <c r="I293" s="19" t="str">
        <f>FSGT4_Class!H98</f>
        <v/>
      </c>
      <c r="J293" s="3">
        <f>SUM(FSGT4_Class!K98,FSGT4_Class!S98)</f>
        <v>0</v>
      </c>
      <c r="K293" s="3">
        <f>SUM(FSGT4_Class!P98,FSGT4_Class!X98)</f>
        <v>0</v>
      </c>
    </row>
    <row r="294" spans="1:11" x14ac:dyDescent="0.3">
      <c r="A294" s="168">
        <v>4</v>
      </c>
      <c r="B294" s="168">
        <v>92</v>
      </c>
      <c r="C294" s="19" t="str">
        <f t="shared" si="8"/>
        <v/>
      </c>
      <c r="D294" s="19" t="str">
        <f>FSGT4_Class!D99</f>
        <v/>
      </c>
      <c r="E294" s="19" t="str">
        <f>FSGT4_Class!E99</f>
        <v/>
      </c>
      <c r="F294" s="19" t="str">
        <f>FSGT4_Class!F99</f>
        <v/>
      </c>
      <c r="G294" s="19" t="str">
        <f>FSGT4_Class!G99</f>
        <v/>
      </c>
      <c r="H294" s="19">
        <f>VLOOKUP(C294,Liste!$E$3:$K$1407,7,FALSE)</f>
        <v>0</v>
      </c>
      <c r="I294" s="19" t="str">
        <f>FSGT4_Class!H99</f>
        <v/>
      </c>
      <c r="J294" s="3">
        <f>SUM(FSGT4_Class!K99,FSGT4_Class!S99)</f>
        <v>0</v>
      </c>
      <c r="K294" s="3">
        <f>SUM(FSGT4_Class!P99,FSGT4_Class!X99)</f>
        <v>0</v>
      </c>
    </row>
    <row r="295" spans="1:11" x14ac:dyDescent="0.3">
      <c r="A295" s="168">
        <v>4</v>
      </c>
      <c r="B295" s="168">
        <v>93</v>
      </c>
      <c r="C295" s="19" t="str">
        <f t="shared" si="8"/>
        <v/>
      </c>
      <c r="D295" s="19" t="str">
        <f>FSGT4_Class!D100</f>
        <v/>
      </c>
      <c r="E295" s="19" t="str">
        <f>FSGT4_Class!E100</f>
        <v/>
      </c>
      <c r="F295" s="19" t="str">
        <f>FSGT4_Class!F100</f>
        <v/>
      </c>
      <c r="G295" s="19" t="str">
        <f>FSGT4_Class!G100</f>
        <v/>
      </c>
      <c r="H295" s="19">
        <f>VLOOKUP(C295,Liste!$E$3:$K$1407,7,FALSE)</f>
        <v>0</v>
      </c>
      <c r="I295" s="19" t="str">
        <f>FSGT4_Class!H100</f>
        <v/>
      </c>
      <c r="J295" s="3">
        <f>SUM(FSGT4_Class!K100,FSGT4_Class!S100)</f>
        <v>0</v>
      </c>
      <c r="K295" s="3">
        <f>SUM(FSGT4_Class!P100,FSGT4_Class!X100)</f>
        <v>0</v>
      </c>
    </row>
    <row r="296" spans="1:11" x14ac:dyDescent="0.3">
      <c r="A296" s="168">
        <v>4</v>
      </c>
      <c r="B296" s="168">
        <v>94</v>
      </c>
      <c r="C296" s="19" t="str">
        <f t="shared" si="8"/>
        <v/>
      </c>
      <c r="D296" s="19" t="str">
        <f>FSGT4_Class!D101</f>
        <v/>
      </c>
      <c r="E296" s="19" t="str">
        <f>FSGT4_Class!E101</f>
        <v/>
      </c>
      <c r="F296" s="19" t="str">
        <f>FSGT4_Class!F101</f>
        <v/>
      </c>
      <c r="G296" s="19" t="str">
        <f>FSGT4_Class!G101</f>
        <v/>
      </c>
      <c r="H296" s="19">
        <f>VLOOKUP(C296,Liste!$E$3:$K$1407,7,FALSE)</f>
        <v>0</v>
      </c>
      <c r="I296" s="19" t="str">
        <f>FSGT4_Class!H101</f>
        <v/>
      </c>
      <c r="J296" s="3">
        <f>SUM(FSGT4_Class!K101,FSGT4_Class!S101)</f>
        <v>0</v>
      </c>
      <c r="K296" s="3">
        <f>SUM(FSGT4_Class!P101,FSGT4_Class!X101)</f>
        <v>0</v>
      </c>
    </row>
    <row r="297" spans="1:11" x14ac:dyDescent="0.3">
      <c r="A297" s="168">
        <v>4</v>
      </c>
      <c r="B297" s="168">
        <v>95</v>
      </c>
      <c r="C297" s="19" t="str">
        <f t="shared" si="8"/>
        <v/>
      </c>
      <c r="D297" s="19" t="str">
        <f>FSGT4_Class!D102</f>
        <v/>
      </c>
      <c r="E297" s="19" t="str">
        <f>FSGT4_Class!E102</f>
        <v/>
      </c>
      <c r="F297" s="19" t="str">
        <f>FSGT4_Class!F102</f>
        <v/>
      </c>
      <c r="G297" s="19" t="str">
        <f>FSGT4_Class!G102</f>
        <v/>
      </c>
      <c r="H297" s="19">
        <f>VLOOKUP(C297,Liste!$E$3:$K$1407,7,FALSE)</f>
        <v>0</v>
      </c>
      <c r="I297" s="19" t="str">
        <f>FSGT4_Class!H102</f>
        <v/>
      </c>
      <c r="J297" s="3">
        <f>SUM(FSGT4_Class!K102,FSGT4_Class!S102)</f>
        <v>0</v>
      </c>
      <c r="K297" s="3">
        <f>SUM(FSGT4_Class!P102,FSGT4_Class!X102)</f>
        <v>0</v>
      </c>
    </row>
    <row r="298" spans="1:11" x14ac:dyDescent="0.3">
      <c r="A298" s="168">
        <v>4</v>
      </c>
      <c r="B298" s="168">
        <v>96</v>
      </c>
      <c r="C298" s="19" t="str">
        <f t="shared" si="8"/>
        <v/>
      </c>
      <c r="D298" s="19" t="str">
        <f>FSGT4_Class!D103</f>
        <v/>
      </c>
      <c r="E298" s="19" t="str">
        <f>FSGT4_Class!E103</f>
        <v/>
      </c>
      <c r="F298" s="19" t="str">
        <f>FSGT4_Class!F103</f>
        <v/>
      </c>
      <c r="G298" s="19" t="str">
        <f>FSGT4_Class!G103</f>
        <v/>
      </c>
      <c r="H298" s="19">
        <f>VLOOKUP(C298,Liste!$E$3:$K$1407,7,FALSE)</f>
        <v>0</v>
      </c>
      <c r="I298" s="19" t="str">
        <f>FSGT4_Class!H103</f>
        <v/>
      </c>
      <c r="J298" s="3">
        <f>SUM(FSGT4_Class!K103,FSGT4_Class!S103)</f>
        <v>0</v>
      </c>
      <c r="K298" s="3">
        <f>SUM(FSGT4_Class!P103,FSGT4_Class!X103)</f>
        <v>0</v>
      </c>
    </row>
    <row r="299" spans="1:11" x14ac:dyDescent="0.3">
      <c r="A299" s="168">
        <v>4</v>
      </c>
      <c r="B299" s="168">
        <v>97</v>
      </c>
      <c r="C299" s="19" t="str">
        <f t="shared" si="8"/>
        <v/>
      </c>
      <c r="D299" s="19" t="str">
        <f>FSGT4_Class!D104</f>
        <v/>
      </c>
      <c r="E299" s="19" t="str">
        <f>FSGT4_Class!E104</f>
        <v/>
      </c>
      <c r="F299" s="19" t="str">
        <f>FSGT4_Class!F104</f>
        <v/>
      </c>
      <c r="G299" s="19" t="str">
        <f>FSGT4_Class!G104</f>
        <v/>
      </c>
      <c r="H299" s="19">
        <f>VLOOKUP(C299,Liste!$E$3:$K$1407,7,FALSE)</f>
        <v>0</v>
      </c>
      <c r="I299" s="19" t="str">
        <f>FSGT4_Class!H104</f>
        <v/>
      </c>
      <c r="J299" s="3">
        <f>SUM(FSGT4_Class!K104,FSGT4_Class!S104)</f>
        <v>0</v>
      </c>
      <c r="K299" s="3">
        <f>SUM(FSGT4_Class!P104,FSGT4_Class!X104)</f>
        <v>0</v>
      </c>
    </row>
    <row r="300" spans="1:11" x14ac:dyDescent="0.3">
      <c r="A300" s="168">
        <v>4</v>
      </c>
      <c r="B300" s="168">
        <v>98</v>
      </c>
      <c r="C300" s="19" t="str">
        <f t="shared" si="8"/>
        <v/>
      </c>
      <c r="D300" s="19" t="str">
        <f>FSGT4_Class!D105</f>
        <v/>
      </c>
      <c r="E300" s="19" t="str">
        <f>FSGT4_Class!E105</f>
        <v/>
      </c>
      <c r="F300" s="19" t="str">
        <f>FSGT4_Class!F105</f>
        <v/>
      </c>
      <c r="G300" s="19" t="str">
        <f>FSGT4_Class!G105</f>
        <v/>
      </c>
      <c r="H300" s="19">
        <f>VLOOKUP(C300,Liste!$E$3:$K$1407,7,FALSE)</f>
        <v>0</v>
      </c>
      <c r="I300" s="19" t="str">
        <f>FSGT4_Class!H105</f>
        <v/>
      </c>
      <c r="J300" s="3">
        <f>SUM(FSGT4_Class!K105,FSGT4_Class!S105)</f>
        <v>0</v>
      </c>
      <c r="K300" s="3">
        <f>SUM(FSGT4_Class!P105,FSGT4_Class!X105)</f>
        <v>0</v>
      </c>
    </row>
    <row r="301" spans="1:11" x14ac:dyDescent="0.3">
      <c r="A301" s="168">
        <v>4</v>
      </c>
      <c r="B301" s="168">
        <v>99</v>
      </c>
      <c r="C301" s="19" t="str">
        <f t="shared" si="8"/>
        <v/>
      </c>
      <c r="D301" s="19" t="str">
        <f>FSGT4_Class!D106</f>
        <v/>
      </c>
      <c r="E301" s="19" t="str">
        <f>FSGT4_Class!E106</f>
        <v/>
      </c>
      <c r="F301" s="19" t="str">
        <f>FSGT4_Class!F106</f>
        <v/>
      </c>
      <c r="G301" s="19" t="str">
        <f>FSGT4_Class!G106</f>
        <v/>
      </c>
      <c r="H301" s="19">
        <f>VLOOKUP(C301,Liste!$E$3:$K$1407,7,FALSE)</f>
        <v>0</v>
      </c>
      <c r="I301" s="19" t="str">
        <f>FSGT4_Class!H106</f>
        <v/>
      </c>
      <c r="J301" s="3">
        <f>SUM(FSGT4_Class!K106,FSGT4_Class!S106)</f>
        <v>0</v>
      </c>
      <c r="K301" s="3">
        <f>SUM(FSGT4_Class!P106,FSGT4_Class!X106)</f>
        <v>0</v>
      </c>
    </row>
    <row r="302" spans="1:11" ht="13.8" thickBot="1" x14ac:dyDescent="0.35">
      <c r="A302" s="175">
        <v>4</v>
      </c>
      <c r="B302" s="175">
        <v>100</v>
      </c>
      <c r="C302" s="173" t="str">
        <f t="shared" si="8"/>
        <v/>
      </c>
      <c r="D302" s="173" t="str">
        <f>FSGT4_Class!D107</f>
        <v/>
      </c>
      <c r="E302" s="173" t="str">
        <f>FSGT4_Class!E107</f>
        <v/>
      </c>
      <c r="F302" s="173" t="str">
        <f>FSGT4_Class!F107</f>
        <v/>
      </c>
      <c r="G302" s="173" t="str">
        <f>FSGT4_Class!G107</f>
        <v/>
      </c>
      <c r="H302" s="173">
        <f>VLOOKUP(C302,Liste!$E$3:$K$1407,7,FALSE)</f>
        <v>0</v>
      </c>
      <c r="I302" s="173" t="str">
        <f>FSGT4_Class!H107</f>
        <v/>
      </c>
      <c r="J302" s="276">
        <f>SUM(FSGT4_Class!K107,FSGT4_Class!S107)</f>
        <v>0</v>
      </c>
      <c r="K302" s="276">
        <f>SUM(FSGT4_Class!P107,FSGT4_Class!X107)</f>
        <v>0</v>
      </c>
    </row>
    <row r="303" spans="1:11" x14ac:dyDescent="0.3">
      <c r="A303" s="167">
        <v>5</v>
      </c>
      <c r="B303" s="167">
        <v>1</v>
      </c>
      <c r="C303" s="19" t="str">
        <f t="shared" ref="C303" si="9">CONCATENATE(D303,E303)</f>
        <v>COUREAUChristian</v>
      </c>
      <c r="D303" s="19" t="str">
        <f>FSGT5_Class!D8</f>
        <v>COUREAU</v>
      </c>
      <c r="E303" s="19" t="str">
        <f>FSGT5_Class!E8</f>
        <v>Christian</v>
      </c>
      <c r="F303" s="19" t="str">
        <f>FSGT5_Class!F8</f>
        <v>Paray Cyclisme</v>
      </c>
      <c r="G303" s="19">
        <f>FSGT5_Class!G8</f>
        <v>71</v>
      </c>
      <c r="H303" s="19" t="str">
        <f>VLOOKUP(C303,Liste!$E$3:$K$1407,7,FALSE)</f>
        <v>FSGT</v>
      </c>
      <c r="I303" s="19">
        <f>FSGT5_Class!H8</f>
        <v>5</v>
      </c>
      <c r="J303" s="3">
        <f>SUM(FSGT5_Class!K8,FSGT5_Class!S8)</f>
        <v>1</v>
      </c>
      <c r="K303" s="3">
        <f>SUM(FSGT5_Class!P8,FSGT5_Class!X8)</f>
        <v>284</v>
      </c>
    </row>
    <row r="304" spans="1:11" x14ac:dyDescent="0.3">
      <c r="A304" s="167">
        <v>5</v>
      </c>
      <c r="B304" s="167">
        <v>2</v>
      </c>
      <c r="C304" s="19" t="str">
        <f t="shared" ref="C304:C367" si="10">CONCATENATE(D304,E304)</f>
        <v>VIOLANOJean-Paul</v>
      </c>
      <c r="D304" s="19" t="str">
        <f>FSGT5_Class!D9</f>
        <v>VIOLANO</v>
      </c>
      <c r="E304" s="19" t="str">
        <f>FSGT5_Class!E9</f>
        <v>Jean-Paul</v>
      </c>
      <c r="F304" s="19" t="str">
        <f>FSGT5_Class!F9</f>
        <v>VC Corbas</v>
      </c>
      <c r="G304" s="19" t="str">
        <f>FSGT5_Class!G9</f>
        <v>69</v>
      </c>
      <c r="H304" s="19" t="str">
        <f>VLOOKUP(C304,Liste!$E$3:$K$1407,7,FALSE)</f>
        <v>FSGT</v>
      </c>
      <c r="I304" s="19">
        <f>FSGT5_Class!H9</f>
        <v>5</v>
      </c>
      <c r="J304" s="3">
        <f>SUM(FSGT5_Class!K9,FSGT5_Class!S9)</f>
        <v>2</v>
      </c>
      <c r="K304" s="3">
        <f>SUM(FSGT5_Class!P9,FSGT5_Class!X9)</f>
        <v>176</v>
      </c>
    </row>
    <row r="305" spans="1:11" x14ac:dyDescent="0.3">
      <c r="A305" s="167">
        <v>5</v>
      </c>
      <c r="B305" s="167">
        <v>3</v>
      </c>
      <c r="C305" s="19" t="str">
        <f t="shared" si="10"/>
        <v>MACIASZEKGuillaume(cadet)</v>
      </c>
      <c r="D305" s="19" t="str">
        <f>FSGT5_Class!D10</f>
        <v>MACIASZEK</v>
      </c>
      <c r="E305" s="19" t="str">
        <f>FSGT5_Class!E10</f>
        <v>Guillaume(cadet)</v>
      </c>
      <c r="F305" s="19" t="str">
        <f>FSGT5_Class!F10</f>
        <v>Ecuisses</v>
      </c>
      <c r="G305" s="19">
        <f>FSGT5_Class!G10</f>
        <v>71</v>
      </c>
      <c r="H305" s="19" t="str">
        <f>VLOOKUP(C305,Liste!$E$3:$K$1407,7,FALSE)</f>
        <v>FSGT</v>
      </c>
      <c r="I305" s="19">
        <f>FSGT5_Class!H10</f>
        <v>5</v>
      </c>
      <c r="J305" s="3">
        <f>SUM(FSGT5_Class!K10,FSGT5_Class!S10)</f>
        <v>3</v>
      </c>
      <c r="K305" s="3">
        <f>SUM(FSGT5_Class!P10,FSGT5_Class!X10)</f>
        <v>168</v>
      </c>
    </row>
    <row r="306" spans="1:11" x14ac:dyDescent="0.3">
      <c r="A306" s="167">
        <v>5</v>
      </c>
      <c r="B306" s="167">
        <v>4</v>
      </c>
      <c r="C306" s="19" t="str">
        <f t="shared" si="10"/>
        <v>METZThierry</v>
      </c>
      <c r="D306" s="19" t="str">
        <f>FSGT5_Class!D11</f>
        <v>METZ</v>
      </c>
      <c r="E306" s="19" t="str">
        <f>FSGT5_Class!E11</f>
        <v>Thierry</v>
      </c>
      <c r="F306" s="19" t="str">
        <f>FSGT5_Class!F11</f>
        <v>Chalon ASPTT</v>
      </c>
      <c r="G306" s="19">
        <f>FSGT5_Class!G11</f>
        <v>71</v>
      </c>
      <c r="H306" s="19" t="str">
        <f>VLOOKUP(C306,Liste!$E$3:$K$1407,7,FALSE)</f>
        <v>FSGT</v>
      </c>
      <c r="I306" s="19">
        <f>FSGT5_Class!H11</f>
        <v>5</v>
      </c>
      <c r="J306" s="3">
        <f>SUM(FSGT5_Class!K11,FSGT5_Class!S11)</f>
        <v>4</v>
      </c>
      <c r="K306" s="3">
        <f>SUM(FSGT5_Class!P11,FSGT5_Class!X11)</f>
        <v>160</v>
      </c>
    </row>
    <row r="307" spans="1:11" x14ac:dyDescent="0.3">
      <c r="A307" s="167">
        <v>5</v>
      </c>
      <c r="B307" s="167">
        <v>5</v>
      </c>
      <c r="C307" s="19" t="str">
        <f t="shared" si="10"/>
        <v>PEGAZMickaël</v>
      </c>
      <c r="D307" s="19" t="str">
        <f>FSGT5_Class!D12</f>
        <v>PEGAZ</v>
      </c>
      <c r="E307" s="19" t="str">
        <f>FSGT5_Class!E12</f>
        <v>Mickaël</v>
      </c>
      <c r="F307" s="19" t="str">
        <f>FSGT5_Class!F12</f>
        <v>Montceau</v>
      </c>
      <c r="G307" s="19">
        <f>FSGT5_Class!G12</f>
        <v>71</v>
      </c>
      <c r="H307" s="19" t="str">
        <f>VLOOKUP(C307,Liste!$E$3:$K$1407,7,FALSE)</f>
        <v>FSGT</v>
      </c>
      <c r="I307" s="19">
        <f>FSGT5_Class!H12</f>
        <v>5</v>
      </c>
      <c r="J307" s="3">
        <f>SUM(FSGT5_Class!K12,FSGT5_Class!S12)</f>
        <v>5</v>
      </c>
      <c r="K307" s="3">
        <f>SUM(FSGT5_Class!P12,FSGT5_Class!X12)</f>
        <v>152</v>
      </c>
    </row>
    <row r="308" spans="1:11" x14ac:dyDescent="0.3">
      <c r="A308" s="167">
        <v>5</v>
      </c>
      <c r="B308" s="167">
        <v>6</v>
      </c>
      <c r="C308" s="19" t="str">
        <f t="shared" si="10"/>
        <v>BRUZZONIStéphane</v>
      </c>
      <c r="D308" s="19" t="str">
        <f>FSGT5_Class!D13</f>
        <v>BRUZZONI</v>
      </c>
      <c r="E308" s="19" t="str">
        <f>FSGT5_Class!E13</f>
        <v>Stéphane</v>
      </c>
      <c r="F308" s="19" t="str">
        <f>FSGT5_Class!F13</f>
        <v>Buxy</v>
      </c>
      <c r="G308" s="19">
        <f>FSGT5_Class!G13</f>
        <v>71</v>
      </c>
      <c r="H308" s="19" t="str">
        <f>VLOOKUP(C308,Liste!$E$3:$K$1407,7,FALSE)</f>
        <v>FSGT</v>
      </c>
      <c r="I308" s="19">
        <f>FSGT5_Class!H13</f>
        <v>5</v>
      </c>
      <c r="J308" s="3">
        <f>SUM(FSGT5_Class!K13,FSGT5_Class!S13)</f>
        <v>6</v>
      </c>
      <c r="K308" s="3">
        <f>SUM(FSGT5_Class!P13,FSGT5_Class!X13)</f>
        <v>72</v>
      </c>
    </row>
    <row r="309" spans="1:11" x14ac:dyDescent="0.3">
      <c r="A309" s="167">
        <v>5</v>
      </c>
      <c r="B309" s="167">
        <v>7</v>
      </c>
      <c r="C309" s="19" t="str">
        <f t="shared" si="10"/>
        <v>GONZALEZ-PEREZGérard</v>
      </c>
      <c r="D309" s="19" t="str">
        <f>FSGT5_Class!D14</f>
        <v>GONZALEZ-PEREZ</v>
      </c>
      <c r="E309" s="19" t="str">
        <f>FSGT5_Class!E14</f>
        <v>Gérard</v>
      </c>
      <c r="F309" s="19" t="str">
        <f>FSGT5_Class!F14</f>
        <v>VC Lagnieu</v>
      </c>
      <c r="G309" s="19" t="str">
        <f>FSGT5_Class!G14</f>
        <v>01</v>
      </c>
      <c r="H309" s="19" t="str">
        <f>VLOOKUP(C309,Liste!$E$3:$K$1407,7,FALSE)</f>
        <v>FSGT</v>
      </c>
      <c r="I309" s="19">
        <f>FSGT5_Class!H14</f>
        <v>5</v>
      </c>
      <c r="J309" s="3">
        <f>SUM(FSGT5_Class!K14,FSGT5_Class!S14)</f>
        <v>7</v>
      </c>
      <c r="K309" s="3">
        <f>SUM(FSGT5_Class!P14,FSGT5_Class!X14)</f>
        <v>68</v>
      </c>
    </row>
    <row r="310" spans="1:11" x14ac:dyDescent="0.3">
      <c r="A310" s="167">
        <v>5</v>
      </c>
      <c r="B310" s="167">
        <v>8</v>
      </c>
      <c r="C310" s="19" t="str">
        <f t="shared" si="10"/>
        <v>PRIORJosé</v>
      </c>
      <c r="D310" s="19" t="str">
        <f>FSGT5_Class!D15</f>
        <v>PRIOR</v>
      </c>
      <c r="E310" s="19" t="str">
        <f>FSGT5_Class!E15</f>
        <v>José</v>
      </c>
      <c r="F310" s="19" t="str">
        <f>FSGT5_Class!F15</f>
        <v>Creusot VS</v>
      </c>
      <c r="G310" s="19">
        <f>FSGT5_Class!G15</f>
        <v>71</v>
      </c>
      <c r="H310" s="19" t="str">
        <f>VLOOKUP(C310,Liste!$E$3:$K$1407,7,FALSE)</f>
        <v>FSGT</v>
      </c>
      <c r="I310" s="19">
        <f>FSGT5_Class!H15</f>
        <v>5</v>
      </c>
      <c r="J310" s="3">
        <f>SUM(FSGT5_Class!K15,FSGT5_Class!S15)</f>
        <v>8</v>
      </c>
      <c r="K310" s="3">
        <f>SUM(FSGT5_Class!P15,FSGT5_Class!X15)</f>
        <v>64</v>
      </c>
    </row>
    <row r="311" spans="1:11" x14ac:dyDescent="0.3">
      <c r="A311" s="167">
        <v>5</v>
      </c>
      <c r="B311" s="167">
        <v>9</v>
      </c>
      <c r="C311" s="19" t="str">
        <f t="shared" si="10"/>
        <v>RABUTEric</v>
      </c>
      <c r="D311" s="19" t="str">
        <f>FSGT5_Class!D16</f>
        <v>RABUT</v>
      </c>
      <c r="E311" s="19" t="str">
        <f>FSGT5_Class!E16</f>
        <v>Eric</v>
      </c>
      <c r="F311" s="19" t="str">
        <f>FSGT5_Class!F16</f>
        <v>St-Martin en Br</v>
      </c>
      <c r="G311" s="19">
        <f>FSGT5_Class!G16</f>
        <v>71</v>
      </c>
      <c r="H311" s="19" t="str">
        <f>VLOOKUP(C311,Liste!$E$3:$K$1407,7,FALSE)</f>
        <v>FSGT</v>
      </c>
      <c r="I311" s="19">
        <f>FSGT5_Class!H16</f>
        <v>5</v>
      </c>
      <c r="J311" s="3">
        <f>SUM(FSGT5_Class!K16,FSGT5_Class!S16)</f>
        <v>9</v>
      </c>
      <c r="K311" s="3">
        <f>SUM(FSGT5_Class!P16,FSGT5_Class!X16)</f>
        <v>60</v>
      </c>
    </row>
    <row r="312" spans="1:11" x14ac:dyDescent="0.3">
      <c r="A312" s="167">
        <v>5</v>
      </c>
      <c r="B312" s="167">
        <v>10</v>
      </c>
      <c r="C312" s="19" t="str">
        <f t="shared" si="10"/>
        <v>RIBOLLETGuy</v>
      </c>
      <c r="D312" s="19" t="str">
        <f>FSGT5_Class!D17</f>
        <v>RIBOLLET</v>
      </c>
      <c r="E312" s="19" t="str">
        <f>FSGT5_Class!E17</f>
        <v>Guy</v>
      </c>
      <c r="F312" s="19" t="str">
        <f>FSGT5_Class!F17</f>
        <v>Tournus</v>
      </c>
      <c r="G312" s="19">
        <f>FSGT5_Class!G17</f>
        <v>71</v>
      </c>
      <c r="H312" s="19" t="str">
        <f>VLOOKUP(C312,Liste!$E$3:$K$1407,7,FALSE)</f>
        <v>FSGT</v>
      </c>
      <c r="I312" s="19">
        <f>FSGT5_Class!H17</f>
        <v>5</v>
      </c>
      <c r="J312" s="3">
        <f>SUM(FSGT5_Class!K17,FSGT5_Class!S17)</f>
        <v>10</v>
      </c>
      <c r="K312" s="3">
        <f>SUM(FSGT5_Class!P17,FSGT5_Class!X17)</f>
        <v>56</v>
      </c>
    </row>
    <row r="313" spans="1:11" x14ac:dyDescent="0.3">
      <c r="A313" s="167">
        <v>5</v>
      </c>
      <c r="B313" s="167">
        <v>11</v>
      </c>
      <c r="C313" s="19" t="str">
        <f t="shared" si="10"/>
        <v>DANJEANAlexis(cadet)</v>
      </c>
      <c r="D313" s="19" t="str">
        <f>FSGT5_Class!D18</f>
        <v>DANJEAN</v>
      </c>
      <c r="E313" s="19" t="str">
        <f>FSGT5_Class!E18</f>
        <v>Alexis(cadet)</v>
      </c>
      <c r="F313" s="19" t="str">
        <f>FSGT5_Class!F18</f>
        <v>Ecuisses</v>
      </c>
      <c r="G313" s="19">
        <f>FSGT5_Class!G18</f>
        <v>71</v>
      </c>
      <c r="H313" s="19" t="str">
        <f>VLOOKUP(C313,Liste!$E$3:$K$1407,7,FALSE)</f>
        <v>FSGT</v>
      </c>
      <c r="I313" s="19">
        <f>FSGT5_Class!H18</f>
        <v>5</v>
      </c>
      <c r="J313" s="3">
        <f>SUM(FSGT5_Class!K18,FSGT5_Class!S18)</f>
        <v>11</v>
      </c>
      <c r="K313" s="3">
        <f>SUM(FSGT5_Class!P18,FSGT5_Class!X18)</f>
        <v>52</v>
      </c>
    </row>
    <row r="314" spans="1:11" x14ac:dyDescent="0.3">
      <c r="A314" s="167">
        <v>5</v>
      </c>
      <c r="B314" s="167">
        <v>12</v>
      </c>
      <c r="C314" s="19" t="str">
        <f t="shared" si="10"/>
        <v>MICHAUDETJean</v>
      </c>
      <c r="D314" s="19" t="str">
        <f>FSGT5_Class!D19</f>
        <v>MICHAUDET</v>
      </c>
      <c r="E314" s="19" t="str">
        <f>FSGT5_Class!E19</f>
        <v>Jean</v>
      </c>
      <c r="F314" s="19" t="str">
        <f>FSGT5_Class!F19</f>
        <v>St-Marcel</v>
      </c>
      <c r="G314" s="19">
        <f>FSGT5_Class!G19</f>
        <v>71</v>
      </c>
      <c r="H314" s="19" t="str">
        <f>VLOOKUP(C314,Liste!$E$3:$K$1407,7,FALSE)</f>
        <v>FSGT</v>
      </c>
      <c r="I314" s="19">
        <f>FSGT5_Class!H19</f>
        <v>5</v>
      </c>
      <c r="J314" s="3">
        <f>SUM(FSGT5_Class!K19,FSGT5_Class!S19)</f>
        <v>12</v>
      </c>
      <c r="K314" s="3">
        <f>SUM(FSGT5_Class!P19,FSGT5_Class!X19)</f>
        <v>48</v>
      </c>
    </row>
    <row r="315" spans="1:11" x14ac:dyDescent="0.3">
      <c r="A315" s="167">
        <v>5</v>
      </c>
      <c r="B315" s="167">
        <v>13</v>
      </c>
      <c r="C315" s="19" t="str">
        <f t="shared" si="10"/>
        <v xml:space="preserve">GLONINCorantin </v>
      </c>
      <c r="D315" s="19" t="str">
        <f>FSGT5_Class!D20</f>
        <v>GLONIN</v>
      </c>
      <c r="E315" s="19" t="str">
        <f>FSGT5_Class!E20</f>
        <v xml:space="preserve">Corantin </v>
      </c>
      <c r="F315" s="19" t="str">
        <f>FSGT5_Class!F20</f>
        <v>Verdun</v>
      </c>
      <c r="G315" s="19">
        <f>FSGT5_Class!G20</f>
        <v>71</v>
      </c>
      <c r="H315" s="19" t="str">
        <f>VLOOKUP(C315,Liste!$E$3:$K$1407,7,FALSE)</f>
        <v>FSGT</v>
      </c>
      <c r="I315" s="19">
        <f>FSGT5_Class!H20</f>
        <v>5</v>
      </c>
      <c r="J315" s="3">
        <f>SUM(FSGT5_Class!K20,FSGT5_Class!S20)</f>
        <v>13</v>
      </c>
      <c r="K315" s="3">
        <f>SUM(FSGT5_Class!P20,FSGT5_Class!X20)</f>
        <v>44</v>
      </c>
    </row>
    <row r="316" spans="1:11" x14ac:dyDescent="0.3">
      <c r="A316" s="167">
        <v>5</v>
      </c>
      <c r="B316" s="167">
        <v>14</v>
      </c>
      <c r="C316" s="19" t="str">
        <f t="shared" si="10"/>
        <v>BRUILLOTDominique</v>
      </c>
      <c r="D316" s="19" t="str">
        <f>FSGT5_Class!D21</f>
        <v>BRUILLOT</v>
      </c>
      <c r="E316" s="19" t="str">
        <f>FSGT5_Class!E21</f>
        <v>Dominique</v>
      </c>
      <c r="F316" s="19" t="str">
        <f>FSGT5_Class!F21</f>
        <v>Chalon UVC</v>
      </c>
      <c r="G316" s="19">
        <f>FSGT5_Class!G21</f>
        <v>71</v>
      </c>
      <c r="H316" s="19" t="str">
        <f>VLOOKUP(C316,Liste!$E$3:$K$1407,7,FALSE)</f>
        <v>FSGT</v>
      </c>
      <c r="I316" s="19">
        <f>FSGT5_Class!H21</f>
        <v>5</v>
      </c>
      <c r="J316" s="3">
        <f>SUM(FSGT5_Class!K21,FSGT5_Class!S21)</f>
        <v>14</v>
      </c>
      <c r="K316" s="3">
        <f>SUM(FSGT5_Class!P21,FSGT5_Class!X21)</f>
        <v>40</v>
      </c>
    </row>
    <row r="317" spans="1:11" x14ac:dyDescent="0.3">
      <c r="A317" s="167">
        <v>5</v>
      </c>
      <c r="B317" s="167">
        <v>15</v>
      </c>
      <c r="C317" s="19" t="str">
        <f t="shared" si="10"/>
        <v>PIFFAUTMichel</v>
      </c>
      <c r="D317" s="19" t="str">
        <f>FSGT5_Class!D22</f>
        <v>PIFFAUT</v>
      </c>
      <c r="E317" s="19" t="str">
        <f>FSGT5_Class!E22</f>
        <v>Michel</v>
      </c>
      <c r="F317" s="19" t="str">
        <f>FSGT5_Class!F22</f>
        <v>Chalon VS</v>
      </c>
      <c r="G317" s="19">
        <f>FSGT5_Class!G22</f>
        <v>71</v>
      </c>
      <c r="H317" s="19" t="str">
        <f>VLOOKUP(C317,Liste!$E$3:$K$1407,7,FALSE)</f>
        <v>FSGT</v>
      </c>
      <c r="I317" s="19">
        <f>FSGT5_Class!H22</f>
        <v>5</v>
      </c>
      <c r="J317" s="3">
        <f>SUM(FSGT5_Class!K22,FSGT5_Class!S22)</f>
        <v>15</v>
      </c>
      <c r="K317" s="3">
        <f>SUM(FSGT5_Class!P22,FSGT5_Class!X22)</f>
        <v>36</v>
      </c>
    </row>
    <row r="318" spans="1:11" x14ac:dyDescent="0.3">
      <c r="A318" s="167">
        <v>5</v>
      </c>
      <c r="B318" s="167">
        <v>16</v>
      </c>
      <c r="C318" s="19" t="str">
        <f t="shared" si="10"/>
        <v>PIGNERRoger</v>
      </c>
      <c r="D318" s="19" t="str">
        <f>FSGT5_Class!D23</f>
        <v>PIGNER</v>
      </c>
      <c r="E318" s="19" t="str">
        <f>FSGT5_Class!E23</f>
        <v>Roger</v>
      </c>
      <c r="F318" s="19" t="str">
        <f>FSGT5_Class!F23</f>
        <v>EC Pays du gier</v>
      </c>
      <c r="G318" s="19" t="str">
        <f>FSGT5_Class!G23</f>
        <v>42</v>
      </c>
      <c r="H318" s="19" t="str">
        <f>VLOOKUP(C318,Liste!$E$3:$K$1407,7,FALSE)</f>
        <v>FSGT</v>
      </c>
      <c r="I318" s="19">
        <f>FSGT5_Class!H23</f>
        <v>5</v>
      </c>
      <c r="J318" s="3">
        <f>SUM(FSGT5_Class!K23,FSGT5_Class!S23)</f>
        <v>16</v>
      </c>
      <c r="K318" s="3">
        <f>SUM(FSGT5_Class!P23,FSGT5_Class!X23)</f>
        <v>32</v>
      </c>
    </row>
    <row r="319" spans="1:11" x14ac:dyDescent="0.3">
      <c r="A319" s="167">
        <v>5</v>
      </c>
      <c r="B319" s="167">
        <v>17</v>
      </c>
      <c r="C319" s="19" t="str">
        <f t="shared" si="10"/>
        <v>ESCUTENAIREMaurice</v>
      </c>
      <c r="D319" s="19" t="str">
        <f>FSGT5_Class!D24</f>
        <v>ESCUTENAIRE</v>
      </c>
      <c r="E319" s="19" t="str">
        <f>FSGT5_Class!E24</f>
        <v>Maurice</v>
      </c>
      <c r="F319" s="19" t="str">
        <f>FSGT5_Class!F24</f>
        <v>Chalon VS</v>
      </c>
      <c r="G319" s="19">
        <f>FSGT5_Class!G24</f>
        <v>71</v>
      </c>
      <c r="H319" s="19" t="str">
        <f>VLOOKUP(C319,Liste!$E$3:$K$1407,7,FALSE)</f>
        <v>FSGT</v>
      </c>
      <c r="I319" s="19">
        <f>FSGT5_Class!H24</f>
        <v>5</v>
      </c>
      <c r="J319" s="3">
        <f>SUM(FSGT5_Class!K24,FSGT5_Class!S24)</f>
        <v>17</v>
      </c>
      <c r="K319" s="3">
        <f>SUM(FSGT5_Class!P24,FSGT5_Class!X24)</f>
        <v>28</v>
      </c>
    </row>
    <row r="320" spans="1:11" x14ac:dyDescent="0.3">
      <c r="A320" s="167">
        <v>5</v>
      </c>
      <c r="B320" s="167">
        <v>18</v>
      </c>
      <c r="C320" s="19" t="str">
        <f t="shared" si="10"/>
        <v>RABUTLucas(cadet)</v>
      </c>
      <c r="D320" s="19" t="str">
        <f>FSGT5_Class!D25</f>
        <v>RABUT</v>
      </c>
      <c r="E320" s="19" t="str">
        <f>FSGT5_Class!E25</f>
        <v>Lucas(cadet)</v>
      </c>
      <c r="F320" s="19" t="str">
        <f>FSGT5_Class!F25</f>
        <v xml:space="preserve">Aluze </v>
      </c>
      <c r="G320" s="19">
        <f>FSGT5_Class!G25</f>
        <v>71</v>
      </c>
      <c r="H320" s="19" t="str">
        <f>VLOOKUP(C320,Liste!$E$3:$K$1407,7,FALSE)</f>
        <v>FSGT</v>
      </c>
      <c r="I320" s="19">
        <f>FSGT5_Class!H25</f>
        <v>5</v>
      </c>
      <c r="J320" s="3">
        <f>SUM(FSGT5_Class!K25,FSGT5_Class!S25)</f>
        <v>18</v>
      </c>
      <c r="K320" s="3">
        <f>SUM(FSGT5_Class!P25,FSGT5_Class!X25)</f>
        <v>24</v>
      </c>
    </row>
    <row r="321" spans="1:11" x14ac:dyDescent="0.3">
      <c r="A321" s="167">
        <v>5</v>
      </c>
      <c r="B321" s="167">
        <v>19</v>
      </c>
      <c r="C321" s="19" t="str">
        <f t="shared" si="10"/>
        <v>DUCAROUGEJean-Louis</v>
      </c>
      <c r="D321" s="19" t="str">
        <f>FSGT5_Class!D26</f>
        <v>DUCAROUGE</v>
      </c>
      <c r="E321" s="19" t="str">
        <f>FSGT5_Class!E26</f>
        <v>Jean-Louis</v>
      </c>
      <c r="F321" s="19" t="str">
        <f>FSGT5_Class!F26</f>
        <v>Verdun</v>
      </c>
      <c r="G321" s="19">
        <f>FSGT5_Class!G26</f>
        <v>71</v>
      </c>
      <c r="H321" s="19" t="str">
        <f>VLOOKUP(C321,Liste!$E$3:$K$1407,7,FALSE)</f>
        <v>FSGT</v>
      </c>
      <c r="I321" s="19">
        <f>FSGT5_Class!H26</f>
        <v>5</v>
      </c>
      <c r="J321" s="3">
        <f>SUM(FSGT5_Class!K26,FSGT5_Class!S26)</f>
        <v>19</v>
      </c>
      <c r="K321" s="3">
        <f>SUM(FSGT5_Class!P26,FSGT5_Class!X26)</f>
        <v>20</v>
      </c>
    </row>
    <row r="322" spans="1:11" x14ac:dyDescent="0.3">
      <c r="A322" s="167">
        <v>5</v>
      </c>
      <c r="B322" s="167">
        <v>20</v>
      </c>
      <c r="C322" s="19" t="str">
        <f t="shared" si="10"/>
        <v>PEGAZQuentin(cadet)</v>
      </c>
      <c r="D322" s="19" t="str">
        <f>FSGT5_Class!D27</f>
        <v>PEGAZ</v>
      </c>
      <c r="E322" s="19" t="str">
        <f>FSGT5_Class!E27</f>
        <v>Quentin(cadet)</v>
      </c>
      <c r="F322" s="19" t="str">
        <f>FSGT5_Class!F27</f>
        <v>Montceau</v>
      </c>
      <c r="G322" s="19">
        <f>FSGT5_Class!G27</f>
        <v>71</v>
      </c>
      <c r="H322" s="19" t="str">
        <f>VLOOKUP(C322,Liste!$E$3:$K$1407,7,FALSE)</f>
        <v>FSGT</v>
      </c>
      <c r="I322" s="19">
        <f>FSGT5_Class!H27</f>
        <v>5</v>
      </c>
      <c r="J322" s="3">
        <f>SUM(FSGT5_Class!K27,FSGT5_Class!S27)</f>
        <v>20</v>
      </c>
      <c r="K322" s="3">
        <f>SUM(FSGT5_Class!P27,FSGT5_Class!X27)</f>
        <v>16</v>
      </c>
    </row>
    <row r="323" spans="1:11" x14ac:dyDescent="0.3">
      <c r="A323" s="167">
        <v>5</v>
      </c>
      <c r="B323" s="167">
        <v>21</v>
      </c>
      <c r="C323" s="19" t="str">
        <f t="shared" si="10"/>
        <v>THIBERTMathieu</v>
      </c>
      <c r="D323" s="19" t="str">
        <f>FSGT5_Class!D28</f>
        <v>THIBERT</v>
      </c>
      <c r="E323" s="19" t="str">
        <f>FSGT5_Class!E28</f>
        <v>Mathieu</v>
      </c>
      <c r="F323" s="19" t="str">
        <f>FSGT5_Class!F28</f>
        <v>Granges</v>
      </c>
      <c r="G323" s="19">
        <f>FSGT5_Class!G28</f>
        <v>71</v>
      </c>
      <c r="H323" s="19" t="str">
        <f>VLOOKUP(C323,Liste!$E$3:$K$1407,7,FALSE)</f>
        <v>FSGT</v>
      </c>
      <c r="I323" s="19">
        <f>FSGT5_Class!H28</f>
        <v>5</v>
      </c>
      <c r="J323" s="3">
        <f>SUM(FSGT5_Class!K28,FSGT5_Class!S28)</f>
        <v>21</v>
      </c>
      <c r="K323" s="3">
        <f>SUM(FSGT5_Class!P28,FSGT5_Class!X28)</f>
        <v>12</v>
      </c>
    </row>
    <row r="324" spans="1:11" x14ac:dyDescent="0.3">
      <c r="A324" s="167">
        <v>5</v>
      </c>
      <c r="B324" s="167">
        <v>22</v>
      </c>
      <c r="C324" s="19" t="str">
        <f t="shared" si="10"/>
        <v>ALMERASLuc</v>
      </c>
      <c r="D324" s="19" t="str">
        <f>FSGT5_Class!D29</f>
        <v>ALMERAS</v>
      </c>
      <c r="E324" s="19" t="str">
        <f>FSGT5_Class!E29</f>
        <v>Luc</v>
      </c>
      <c r="F324" s="19" t="str">
        <f>FSGT5_Class!F29</f>
        <v>Tournus</v>
      </c>
      <c r="G324" s="19">
        <f>FSGT5_Class!G29</f>
        <v>71</v>
      </c>
      <c r="H324" s="19" t="str">
        <f>VLOOKUP(C324,Liste!$E$3:$K$1407,7,FALSE)</f>
        <v>FSGT</v>
      </c>
      <c r="I324" s="19">
        <f>FSGT5_Class!H29</f>
        <v>5</v>
      </c>
      <c r="J324" s="3">
        <f>SUM(FSGT5_Class!K29,FSGT5_Class!S29)</f>
        <v>22</v>
      </c>
      <c r="K324" s="3">
        <f>SUM(FSGT5_Class!P29,FSGT5_Class!X29)</f>
        <v>8</v>
      </c>
    </row>
    <row r="325" spans="1:11" x14ac:dyDescent="0.3">
      <c r="A325" s="167">
        <v>5</v>
      </c>
      <c r="B325" s="167">
        <v>23</v>
      </c>
      <c r="C325" s="19" t="str">
        <f t="shared" si="10"/>
        <v>CHANDETAndré</v>
      </c>
      <c r="D325" s="19" t="str">
        <f>FSGT5_Class!D30</f>
        <v>CHANDET</v>
      </c>
      <c r="E325" s="19" t="str">
        <f>FSGT5_Class!E30</f>
        <v>André</v>
      </c>
      <c r="F325" s="19" t="str">
        <f>FSGT5_Class!F30</f>
        <v>Sanvignes</v>
      </c>
      <c r="G325" s="19">
        <f>FSGT5_Class!G30</f>
        <v>71</v>
      </c>
      <c r="H325" s="19" t="str">
        <f>VLOOKUP(C325,Liste!$E$3:$K$1407,7,FALSE)</f>
        <v>FSGT</v>
      </c>
      <c r="I325" s="19">
        <f>FSGT5_Class!H30</f>
        <v>5</v>
      </c>
      <c r="J325" s="3">
        <f>SUM(FSGT5_Class!K30,FSGT5_Class!S30)</f>
        <v>23</v>
      </c>
      <c r="K325" s="3">
        <f>SUM(FSGT5_Class!P30,FSGT5_Class!X30)</f>
        <v>4</v>
      </c>
    </row>
    <row r="326" spans="1:11" x14ac:dyDescent="0.3">
      <c r="A326" s="167">
        <v>5</v>
      </c>
      <c r="B326" s="167">
        <v>24</v>
      </c>
      <c r="C326" s="19" t="str">
        <f t="shared" si="10"/>
        <v/>
      </c>
      <c r="D326" s="19" t="str">
        <f>FSGT5_Class!D31</f>
        <v/>
      </c>
      <c r="E326" s="19" t="str">
        <f>FSGT5_Class!E31</f>
        <v/>
      </c>
      <c r="F326" s="19" t="str">
        <f>FSGT5_Class!F31</f>
        <v/>
      </c>
      <c r="G326" s="19" t="str">
        <f>FSGT5_Class!G31</f>
        <v/>
      </c>
      <c r="H326" s="19">
        <f>VLOOKUP(C326,Liste!$E$3:$K$1407,7,FALSE)</f>
        <v>0</v>
      </c>
      <c r="I326" s="19" t="str">
        <f>FSGT5_Class!H31</f>
        <v/>
      </c>
      <c r="J326" s="3">
        <f>SUM(FSGT5_Class!K31,FSGT5_Class!S31)</f>
        <v>0</v>
      </c>
      <c r="K326" s="3">
        <f>SUM(FSGT5_Class!P31,FSGT5_Class!X31)</f>
        <v>0</v>
      </c>
    </row>
    <row r="327" spans="1:11" x14ac:dyDescent="0.3">
      <c r="A327" s="167">
        <v>5</v>
      </c>
      <c r="B327" s="167">
        <v>25</v>
      </c>
      <c r="C327" s="19" t="str">
        <f t="shared" si="10"/>
        <v/>
      </c>
      <c r="D327" s="19" t="str">
        <f>FSGT5_Class!D32</f>
        <v/>
      </c>
      <c r="E327" s="19" t="str">
        <f>FSGT5_Class!E32</f>
        <v/>
      </c>
      <c r="F327" s="19" t="str">
        <f>FSGT5_Class!F32</f>
        <v/>
      </c>
      <c r="G327" s="19" t="str">
        <f>FSGT5_Class!G32</f>
        <v/>
      </c>
      <c r="H327" s="19">
        <f>VLOOKUP(C327,Liste!$E$3:$K$1407,7,FALSE)</f>
        <v>0</v>
      </c>
      <c r="I327" s="19" t="str">
        <f>FSGT5_Class!H32</f>
        <v/>
      </c>
      <c r="J327" s="3">
        <f>SUM(FSGT5_Class!K32,FSGT5_Class!S32)</f>
        <v>0</v>
      </c>
      <c r="K327" s="3">
        <f>SUM(FSGT5_Class!P32,FSGT5_Class!X32)</f>
        <v>0</v>
      </c>
    </row>
    <row r="328" spans="1:11" x14ac:dyDescent="0.3">
      <c r="A328" s="167">
        <v>5</v>
      </c>
      <c r="B328" s="167">
        <v>26</v>
      </c>
      <c r="C328" s="19" t="str">
        <f t="shared" si="10"/>
        <v/>
      </c>
      <c r="D328" s="19" t="str">
        <f>FSGT5_Class!D33</f>
        <v/>
      </c>
      <c r="E328" s="19" t="str">
        <f>FSGT5_Class!E33</f>
        <v/>
      </c>
      <c r="F328" s="19" t="str">
        <f>FSGT5_Class!F33</f>
        <v/>
      </c>
      <c r="G328" s="19" t="str">
        <f>FSGT5_Class!G33</f>
        <v/>
      </c>
      <c r="H328" s="19">
        <f>VLOOKUP(C328,Liste!$E$3:$K$1407,7,FALSE)</f>
        <v>0</v>
      </c>
      <c r="I328" s="19" t="str">
        <f>FSGT5_Class!H33</f>
        <v/>
      </c>
      <c r="J328" s="3">
        <f>SUM(FSGT5_Class!K33,FSGT5_Class!S33)</f>
        <v>0</v>
      </c>
      <c r="K328" s="3">
        <f>SUM(FSGT5_Class!P33,FSGT5_Class!X33)</f>
        <v>0</v>
      </c>
    </row>
    <row r="329" spans="1:11" x14ac:dyDescent="0.3">
      <c r="A329" s="167">
        <v>5</v>
      </c>
      <c r="B329" s="167">
        <v>27</v>
      </c>
      <c r="C329" s="19" t="str">
        <f t="shared" si="10"/>
        <v/>
      </c>
      <c r="D329" s="19" t="str">
        <f>FSGT5_Class!D34</f>
        <v/>
      </c>
      <c r="E329" s="19" t="str">
        <f>FSGT5_Class!E34</f>
        <v/>
      </c>
      <c r="F329" s="19" t="str">
        <f>FSGT5_Class!F34</f>
        <v/>
      </c>
      <c r="G329" s="19" t="str">
        <f>FSGT5_Class!G34</f>
        <v/>
      </c>
      <c r="H329" s="19">
        <f>VLOOKUP(C329,Liste!$E$3:$K$1407,7,FALSE)</f>
        <v>0</v>
      </c>
      <c r="I329" s="19" t="str">
        <f>FSGT5_Class!H34</f>
        <v/>
      </c>
      <c r="J329" s="3">
        <f>SUM(FSGT5_Class!K34,FSGT5_Class!S34)</f>
        <v>0</v>
      </c>
      <c r="K329" s="3">
        <f>SUM(FSGT5_Class!P34,FSGT5_Class!X34)</f>
        <v>0</v>
      </c>
    </row>
    <row r="330" spans="1:11" x14ac:dyDescent="0.3">
      <c r="A330" s="167">
        <v>5</v>
      </c>
      <c r="B330" s="167">
        <v>28</v>
      </c>
      <c r="C330" s="19" t="str">
        <f t="shared" si="10"/>
        <v/>
      </c>
      <c r="D330" s="19" t="str">
        <f>FSGT5_Class!D35</f>
        <v/>
      </c>
      <c r="E330" s="19" t="str">
        <f>FSGT5_Class!E35</f>
        <v/>
      </c>
      <c r="F330" s="19" t="str">
        <f>FSGT5_Class!F35</f>
        <v/>
      </c>
      <c r="G330" s="19" t="str">
        <f>FSGT5_Class!G35</f>
        <v/>
      </c>
      <c r="H330" s="19">
        <f>VLOOKUP(C330,Liste!$E$3:$K$1407,7,FALSE)</f>
        <v>0</v>
      </c>
      <c r="I330" s="19" t="str">
        <f>FSGT5_Class!H35</f>
        <v/>
      </c>
      <c r="J330" s="3">
        <f>SUM(FSGT5_Class!K35,FSGT5_Class!S35)</f>
        <v>0</v>
      </c>
      <c r="K330" s="3">
        <f>SUM(FSGT5_Class!P35,FSGT5_Class!X35)</f>
        <v>0</v>
      </c>
    </row>
    <row r="331" spans="1:11" x14ac:dyDescent="0.3">
      <c r="A331" s="167">
        <v>5</v>
      </c>
      <c r="B331" s="167">
        <v>29</v>
      </c>
      <c r="C331" s="19" t="str">
        <f t="shared" si="10"/>
        <v/>
      </c>
      <c r="D331" s="19" t="str">
        <f>FSGT5_Class!D36</f>
        <v/>
      </c>
      <c r="E331" s="19" t="str">
        <f>FSGT5_Class!E36</f>
        <v/>
      </c>
      <c r="F331" s="19" t="str">
        <f>FSGT5_Class!F36</f>
        <v/>
      </c>
      <c r="G331" s="19" t="str">
        <f>FSGT5_Class!G36</f>
        <v/>
      </c>
      <c r="H331" s="19">
        <f>VLOOKUP(C331,Liste!$E$3:$K$1407,7,FALSE)</f>
        <v>0</v>
      </c>
      <c r="I331" s="19" t="str">
        <f>FSGT5_Class!H36</f>
        <v/>
      </c>
      <c r="J331" s="3">
        <f>SUM(FSGT5_Class!K36,FSGT5_Class!S36)</f>
        <v>0</v>
      </c>
      <c r="K331" s="3">
        <f>SUM(FSGT5_Class!P36,FSGT5_Class!X36)</f>
        <v>0</v>
      </c>
    </row>
    <row r="332" spans="1:11" x14ac:dyDescent="0.3">
      <c r="A332" s="167">
        <v>5</v>
      </c>
      <c r="B332" s="167">
        <v>30</v>
      </c>
      <c r="C332" s="19" t="str">
        <f t="shared" si="10"/>
        <v/>
      </c>
      <c r="D332" s="19" t="str">
        <f>FSGT5_Class!D37</f>
        <v/>
      </c>
      <c r="E332" s="19" t="str">
        <f>FSGT5_Class!E37</f>
        <v/>
      </c>
      <c r="F332" s="19" t="str">
        <f>FSGT5_Class!F37</f>
        <v/>
      </c>
      <c r="G332" s="19" t="str">
        <f>FSGT5_Class!G37</f>
        <v/>
      </c>
      <c r="H332" s="19">
        <f>VLOOKUP(C332,Liste!$E$3:$K$1407,7,FALSE)</f>
        <v>0</v>
      </c>
      <c r="I332" s="19" t="str">
        <f>FSGT5_Class!H37</f>
        <v/>
      </c>
      <c r="J332" s="3">
        <f>SUM(FSGT5_Class!K37,FSGT5_Class!S37)</f>
        <v>0</v>
      </c>
      <c r="K332" s="3">
        <f>SUM(FSGT5_Class!P37,FSGT5_Class!X37)</f>
        <v>0</v>
      </c>
    </row>
    <row r="333" spans="1:11" x14ac:dyDescent="0.3">
      <c r="A333" s="167">
        <v>5</v>
      </c>
      <c r="B333" s="167">
        <v>31</v>
      </c>
      <c r="C333" s="19" t="str">
        <f t="shared" si="10"/>
        <v/>
      </c>
      <c r="D333" s="19" t="str">
        <f>FSGT5_Class!D38</f>
        <v/>
      </c>
      <c r="E333" s="19" t="str">
        <f>FSGT5_Class!E38</f>
        <v/>
      </c>
      <c r="F333" s="19" t="str">
        <f>FSGT5_Class!F38</f>
        <v/>
      </c>
      <c r="G333" s="19" t="str">
        <f>FSGT5_Class!G38</f>
        <v/>
      </c>
      <c r="H333" s="19">
        <f>VLOOKUP(C333,Liste!$E$3:$K$1407,7,FALSE)</f>
        <v>0</v>
      </c>
      <c r="I333" s="19" t="str">
        <f>FSGT5_Class!H38</f>
        <v/>
      </c>
      <c r="J333" s="3">
        <f>SUM(FSGT5_Class!K38,FSGT5_Class!S38)</f>
        <v>0</v>
      </c>
      <c r="K333" s="3">
        <f>SUM(FSGT5_Class!P38,FSGT5_Class!X38)</f>
        <v>0</v>
      </c>
    </row>
    <row r="334" spans="1:11" x14ac:dyDescent="0.3">
      <c r="A334" s="167">
        <v>5</v>
      </c>
      <c r="B334" s="167">
        <v>32</v>
      </c>
      <c r="C334" s="19" t="str">
        <f t="shared" si="10"/>
        <v/>
      </c>
      <c r="D334" s="19" t="str">
        <f>FSGT5_Class!D39</f>
        <v/>
      </c>
      <c r="E334" s="19" t="str">
        <f>FSGT5_Class!E39</f>
        <v/>
      </c>
      <c r="F334" s="19" t="str">
        <f>FSGT5_Class!F39</f>
        <v/>
      </c>
      <c r="G334" s="19" t="str">
        <f>FSGT5_Class!G39</f>
        <v/>
      </c>
      <c r="H334" s="19">
        <f>VLOOKUP(C334,Liste!$E$3:$K$1407,7,FALSE)</f>
        <v>0</v>
      </c>
      <c r="I334" s="19" t="str">
        <f>FSGT5_Class!H39</f>
        <v/>
      </c>
      <c r="J334" s="3">
        <f>SUM(FSGT5_Class!K39,FSGT5_Class!S39)</f>
        <v>0</v>
      </c>
      <c r="K334" s="3">
        <f>SUM(FSGT5_Class!P39,FSGT5_Class!X39)</f>
        <v>0</v>
      </c>
    </row>
    <row r="335" spans="1:11" x14ac:dyDescent="0.3">
      <c r="A335" s="167">
        <v>5</v>
      </c>
      <c r="B335" s="167">
        <v>33</v>
      </c>
      <c r="C335" s="19" t="str">
        <f t="shared" si="10"/>
        <v/>
      </c>
      <c r="D335" s="19" t="str">
        <f>FSGT5_Class!D40</f>
        <v/>
      </c>
      <c r="E335" s="19" t="str">
        <f>FSGT5_Class!E40</f>
        <v/>
      </c>
      <c r="F335" s="19" t="str">
        <f>FSGT5_Class!F40</f>
        <v/>
      </c>
      <c r="G335" s="19" t="str">
        <f>FSGT5_Class!G40</f>
        <v/>
      </c>
      <c r="H335" s="19">
        <f>VLOOKUP(C335,Liste!$E$3:$K$1407,7,FALSE)</f>
        <v>0</v>
      </c>
      <c r="I335" s="19" t="str">
        <f>FSGT5_Class!H40</f>
        <v/>
      </c>
      <c r="J335" s="3">
        <f>SUM(FSGT5_Class!K40,FSGT5_Class!S40)</f>
        <v>0</v>
      </c>
      <c r="K335" s="3">
        <f>SUM(FSGT5_Class!P40,FSGT5_Class!X40)</f>
        <v>0</v>
      </c>
    </row>
    <row r="336" spans="1:11" x14ac:dyDescent="0.3">
      <c r="A336" s="167">
        <v>5</v>
      </c>
      <c r="B336" s="167">
        <v>34</v>
      </c>
      <c r="C336" s="19" t="str">
        <f t="shared" si="10"/>
        <v/>
      </c>
      <c r="D336" s="19" t="str">
        <f>FSGT5_Class!D41</f>
        <v/>
      </c>
      <c r="E336" s="19" t="str">
        <f>FSGT5_Class!E41</f>
        <v/>
      </c>
      <c r="F336" s="19" t="str">
        <f>FSGT5_Class!F41</f>
        <v/>
      </c>
      <c r="G336" s="19" t="str">
        <f>FSGT5_Class!G41</f>
        <v/>
      </c>
      <c r="H336" s="19">
        <f>VLOOKUP(C336,Liste!$E$3:$K$1407,7,FALSE)</f>
        <v>0</v>
      </c>
      <c r="I336" s="19" t="str">
        <f>FSGT5_Class!H41</f>
        <v/>
      </c>
      <c r="J336" s="3">
        <f>SUM(FSGT5_Class!K41,FSGT5_Class!S41)</f>
        <v>0</v>
      </c>
      <c r="K336" s="3">
        <f>SUM(FSGT5_Class!P41,FSGT5_Class!X41)</f>
        <v>0</v>
      </c>
    </row>
    <row r="337" spans="1:11" x14ac:dyDescent="0.3">
      <c r="A337" s="167">
        <v>5</v>
      </c>
      <c r="B337" s="167">
        <v>35</v>
      </c>
      <c r="C337" s="19" t="str">
        <f t="shared" si="10"/>
        <v/>
      </c>
      <c r="D337" s="19" t="str">
        <f>FSGT5_Class!D42</f>
        <v/>
      </c>
      <c r="E337" s="19" t="str">
        <f>FSGT5_Class!E42</f>
        <v/>
      </c>
      <c r="F337" s="19" t="str">
        <f>FSGT5_Class!F42</f>
        <v/>
      </c>
      <c r="G337" s="19" t="str">
        <f>FSGT5_Class!G42</f>
        <v/>
      </c>
      <c r="H337" s="19">
        <f>VLOOKUP(C337,Liste!$E$3:$K$1407,7,FALSE)</f>
        <v>0</v>
      </c>
      <c r="I337" s="19" t="str">
        <f>FSGT5_Class!H42</f>
        <v/>
      </c>
      <c r="J337" s="3">
        <f>SUM(FSGT5_Class!K42,FSGT5_Class!S42)</f>
        <v>0</v>
      </c>
      <c r="K337" s="3">
        <f>SUM(FSGT5_Class!P42,FSGT5_Class!X42)</f>
        <v>0</v>
      </c>
    </row>
    <row r="338" spans="1:11" x14ac:dyDescent="0.3">
      <c r="A338" s="167">
        <v>5</v>
      </c>
      <c r="B338" s="167">
        <v>36</v>
      </c>
      <c r="C338" s="19" t="str">
        <f t="shared" si="10"/>
        <v/>
      </c>
      <c r="D338" s="19" t="str">
        <f>FSGT5_Class!D43</f>
        <v/>
      </c>
      <c r="E338" s="19" t="str">
        <f>FSGT5_Class!E43</f>
        <v/>
      </c>
      <c r="F338" s="19" t="str">
        <f>FSGT5_Class!F43</f>
        <v/>
      </c>
      <c r="G338" s="19" t="str">
        <f>FSGT5_Class!G43</f>
        <v/>
      </c>
      <c r="H338" s="19">
        <f>VLOOKUP(C338,Liste!$E$3:$K$1407,7,FALSE)</f>
        <v>0</v>
      </c>
      <c r="I338" s="19" t="str">
        <f>FSGT5_Class!H43</f>
        <v/>
      </c>
      <c r="J338" s="3">
        <f>SUM(FSGT5_Class!K43,FSGT5_Class!S43)</f>
        <v>0</v>
      </c>
      <c r="K338" s="3">
        <f>SUM(FSGT5_Class!P43,FSGT5_Class!X43)</f>
        <v>0</v>
      </c>
    </row>
    <row r="339" spans="1:11" x14ac:dyDescent="0.3">
      <c r="A339" s="167">
        <v>5</v>
      </c>
      <c r="B339" s="167">
        <v>37</v>
      </c>
      <c r="C339" s="19" t="str">
        <f t="shared" si="10"/>
        <v/>
      </c>
      <c r="D339" s="19" t="str">
        <f>FSGT5_Class!D44</f>
        <v/>
      </c>
      <c r="E339" s="19" t="str">
        <f>FSGT5_Class!E44</f>
        <v/>
      </c>
      <c r="F339" s="19" t="str">
        <f>FSGT5_Class!F44</f>
        <v/>
      </c>
      <c r="G339" s="19" t="str">
        <f>FSGT5_Class!G44</f>
        <v/>
      </c>
      <c r="H339" s="19">
        <f>VLOOKUP(C339,Liste!$E$3:$K$1407,7,FALSE)</f>
        <v>0</v>
      </c>
      <c r="I339" s="19" t="str">
        <f>FSGT5_Class!H44</f>
        <v/>
      </c>
      <c r="J339" s="3">
        <f>SUM(FSGT5_Class!K44,FSGT5_Class!S44)</f>
        <v>0</v>
      </c>
      <c r="K339" s="3">
        <f>SUM(FSGT5_Class!P44,FSGT5_Class!X44)</f>
        <v>0</v>
      </c>
    </row>
    <row r="340" spans="1:11" x14ac:dyDescent="0.3">
      <c r="A340" s="167">
        <v>5</v>
      </c>
      <c r="B340" s="167">
        <v>38</v>
      </c>
      <c r="C340" s="19" t="str">
        <f t="shared" si="10"/>
        <v/>
      </c>
      <c r="D340" s="19" t="str">
        <f>FSGT5_Class!D45</f>
        <v/>
      </c>
      <c r="E340" s="19" t="str">
        <f>FSGT5_Class!E45</f>
        <v/>
      </c>
      <c r="F340" s="19" t="str">
        <f>FSGT5_Class!F45</f>
        <v/>
      </c>
      <c r="G340" s="19" t="str">
        <f>FSGT5_Class!G45</f>
        <v/>
      </c>
      <c r="H340" s="19">
        <f>VLOOKUP(C340,Liste!$E$3:$K$1407,7,FALSE)</f>
        <v>0</v>
      </c>
      <c r="I340" s="19" t="str">
        <f>FSGT5_Class!H45</f>
        <v/>
      </c>
      <c r="J340" s="3">
        <f>SUM(FSGT5_Class!K45,FSGT5_Class!S45)</f>
        <v>0</v>
      </c>
      <c r="K340" s="3">
        <f>SUM(FSGT5_Class!P45,FSGT5_Class!X45)</f>
        <v>0</v>
      </c>
    </row>
    <row r="341" spans="1:11" x14ac:dyDescent="0.3">
      <c r="A341" s="167">
        <v>5</v>
      </c>
      <c r="B341" s="167">
        <v>39</v>
      </c>
      <c r="C341" s="19" t="str">
        <f t="shared" si="10"/>
        <v/>
      </c>
      <c r="D341" s="19" t="str">
        <f>FSGT5_Class!D46</f>
        <v/>
      </c>
      <c r="E341" s="19" t="str">
        <f>FSGT5_Class!E46</f>
        <v/>
      </c>
      <c r="F341" s="19" t="str">
        <f>FSGT5_Class!F46</f>
        <v/>
      </c>
      <c r="G341" s="19" t="str">
        <f>FSGT5_Class!G46</f>
        <v/>
      </c>
      <c r="H341" s="19">
        <f>VLOOKUP(C341,Liste!$E$3:$K$1407,7,FALSE)</f>
        <v>0</v>
      </c>
      <c r="I341" s="19" t="str">
        <f>FSGT5_Class!H46</f>
        <v/>
      </c>
      <c r="J341" s="3">
        <f>SUM(FSGT5_Class!K46,FSGT5_Class!S46)</f>
        <v>0</v>
      </c>
      <c r="K341" s="3">
        <f>SUM(FSGT5_Class!P46,FSGT5_Class!X46)</f>
        <v>0</v>
      </c>
    </row>
    <row r="342" spans="1:11" x14ac:dyDescent="0.3">
      <c r="A342" s="167">
        <v>5</v>
      </c>
      <c r="B342" s="167">
        <v>40</v>
      </c>
      <c r="C342" s="19" t="str">
        <f t="shared" si="10"/>
        <v/>
      </c>
      <c r="D342" s="19" t="str">
        <f>FSGT5_Class!D47</f>
        <v/>
      </c>
      <c r="E342" s="19" t="str">
        <f>FSGT5_Class!E47</f>
        <v/>
      </c>
      <c r="F342" s="19" t="str">
        <f>FSGT5_Class!F47</f>
        <v/>
      </c>
      <c r="G342" s="19" t="str">
        <f>FSGT5_Class!G47</f>
        <v/>
      </c>
      <c r="H342" s="19">
        <f>VLOOKUP(C342,Liste!$E$3:$K$1407,7,FALSE)</f>
        <v>0</v>
      </c>
      <c r="I342" s="19" t="str">
        <f>FSGT5_Class!H47</f>
        <v/>
      </c>
      <c r="J342" s="3">
        <f>SUM(FSGT5_Class!K47,FSGT5_Class!S47)</f>
        <v>0</v>
      </c>
      <c r="K342" s="3">
        <f>SUM(FSGT5_Class!P47,FSGT5_Class!X47)</f>
        <v>0</v>
      </c>
    </row>
    <row r="343" spans="1:11" x14ac:dyDescent="0.3">
      <c r="A343" s="167">
        <v>5</v>
      </c>
      <c r="B343" s="167">
        <v>41</v>
      </c>
      <c r="C343" s="19" t="str">
        <f t="shared" si="10"/>
        <v/>
      </c>
      <c r="D343" s="19" t="str">
        <f>FSGT5_Class!D48</f>
        <v/>
      </c>
      <c r="E343" s="19" t="str">
        <f>FSGT5_Class!E48</f>
        <v/>
      </c>
      <c r="F343" s="19" t="str">
        <f>FSGT5_Class!F48</f>
        <v/>
      </c>
      <c r="G343" s="19" t="str">
        <f>FSGT5_Class!G48</f>
        <v/>
      </c>
      <c r="H343" s="19">
        <f>VLOOKUP(C343,Liste!$E$3:$K$1407,7,FALSE)</f>
        <v>0</v>
      </c>
      <c r="I343" s="19" t="str">
        <f>FSGT5_Class!H48</f>
        <v/>
      </c>
      <c r="J343" s="3">
        <f>SUM(FSGT5_Class!K48,FSGT5_Class!S48)</f>
        <v>0</v>
      </c>
      <c r="K343" s="3">
        <f>SUM(FSGT5_Class!P48,FSGT5_Class!X48)</f>
        <v>0</v>
      </c>
    </row>
    <row r="344" spans="1:11" x14ac:dyDescent="0.3">
      <c r="A344" s="167">
        <v>5</v>
      </c>
      <c r="B344" s="167">
        <v>42</v>
      </c>
      <c r="C344" s="19" t="str">
        <f t="shared" si="10"/>
        <v/>
      </c>
      <c r="D344" s="19" t="str">
        <f>FSGT5_Class!D49</f>
        <v/>
      </c>
      <c r="E344" s="19" t="str">
        <f>FSGT5_Class!E49</f>
        <v/>
      </c>
      <c r="F344" s="19" t="str">
        <f>FSGT5_Class!F49</f>
        <v/>
      </c>
      <c r="G344" s="19" t="str">
        <f>FSGT5_Class!G49</f>
        <v/>
      </c>
      <c r="H344" s="19">
        <f>VLOOKUP(C344,Liste!$E$3:$K$1407,7,FALSE)</f>
        <v>0</v>
      </c>
      <c r="I344" s="19" t="str">
        <f>FSGT5_Class!H49</f>
        <v/>
      </c>
      <c r="J344" s="3">
        <f>SUM(FSGT5_Class!K49,FSGT5_Class!S49)</f>
        <v>0</v>
      </c>
      <c r="K344" s="3">
        <f>SUM(FSGT5_Class!P49,FSGT5_Class!X49)</f>
        <v>0</v>
      </c>
    </row>
    <row r="345" spans="1:11" x14ac:dyDescent="0.3">
      <c r="A345" s="167">
        <v>5</v>
      </c>
      <c r="B345" s="167">
        <v>43</v>
      </c>
      <c r="C345" s="19" t="str">
        <f t="shared" si="10"/>
        <v/>
      </c>
      <c r="D345" s="19" t="str">
        <f>FSGT5_Class!D50</f>
        <v/>
      </c>
      <c r="E345" s="19" t="str">
        <f>FSGT5_Class!E50</f>
        <v/>
      </c>
      <c r="F345" s="19" t="str">
        <f>FSGT5_Class!F50</f>
        <v/>
      </c>
      <c r="G345" s="19" t="str">
        <f>FSGT5_Class!G50</f>
        <v/>
      </c>
      <c r="H345" s="19">
        <f>VLOOKUP(C345,Liste!$E$3:$K$1407,7,FALSE)</f>
        <v>0</v>
      </c>
      <c r="I345" s="19" t="str">
        <f>FSGT5_Class!H50</f>
        <v/>
      </c>
      <c r="J345" s="3">
        <f>SUM(FSGT5_Class!K50,FSGT5_Class!S50)</f>
        <v>0</v>
      </c>
      <c r="K345" s="3">
        <f>SUM(FSGT5_Class!P50,FSGT5_Class!X50)</f>
        <v>0</v>
      </c>
    </row>
    <row r="346" spans="1:11" x14ac:dyDescent="0.3">
      <c r="A346" s="167">
        <v>5</v>
      </c>
      <c r="B346" s="167">
        <v>44</v>
      </c>
      <c r="C346" s="19" t="str">
        <f t="shared" si="10"/>
        <v/>
      </c>
      <c r="D346" s="19" t="str">
        <f>FSGT5_Class!D51</f>
        <v/>
      </c>
      <c r="E346" s="19" t="str">
        <f>FSGT5_Class!E51</f>
        <v/>
      </c>
      <c r="F346" s="19" t="str">
        <f>FSGT5_Class!F51</f>
        <v/>
      </c>
      <c r="G346" s="19" t="str">
        <f>FSGT5_Class!G51</f>
        <v/>
      </c>
      <c r="H346" s="19">
        <f>VLOOKUP(C346,Liste!$E$3:$K$1407,7,FALSE)</f>
        <v>0</v>
      </c>
      <c r="I346" s="19" t="str">
        <f>FSGT5_Class!H51</f>
        <v/>
      </c>
      <c r="J346" s="3">
        <f>SUM(FSGT5_Class!K51,FSGT5_Class!S51)</f>
        <v>0</v>
      </c>
      <c r="K346" s="3">
        <f>SUM(FSGT5_Class!P51,FSGT5_Class!X51)</f>
        <v>0</v>
      </c>
    </row>
    <row r="347" spans="1:11" x14ac:dyDescent="0.3">
      <c r="A347" s="167">
        <v>5</v>
      </c>
      <c r="B347" s="167">
        <v>45</v>
      </c>
      <c r="C347" s="19" t="str">
        <f t="shared" si="10"/>
        <v/>
      </c>
      <c r="D347" s="19" t="str">
        <f>FSGT5_Class!D52</f>
        <v/>
      </c>
      <c r="E347" s="19" t="str">
        <f>FSGT5_Class!E52</f>
        <v/>
      </c>
      <c r="F347" s="19" t="str">
        <f>FSGT5_Class!F52</f>
        <v/>
      </c>
      <c r="G347" s="19" t="str">
        <f>FSGT5_Class!G52</f>
        <v/>
      </c>
      <c r="H347" s="19">
        <f>VLOOKUP(C347,Liste!$E$3:$K$1407,7,FALSE)</f>
        <v>0</v>
      </c>
      <c r="I347" s="19" t="str">
        <f>FSGT5_Class!H52</f>
        <v/>
      </c>
      <c r="J347" s="3">
        <f>SUM(FSGT5_Class!K52,FSGT5_Class!S52)</f>
        <v>0</v>
      </c>
      <c r="K347" s="3">
        <f>SUM(FSGT5_Class!P52,FSGT5_Class!X52)</f>
        <v>0</v>
      </c>
    </row>
    <row r="348" spans="1:11" x14ac:dyDescent="0.3">
      <c r="A348" s="167">
        <v>5</v>
      </c>
      <c r="B348" s="167">
        <v>46</v>
      </c>
      <c r="C348" s="19" t="str">
        <f t="shared" si="10"/>
        <v/>
      </c>
      <c r="D348" s="19" t="str">
        <f>FSGT5_Class!D53</f>
        <v/>
      </c>
      <c r="E348" s="19" t="str">
        <f>FSGT5_Class!E53</f>
        <v/>
      </c>
      <c r="F348" s="19" t="str">
        <f>FSGT5_Class!F53</f>
        <v/>
      </c>
      <c r="G348" s="19" t="str">
        <f>FSGT5_Class!G53</f>
        <v/>
      </c>
      <c r="H348" s="19">
        <f>VLOOKUP(C348,Liste!$E$3:$K$1407,7,FALSE)</f>
        <v>0</v>
      </c>
      <c r="I348" s="19" t="str">
        <f>FSGT5_Class!H53</f>
        <v/>
      </c>
      <c r="J348" s="3">
        <f>SUM(FSGT5_Class!K53,FSGT5_Class!S53)</f>
        <v>0</v>
      </c>
      <c r="K348" s="3">
        <f>SUM(FSGT5_Class!P53,FSGT5_Class!X53)</f>
        <v>0</v>
      </c>
    </row>
    <row r="349" spans="1:11" x14ac:dyDescent="0.3">
      <c r="A349" s="167">
        <v>5</v>
      </c>
      <c r="B349" s="167">
        <v>47</v>
      </c>
      <c r="C349" s="19" t="str">
        <f t="shared" si="10"/>
        <v/>
      </c>
      <c r="D349" s="19" t="str">
        <f>FSGT5_Class!D54</f>
        <v/>
      </c>
      <c r="E349" s="19" t="str">
        <f>FSGT5_Class!E54</f>
        <v/>
      </c>
      <c r="F349" s="19" t="str">
        <f>FSGT5_Class!F54</f>
        <v/>
      </c>
      <c r="G349" s="19" t="str">
        <f>FSGT5_Class!G54</f>
        <v/>
      </c>
      <c r="H349" s="19">
        <f>VLOOKUP(C349,Liste!$E$3:$K$1407,7,FALSE)</f>
        <v>0</v>
      </c>
      <c r="I349" s="19" t="str">
        <f>FSGT5_Class!H54</f>
        <v/>
      </c>
      <c r="J349" s="3">
        <f>SUM(FSGT5_Class!K54,FSGT5_Class!S54)</f>
        <v>0</v>
      </c>
      <c r="K349" s="3">
        <f>SUM(FSGT5_Class!P54,FSGT5_Class!X54)</f>
        <v>0</v>
      </c>
    </row>
    <row r="350" spans="1:11" x14ac:dyDescent="0.3">
      <c r="A350" s="167">
        <v>5</v>
      </c>
      <c r="B350" s="167">
        <v>48</v>
      </c>
      <c r="C350" s="19" t="str">
        <f t="shared" si="10"/>
        <v/>
      </c>
      <c r="D350" s="19" t="str">
        <f>FSGT5_Class!D55</f>
        <v/>
      </c>
      <c r="E350" s="19" t="str">
        <f>FSGT5_Class!E55</f>
        <v/>
      </c>
      <c r="F350" s="19" t="str">
        <f>FSGT5_Class!F55</f>
        <v/>
      </c>
      <c r="G350" s="19" t="str">
        <f>FSGT5_Class!G55</f>
        <v/>
      </c>
      <c r="H350" s="19">
        <f>VLOOKUP(C350,Liste!$E$3:$K$1407,7,FALSE)</f>
        <v>0</v>
      </c>
      <c r="I350" s="19" t="str">
        <f>FSGT5_Class!H55</f>
        <v/>
      </c>
      <c r="J350" s="3">
        <f>SUM(FSGT5_Class!K55,FSGT5_Class!S55)</f>
        <v>0</v>
      </c>
      <c r="K350" s="3">
        <f>SUM(FSGT5_Class!P55,FSGT5_Class!X55)</f>
        <v>0</v>
      </c>
    </row>
    <row r="351" spans="1:11" x14ac:dyDescent="0.3">
      <c r="A351" s="167">
        <v>5</v>
      </c>
      <c r="B351" s="167">
        <v>49</v>
      </c>
      <c r="C351" s="19" t="str">
        <f t="shared" si="10"/>
        <v/>
      </c>
      <c r="D351" s="19" t="str">
        <f>FSGT5_Class!D56</f>
        <v/>
      </c>
      <c r="E351" s="19" t="str">
        <f>FSGT5_Class!E56</f>
        <v/>
      </c>
      <c r="F351" s="19" t="str">
        <f>FSGT5_Class!F56</f>
        <v/>
      </c>
      <c r="G351" s="19" t="str">
        <f>FSGT5_Class!G56</f>
        <v/>
      </c>
      <c r="H351" s="19">
        <f>VLOOKUP(C351,Liste!$E$3:$K$1407,7,FALSE)</f>
        <v>0</v>
      </c>
      <c r="I351" s="19" t="str">
        <f>FSGT5_Class!H56</f>
        <v/>
      </c>
      <c r="J351" s="3">
        <f>SUM(FSGT5_Class!K56,FSGT5_Class!S56)</f>
        <v>0</v>
      </c>
      <c r="K351" s="3">
        <f>SUM(FSGT5_Class!P56,FSGT5_Class!X56)</f>
        <v>0</v>
      </c>
    </row>
    <row r="352" spans="1:11" x14ac:dyDescent="0.3">
      <c r="A352" s="167">
        <v>5</v>
      </c>
      <c r="B352" s="167">
        <v>50</v>
      </c>
      <c r="C352" s="19" t="str">
        <f t="shared" si="10"/>
        <v/>
      </c>
      <c r="D352" s="19" t="str">
        <f>FSGT5_Class!D57</f>
        <v/>
      </c>
      <c r="E352" s="19" t="str">
        <f>FSGT5_Class!E57</f>
        <v/>
      </c>
      <c r="F352" s="19" t="str">
        <f>FSGT5_Class!F57</f>
        <v/>
      </c>
      <c r="G352" s="19" t="str">
        <f>FSGT5_Class!G57</f>
        <v/>
      </c>
      <c r="H352" s="19">
        <f>VLOOKUP(C352,Liste!$E$3:$K$1407,7,FALSE)</f>
        <v>0</v>
      </c>
      <c r="I352" s="19" t="str">
        <f>FSGT5_Class!H57</f>
        <v/>
      </c>
      <c r="J352" s="3">
        <f>SUM(FSGT5_Class!K57,FSGT5_Class!S57)</f>
        <v>0</v>
      </c>
      <c r="K352" s="3">
        <f>SUM(FSGT5_Class!P57,FSGT5_Class!X57)</f>
        <v>0</v>
      </c>
    </row>
    <row r="353" spans="1:11" x14ac:dyDescent="0.3">
      <c r="A353" s="167">
        <v>5</v>
      </c>
      <c r="B353" s="167">
        <v>51</v>
      </c>
      <c r="C353" s="19" t="str">
        <f t="shared" si="10"/>
        <v/>
      </c>
      <c r="D353" s="19" t="str">
        <f>FSGT5_Class!D58</f>
        <v/>
      </c>
      <c r="E353" s="19" t="str">
        <f>FSGT5_Class!E58</f>
        <v/>
      </c>
      <c r="F353" s="19" t="str">
        <f>FSGT5_Class!F58</f>
        <v/>
      </c>
      <c r="G353" s="19" t="str">
        <f>FSGT5_Class!G58</f>
        <v/>
      </c>
      <c r="H353" s="19">
        <f>VLOOKUP(C353,Liste!$E$3:$K$1407,7,FALSE)</f>
        <v>0</v>
      </c>
      <c r="I353" s="19" t="str">
        <f>FSGT5_Class!H58</f>
        <v/>
      </c>
      <c r="J353" s="3">
        <f>SUM(FSGT5_Class!K58,FSGT5_Class!S58)</f>
        <v>0</v>
      </c>
      <c r="K353" s="3">
        <f>SUM(FSGT5_Class!P58,FSGT5_Class!X58)</f>
        <v>0</v>
      </c>
    </row>
    <row r="354" spans="1:11" x14ac:dyDescent="0.3">
      <c r="A354" s="167">
        <v>5</v>
      </c>
      <c r="B354" s="167">
        <v>52</v>
      </c>
      <c r="C354" s="19" t="str">
        <f t="shared" si="10"/>
        <v/>
      </c>
      <c r="D354" s="19" t="str">
        <f>FSGT5_Class!D59</f>
        <v/>
      </c>
      <c r="E354" s="19" t="str">
        <f>FSGT5_Class!E59</f>
        <v/>
      </c>
      <c r="F354" s="19" t="str">
        <f>FSGT5_Class!F59</f>
        <v/>
      </c>
      <c r="G354" s="19" t="str">
        <f>FSGT5_Class!G59</f>
        <v/>
      </c>
      <c r="H354" s="19">
        <f>VLOOKUP(C354,Liste!$E$3:$K$1407,7,FALSE)</f>
        <v>0</v>
      </c>
      <c r="I354" s="19" t="str">
        <f>FSGT5_Class!H59</f>
        <v/>
      </c>
      <c r="J354" s="3">
        <f>SUM(FSGT5_Class!K59,FSGT5_Class!S59)</f>
        <v>0</v>
      </c>
      <c r="K354" s="3">
        <f>SUM(FSGT5_Class!P59,FSGT5_Class!X59)</f>
        <v>0</v>
      </c>
    </row>
    <row r="355" spans="1:11" x14ac:dyDescent="0.3">
      <c r="A355" s="167">
        <v>5</v>
      </c>
      <c r="B355" s="167">
        <v>53</v>
      </c>
      <c r="C355" s="19" t="str">
        <f t="shared" si="10"/>
        <v/>
      </c>
      <c r="D355" s="19" t="str">
        <f>FSGT5_Class!D60</f>
        <v/>
      </c>
      <c r="E355" s="19" t="str">
        <f>FSGT5_Class!E60</f>
        <v/>
      </c>
      <c r="F355" s="19" t="str">
        <f>FSGT5_Class!F60</f>
        <v/>
      </c>
      <c r="G355" s="19" t="str">
        <f>FSGT5_Class!G60</f>
        <v/>
      </c>
      <c r="H355" s="19">
        <f>VLOOKUP(C355,Liste!$E$3:$K$1407,7,FALSE)</f>
        <v>0</v>
      </c>
      <c r="I355" s="19" t="str">
        <f>FSGT5_Class!H60</f>
        <v/>
      </c>
      <c r="J355" s="3">
        <f>SUM(FSGT5_Class!K60,FSGT5_Class!S60)</f>
        <v>0</v>
      </c>
      <c r="K355" s="3">
        <f>SUM(FSGT5_Class!P60,FSGT5_Class!X60)</f>
        <v>0</v>
      </c>
    </row>
    <row r="356" spans="1:11" x14ac:dyDescent="0.3">
      <c r="A356" s="167">
        <v>5</v>
      </c>
      <c r="B356" s="167">
        <v>54</v>
      </c>
      <c r="C356" s="19" t="str">
        <f t="shared" si="10"/>
        <v/>
      </c>
      <c r="D356" s="19" t="str">
        <f>FSGT5_Class!D61</f>
        <v/>
      </c>
      <c r="E356" s="19" t="str">
        <f>FSGT5_Class!E61</f>
        <v/>
      </c>
      <c r="F356" s="19" t="str">
        <f>FSGT5_Class!F61</f>
        <v/>
      </c>
      <c r="G356" s="19" t="str">
        <f>FSGT5_Class!G61</f>
        <v/>
      </c>
      <c r="H356" s="19">
        <f>VLOOKUP(C356,Liste!$E$3:$K$1407,7,FALSE)</f>
        <v>0</v>
      </c>
      <c r="I356" s="19" t="str">
        <f>FSGT5_Class!H61</f>
        <v/>
      </c>
      <c r="J356" s="3">
        <f>SUM(FSGT5_Class!K61,FSGT5_Class!S61)</f>
        <v>0</v>
      </c>
      <c r="K356" s="3">
        <f>SUM(FSGT5_Class!P61,FSGT5_Class!X61)</f>
        <v>0</v>
      </c>
    </row>
    <row r="357" spans="1:11" x14ac:dyDescent="0.3">
      <c r="A357" s="167">
        <v>5</v>
      </c>
      <c r="B357" s="167">
        <v>55</v>
      </c>
      <c r="C357" s="19" t="str">
        <f t="shared" si="10"/>
        <v/>
      </c>
      <c r="D357" s="19" t="str">
        <f>FSGT5_Class!D62</f>
        <v/>
      </c>
      <c r="E357" s="19" t="str">
        <f>FSGT5_Class!E62</f>
        <v/>
      </c>
      <c r="F357" s="19" t="str">
        <f>FSGT5_Class!F62</f>
        <v/>
      </c>
      <c r="G357" s="19" t="str">
        <f>FSGT5_Class!G62</f>
        <v/>
      </c>
      <c r="H357" s="19">
        <f>VLOOKUP(C357,Liste!$E$3:$K$1407,7,FALSE)</f>
        <v>0</v>
      </c>
      <c r="I357" s="19" t="str">
        <f>FSGT5_Class!H62</f>
        <v/>
      </c>
      <c r="J357" s="3">
        <f>SUM(FSGT5_Class!K62,FSGT5_Class!S62)</f>
        <v>0</v>
      </c>
      <c r="K357" s="3">
        <f>SUM(FSGT5_Class!P62,FSGT5_Class!X62)</f>
        <v>0</v>
      </c>
    </row>
    <row r="358" spans="1:11" x14ac:dyDescent="0.3">
      <c r="A358" s="167">
        <v>5</v>
      </c>
      <c r="B358" s="167">
        <v>56</v>
      </c>
      <c r="C358" s="19" t="str">
        <f t="shared" si="10"/>
        <v/>
      </c>
      <c r="D358" s="19" t="str">
        <f>FSGT5_Class!D63</f>
        <v/>
      </c>
      <c r="E358" s="19" t="str">
        <f>FSGT5_Class!E63</f>
        <v/>
      </c>
      <c r="F358" s="19" t="str">
        <f>FSGT5_Class!F63</f>
        <v/>
      </c>
      <c r="G358" s="19" t="str">
        <f>FSGT5_Class!G63</f>
        <v/>
      </c>
      <c r="H358" s="19">
        <f>VLOOKUP(C358,Liste!$E$3:$K$1407,7,FALSE)</f>
        <v>0</v>
      </c>
      <c r="I358" s="19" t="str">
        <f>FSGT5_Class!H63</f>
        <v/>
      </c>
      <c r="J358" s="3">
        <f>SUM(FSGT5_Class!K63,FSGT5_Class!S63)</f>
        <v>0</v>
      </c>
      <c r="K358" s="3">
        <f>SUM(FSGT5_Class!P63,FSGT5_Class!X63)</f>
        <v>0</v>
      </c>
    </row>
    <row r="359" spans="1:11" x14ac:dyDescent="0.3">
      <c r="A359" s="167">
        <v>5</v>
      </c>
      <c r="B359" s="167">
        <v>57</v>
      </c>
      <c r="C359" s="19" t="str">
        <f t="shared" si="10"/>
        <v/>
      </c>
      <c r="D359" s="19" t="str">
        <f>FSGT5_Class!D64</f>
        <v/>
      </c>
      <c r="E359" s="19" t="str">
        <f>FSGT5_Class!E64</f>
        <v/>
      </c>
      <c r="F359" s="19" t="str">
        <f>FSGT5_Class!F64</f>
        <v/>
      </c>
      <c r="G359" s="19" t="str">
        <f>FSGT5_Class!G64</f>
        <v/>
      </c>
      <c r="H359" s="19">
        <f>VLOOKUP(C359,Liste!$E$3:$K$1407,7,FALSE)</f>
        <v>0</v>
      </c>
      <c r="I359" s="19" t="str">
        <f>FSGT5_Class!H64</f>
        <v/>
      </c>
      <c r="J359" s="3">
        <f>SUM(FSGT5_Class!K64,FSGT5_Class!S64)</f>
        <v>0</v>
      </c>
      <c r="K359" s="3">
        <f>SUM(FSGT5_Class!P64,FSGT5_Class!X64)</f>
        <v>0</v>
      </c>
    </row>
    <row r="360" spans="1:11" x14ac:dyDescent="0.3">
      <c r="A360" s="167">
        <v>5</v>
      </c>
      <c r="B360" s="167">
        <v>58</v>
      </c>
      <c r="C360" s="19" t="str">
        <f t="shared" si="10"/>
        <v/>
      </c>
      <c r="D360" s="19" t="str">
        <f>FSGT5_Class!D65</f>
        <v/>
      </c>
      <c r="E360" s="19" t="str">
        <f>FSGT5_Class!E65</f>
        <v/>
      </c>
      <c r="F360" s="19" t="str">
        <f>FSGT5_Class!F65</f>
        <v/>
      </c>
      <c r="G360" s="19" t="str">
        <f>FSGT5_Class!G65</f>
        <v/>
      </c>
      <c r="H360" s="19">
        <f>VLOOKUP(C360,Liste!$E$3:$K$1407,7,FALSE)</f>
        <v>0</v>
      </c>
      <c r="I360" s="19" t="str">
        <f>FSGT5_Class!H65</f>
        <v/>
      </c>
      <c r="J360" s="3">
        <f>SUM(FSGT5_Class!K65,FSGT5_Class!S65)</f>
        <v>0</v>
      </c>
      <c r="K360" s="3">
        <f>SUM(FSGT5_Class!P65,FSGT5_Class!X65)</f>
        <v>0</v>
      </c>
    </row>
    <row r="361" spans="1:11" x14ac:dyDescent="0.3">
      <c r="A361" s="167">
        <v>5</v>
      </c>
      <c r="B361" s="167">
        <v>59</v>
      </c>
      <c r="C361" s="19" t="str">
        <f t="shared" si="10"/>
        <v/>
      </c>
      <c r="D361" s="19" t="str">
        <f>FSGT5_Class!D66</f>
        <v/>
      </c>
      <c r="E361" s="19" t="str">
        <f>FSGT5_Class!E66</f>
        <v/>
      </c>
      <c r="F361" s="19" t="str">
        <f>FSGT5_Class!F66</f>
        <v/>
      </c>
      <c r="G361" s="19" t="str">
        <f>FSGT5_Class!G66</f>
        <v/>
      </c>
      <c r="H361" s="19">
        <f>VLOOKUP(C361,Liste!$E$3:$K$1407,7,FALSE)</f>
        <v>0</v>
      </c>
      <c r="I361" s="19" t="str">
        <f>FSGT5_Class!H66</f>
        <v/>
      </c>
      <c r="J361" s="3">
        <f>SUM(FSGT5_Class!K66,FSGT5_Class!S66)</f>
        <v>0</v>
      </c>
      <c r="K361" s="3">
        <f>SUM(FSGT5_Class!P66,FSGT5_Class!X66)</f>
        <v>0</v>
      </c>
    </row>
    <row r="362" spans="1:11" x14ac:dyDescent="0.3">
      <c r="A362" s="167">
        <v>5</v>
      </c>
      <c r="B362" s="167">
        <v>60</v>
      </c>
      <c r="C362" s="19" t="str">
        <f t="shared" si="10"/>
        <v/>
      </c>
      <c r="D362" s="19" t="str">
        <f>FSGT5_Class!D67</f>
        <v/>
      </c>
      <c r="E362" s="19" t="str">
        <f>FSGT5_Class!E67</f>
        <v/>
      </c>
      <c r="F362" s="19" t="str">
        <f>FSGT5_Class!F67</f>
        <v/>
      </c>
      <c r="G362" s="19" t="str">
        <f>FSGT5_Class!G67</f>
        <v/>
      </c>
      <c r="H362" s="19">
        <f>VLOOKUP(C362,Liste!$E$3:$K$1407,7,FALSE)</f>
        <v>0</v>
      </c>
      <c r="I362" s="19" t="str">
        <f>FSGT5_Class!H67</f>
        <v/>
      </c>
      <c r="J362" s="3">
        <f>SUM(FSGT5_Class!K67,FSGT5_Class!S67)</f>
        <v>0</v>
      </c>
      <c r="K362" s="3">
        <f>SUM(FSGT5_Class!P67,FSGT5_Class!X67)</f>
        <v>0</v>
      </c>
    </row>
    <row r="363" spans="1:11" x14ac:dyDescent="0.3">
      <c r="A363" s="167">
        <v>5</v>
      </c>
      <c r="B363" s="167">
        <v>61</v>
      </c>
      <c r="C363" s="19" t="str">
        <f t="shared" si="10"/>
        <v/>
      </c>
      <c r="D363" s="19" t="str">
        <f>FSGT5_Class!D68</f>
        <v/>
      </c>
      <c r="E363" s="19" t="str">
        <f>FSGT5_Class!E68</f>
        <v/>
      </c>
      <c r="F363" s="19" t="str">
        <f>FSGT5_Class!F68</f>
        <v/>
      </c>
      <c r="G363" s="19" t="str">
        <f>FSGT5_Class!G68</f>
        <v/>
      </c>
      <c r="H363" s="19">
        <f>VLOOKUP(C363,Liste!$E$3:$K$1407,7,FALSE)</f>
        <v>0</v>
      </c>
      <c r="I363" s="19" t="str">
        <f>FSGT5_Class!H68</f>
        <v/>
      </c>
      <c r="J363" s="3">
        <f>SUM(FSGT5_Class!K68,FSGT5_Class!S68)</f>
        <v>0</v>
      </c>
      <c r="K363" s="3">
        <f>SUM(FSGT5_Class!P68,FSGT5_Class!X68)</f>
        <v>0</v>
      </c>
    </row>
    <row r="364" spans="1:11" x14ac:dyDescent="0.3">
      <c r="A364" s="167">
        <v>5</v>
      </c>
      <c r="B364" s="167">
        <v>62</v>
      </c>
      <c r="C364" s="19" t="str">
        <f t="shared" si="10"/>
        <v/>
      </c>
      <c r="D364" s="19" t="str">
        <f>FSGT5_Class!D69</f>
        <v/>
      </c>
      <c r="E364" s="19" t="str">
        <f>FSGT5_Class!E69</f>
        <v/>
      </c>
      <c r="F364" s="19" t="str">
        <f>FSGT5_Class!F69</f>
        <v/>
      </c>
      <c r="G364" s="19" t="str">
        <f>FSGT5_Class!G69</f>
        <v/>
      </c>
      <c r="H364" s="19">
        <f>VLOOKUP(C364,Liste!$E$3:$K$1407,7,FALSE)</f>
        <v>0</v>
      </c>
      <c r="I364" s="19" t="str">
        <f>FSGT5_Class!H69</f>
        <v/>
      </c>
      <c r="J364" s="3">
        <f>SUM(FSGT5_Class!K69,FSGT5_Class!S69)</f>
        <v>0</v>
      </c>
      <c r="K364" s="3">
        <f>SUM(FSGT5_Class!P69,FSGT5_Class!X69)</f>
        <v>0</v>
      </c>
    </row>
    <row r="365" spans="1:11" x14ac:dyDescent="0.3">
      <c r="A365" s="167">
        <v>5</v>
      </c>
      <c r="B365" s="167">
        <v>63</v>
      </c>
      <c r="C365" s="19" t="str">
        <f t="shared" si="10"/>
        <v/>
      </c>
      <c r="D365" s="19" t="str">
        <f>FSGT5_Class!D70</f>
        <v/>
      </c>
      <c r="E365" s="19" t="str">
        <f>FSGT5_Class!E70</f>
        <v/>
      </c>
      <c r="F365" s="19" t="str">
        <f>FSGT5_Class!F70</f>
        <v/>
      </c>
      <c r="G365" s="19" t="str">
        <f>FSGT5_Class!G70</f>
        <v/>
      </c>
      <c r="H365" s="19">
        <f>VLOOKUP(C365,Liste!$E$3:$K$1407,7,FALSE)</f>
        <v>0</v>
      </c>
      <c r="I365" s="19" t="str">
        <f>FSGT5_Class!H70</f>
        <v/>
      </c>
      <c r="J365" s="3">
        <f>SUM(FSGT5_Class!K70,FSGT5_Class!S70)</f>
        <v>0</v>
      </c>
      <c r="K365" s="3">
        <f>SUM(FSGT5_Class!P70,FSGT5_Class!X70)</f>
        <v>0</v>
      </c>
    </row>
    <row r="366" spans="1:11" x14ac:dyDescent="0.3">
      <c r="A366" s="167">
        <v>5</v>
      </c>
      <c r="B366" s="167">
        <v>64</v>
      </c>
      <c r="C366" s="19" t="str">
        <f t="shared" si="10"/>
        <v/>
      </c>
      <c r="D366" s="19" t="str">
        <f>FSGT5_Class!D71</f>
        <v/>
      </c>
      <c r="E366" s="19" t="str">
        <f>FSGT5_Class!E71</f>
        <v/>
      </c>
      <c r="F366" s="19" t="str">
        <f>FSGT5_Class!F71</f>
        <v/>
      </c>
      <c r="G366" s="19" t="str">
        <f>FSGT5_Class!G71</f>
        <v/>
      </c>
      <c r="H366" s="19">
        <f>VLOOKUP(C366,Liste!$E$3:$K$1407,7,FALSE)</f>
        <v>0</v>
      </c>
      <c r="I366" s="19" t="str">
        <f>FSGT5_Class!H71</f>
        <v/>
      </c>
      <c r="J366" s="3">
        <f>SUM(FSGT5_Class!K71,FSGT5_Class!S71)</f>
        <v>0</v>
      </c>
      <c r="K366" s="3">
        <f>SUM(FSGT5_Class!P71,FSGT5_Class!X71)</f>
        <v>0</v>
      </c>
    </row>
    <row r="367" spans="1:11" x14ac:dyDescent="0.3">
      <c r="A367" s="167">
        <v>5</v>
      </c>
      <c r="B367" s="167">
        <v>65</v>
      </c>
      <c r="C367" s="19" t="str">
        <f t="shared" si="10"/>
        <v/>
      </c>
      <c r="D367" s="19" t="str">
        <f>FSGT5_Class!D72</f>
        <v/>
      </c>
      <c r="E367" s="19" t="str">
        <f>FSGT5_Class!E72</f>
        <v/>
      </c>
      <c r="F367" s="19" t="str">
        <f>FSGT5_Class!F72</f>
        <v/>
      </c>
      <c r="G367" s="19" t="str">
        <f>FSGT5_Class!G72</f>
        <v/>
      </c>
      <c r="H367" s="19">
        <f>VLOOKUP(C367,Liste!$E$3:$K$1407,7,FALSE)</f>
        <v>0</v>
      </c>
      <c r="I367" s="19" t="str">
        <f>FSGT5_Class!H72</f>
        <v/>
      </c>
      <c r="J367" s="3">
        <f>SUM(FSGT5_Class!K72,FSGT5_Class!S72)</f>
        <v>0</v>
      </c>
      <c r="K367" s="3">
        <f>SUM(FSGT5_Class!P72,FSGT5_Class!X72)</f>
        <v>0</v>
      </c>
    </row>
    <row r="368" spans="1:11" x14ac:dyDescent="0.3">
      <c r="A368" s="167">
        <v>5</v>
      </c>
      <c r="B368" s="167">
        <v>66</v>
      </c>
      <c r="C368" s="19" t="str">
        <f t="shared" ref="C368:C431" si="11">CONCATENATE(D368,E368)</f>
        <v/>
      </c>
      <c r="D368" s="19" t="str">
        <f>FSGT5_Class!D73</f>
        <v/>
      </c>
      <c r="E368" s="19" t="str">
        <f>FSGT5_Class!E73</f>
        <v/>
      </c>
      <c r="F368" s="19" t="str">
        <f>FSGT5_Class!F73</f>
        <v/>
      </c>
      <c r="G368" s="19" t="str">
        <f>FSGT5_Class!G73</f>
        <v/>
      </c>
      <c r="H368" s="19">
        <f>VLOOKUP(C368,Liste!$E$3:$K$1407,7,FALSE)</f>
        <v>0</v>
      </c>
      <c r="I368" s="19" t="str">
        <f>FSGT5_Class!H73</f>
        <v/>
      </c>
      <c r="J368" s="3">
        <f>SUM(FSGT5_Class!K73,FSGT5_Class!S73)</f>
        <v>0</v>
      </c>
      <c r="K368" s="3">
        <f>SUM(FSGT5_Class!P73,FSGT5_Class!X73)</f>
        <v>0</v>
      </c>
    </row>
    <row r="369" spans="1:11" x14ac:dyDescent="0.3">
      <c r="A369" s="167">
        <v>5</v>
      </c>
      <c r="B369" s="167">
        <v>67</v>
      </c>
      <c r="C369" s="19" t="str">
        <f t="shared" si="11"/>
        <v/>
      </c>
      <c r="D369" s="19" t="str">
        <f>FSGT5_Class!D74</f>
        <v/>
      </c>
      <c r="E369" s="19" t="str">
        <f>FSGT5_Class!E74</f>
        <v/>
      </c>
      <c r="F369" s="19" t="str">
        <f>FSGT5_Class!F74</f>
        <v/>
      </c>
      <c r="G369" s="19" t="str">
        <f>FSGT5_Class!G74</f>
        <v/>
      </c>
      <c r="H369" s="19">
        <f>VLOOKUP(C369,Liste!$E$3:$K$1407,7,FALSE)</f>
        <v>0</v>
      </c>
      <c r="I369" s="19" t="str">
        <f>FSGT5_Class!H74</f>
        <v/>
      </c>
      <c r="J369" s="3">
        <f>SUM(FSGT5_Class!K74,FSGT5_Class!S74)</f>
        <v>0</v>
      </c>
      <c r="K369" s="3">
        <f>SUM(FSGT5_Class!P74,FSGT5_Class!X74)</f>
        <v>0</v>
      </c>
    </row>
    <row r="370" spans="1:11" x14ac:dyDescent="0.3">
      <c r="A370" s="167">
        <v>5</v>
      </c>
      <c r="B370" s="167">
        <v>68</v>
      </c>
      <c r="C370" s="19" t="str">
        <f t="shared" si="11"/>
        <v/>
      </c>
      <c r="D370" s="19" t="str">
        <f>FSGT5_Class!D75</f>
        <v/>
      </c>
      <c r="E370" s="19" t="str">
        <f>FSGT5_Class!E75</f>
        <v/>
      </c>
      <c r="F370" s="19" t="str">
        <f>FSGT5_Class!F75</f>
        <v/>
      </c>
      <c r="G370" s="19" t="str">
        <f>FSGT5_Class!G75</f>
        <v/>
      </c>
      <c r="H370" s="19">
        <f>VLOOKUP(C370,Liste!$E$3:$K$1407,7,FALSE)</f>
        <v>0</v>
      </c>
      <c r="I370" s="19" t="str">
        <f>FSGT5_Class!H75</f>
        <v/>
      </c>
      <c r="J370" s="3">
        <f>SUM(FSGT5_Class!K75,FSGT5_Class!S75)</f>
        <v>0</v>
      </c>
      <c r="K370" s="3">
        <f>SUM(FSGT5_Class!P75,FSGT5_Class!X75)</f>
        <v>0</v>
      </c>
    </row>
    <row r="371" spans="1:11" x14ac:dyDescent="0.3">
      <c r="A371" s="167">
        <v>5</v>
      </c>
      <c r="B371" s="167">
        <v>69</v>
      </c>
      <c r="C371" s="19" t="str">
        <f t="shared" si="11"/>
        <v/>
      </c>
      <c r="D371" s="19" t="str">
        <f>FSGT5_Class!D76</f>
        <v/>
      </c>
      <c r="E371" s="19" t="str">
        <f>FSGT5_Class!E76</f>
        <v/>
      </c>
      <c r="F371" s="19" t="str">
        <f>FSGT5_Class!F76</f>
        <v/>
      </c>
      <c r="G371" s="19" t="str">
        <f>FSGT5_Class!G76</f>
        <v/>
      </c>
      <c r="H371" s="19">
        <f>VLOOKUP(C371,Liste!$E$3:$K$1407,7,FALSE)</f>
        <v>0</v>
      </c>
      <c r="I371" s="19" t="str">
        <f>FSGT5_Class!H76</f>
        <v/>
      </c>
      <c r="J371" s="3">
        <f>SUM(FSGT5_Class!K76,FSGT5_Class!S76)</f>
        <v>0</v>
      </c>
      <c r="K371" s="3">
        <f>SUM(FSGT5_Class!P76,FSGT5_Class!X76)</f>
        <v>0</v>
      </c>
    </row>
    <row r="372" spans="1:11" x14ac:dyDescent="0.3">
      <c r="A372" s="167">
        <v>5</v>
      </c>
      <c r="B372" s="167">
        <v>70</v>
      </c>
      <c r="C372" s="19" t="str">
        <f t="shared" si="11"/>
        <v/>
      </c>
      <c r="D372" s="19" t="str">
        <f>FSGT5_Class!D77</f>
        <v/>
      </c>
      <c r="E372" s="19" t="str">
        <f>FSGT5_Class!E77</f>
        <v/>
      </c>
      <c r="F372" s="19" t="str">
        <f>FSGT5_Class!F77</f>
        <v/>
      </c>
      <c r="G372" s="19" t="str">
        <f>FSGT5_Class!G77</f>
        <v/>
      </c>
      <c r="H372" s="19">
        <f>VLOOKUP(C372,Liste!$E$3:$K$1407,7,FALSE)</f>
        <v>0</v>
      </c>
      <c r="I372" s="19" t="str">
        <f>FSGT5_Class!H77</f>
        <v/>
      </c>
      <c r="J372" s="3">
        <f>SUM(FSGT5_Class!K77,FSGT5_Class!S77)</f>
        <v>0</v>
      </c>
      <c r="K372" s="3">
        <f>SUM(FSGT5_Class!P77,FSGT5_Class!X77)</f>
        <v>0</v>
      </c>
    </row>
    <row r="373" spans="1:11" x14ac:dyDescent="0.3">
      <c r="A373" s="167">
        <v>5</v>
      </c>
      <c r="B373" s="167">
        <v>71</v>
      </c>
      <c r="C373" s="19" t="str">
        <f t="shared" si="11"/>
        <v/>
      </c>
      <c r="D373" s="19" t="str">
        <f>FSGT5_Class!D78</f>
        <v/>
      </c>
      <c r="E373" s="19" t="str">
        <f>FSGT5_Class!E78</f>
        <v/>
      </c>
      <c r="F373" s="19" t="str">
        <f>FSGT5_Class!F78</f>
        <v/>
      </c>
      <c r="G373" s="19" t="str">
        <f>FSGT5_Class!G78</f>
        <v/>
      </c>
      <c r="H373" s="19">
        <f>VLOOKUP(C373,Liste!$E$3:$K$1407,7,FALSE)</f>
        <v>0</v>
      </c>
      <c r="I373" s="19" t="str">
        <f>FSGT5_Class!H78</f>
        <v/>
      </c>
      <c r="J373" s="3">
        <f>SUM(FSGT5_Class!K78,FSGT5_Class!S78)</f>
        <v>0</v>
      </c>
      <c r="K373" s="3">
        <f>SUM(FSGT5_Class!P78,FSGT5_Class!X78)</f>
        <v>0</v>
      </c>
    </row>
    <row r="374" spans="1:11" x14ac:dyDescent="0.3">
      <c r="A374" s="167">
        <v>5</v>
      </c>
      <c r="B374" s="167">
        <v>72</v>
      </c>
      <c r="C374" s="19" t="str">
        <f t="shared" si="11"/>
        <v/>
      </c>
      <c r="D374" s="19" t="str">
        <f>FSGT5_Class!D79</f>
        <v/>
      </c>
      <c r="E374" s="19" t="str">
        <f>FSGT5_Class!E79</f>
        <v/>
      </c>
      <c r="F374" s="19" t="str">
        <f>FSGT5_Class!F79</f>
        <v/>
      </c>
      <c r="G374" s="19" t="str">
        <f>FSGT5_Class!G79</f>
        <v/>
      </c>
      <c r="H374" s="19">
        <f>VLOOKUP(C374,Liste!$E$3:$K$1407,7,FALSE)</f>
        <v>0</v>
      </c>
      <c r="I374" s="19" t="str">
        <f>FSGT5_Class!H79</f>
        <v/>
      </c>
      <c r="J374" s="3">
        <f>SUM(FSGT5_Class!K79,FSGT5_Class!S79)</f>
        <v>0</v>
      </c>
      <c r="K374" s="3">
        <f>SUM(FSGT5_Class!P79,FSGT5_Class!X79)</f>
        <v>0</v>
      </c>
    </row>
    <row r="375" spans="1:11" x14ac:dyDescent="0.3">
      <c r="A375" s="167">
        <v>5</v>
      </c>
      <c r="B375" s="167">
        <v>73</v>
      </c>
      <c r="C375" s="19" t="str">
        <f t="shared" si="11"/>
        <v/>
      </c>
      <c r="D375" s="19" t="str">
        <f>FSGT5_Class!D80</f>
        <v/>
      </c>
      <c r="E375" s="19" t="str">
        <f>FSGT5_Class!E80</f>
        <v/>
      </c>
      <c r="F375" s="19" t="str">
        <f>FSGT5_Class!F80</f>
        <v/>
      </c>
      <c r="G375" s="19" t="str">
        <f>FSGT5_Class!G80</f>
        <v/>
      </c>
      <c r="H375" s="19">
        <f>VLOOKUP(C375,Liste!$E$3:$K$1407,7,FALSE)</f>
        <v>0</v>
      </c>
      <c r="I375" s="19" t="str">
        <f>FSGT5_Class!H80</f>
        <v/>
      </c>
      <c r="J375" s="3">
        <f>SUM(FSGT5_Class!K80,FSGT5_Class!S80)</f>
        <v>0</v>
      </c>
      <c r="K375" s="3">
        <f>SUM(FSGT5_Class!P80,FSGT5_Class!X80)</f>
        <v>0</v>
      </c>
    </row>
    <row r="376" spans="1:11" x14ac:dyDescent="0.3">
      <c r="A376" s="167">
        <v>5</v>
      </c>
      <c r="B376" s="167">
        <v>74</v>
      </c>
      <c r="C376" s="19" t="str">
        <f t="shared" si="11"/>
        <v/>
      </c>
      <c r="D376" s="19" t="str">
        <f>FSGT5_Class!D81</f>
        <v/>
      </c>
      <c r="E376" s="19" t="str">
        <f>FSGT5_Class!E81</f>
        <v/>
      </c>
      <c r="F376" s="19" t="str">
        <f>FSGT5_Class!F81</f>
        <v/>
      </c>
      <c r="G376" s="19" t="str">
        <f>FSGT5_Class!G81</f>
        <v/>
      </c>
      <c r="H376" s="19">
        <f>VLOOKUP(C376,Liste!$E$3:$K$1407,7,FALSE)</f>
        <v>0</v>
      </c>
      <c r="I376" s="19" t="str">
        <f>FSGT5_Class!H81</f>
        <v/>
      </c>
      <c r="J376" s="3">
        <f>SUM(FSGT5_Class!K81,FSGT5_Class!S81)</f>
        <v>0</v>
      </c>
      <c r="K376" s="3">
        <f>SUM(FSGT5_Class!P81,FSGT5_Class!X81)</f>
        <v>0</v>
      </c>
    </row>
    <row r="377" spans="1:11" x14ac:dyDescent="0.3">
      <c r="A377" s="167">
        <v>5</v>
      </c>
      <c r="B377" s="167">
        <v>75</v>
      </c>
      <c r="C377" s="19" t="str">
        <f t="shared" si="11"/>
        <v/>
      </c>
      <c r="D377" s="19" t="str">
        <f>FSGT5_Class!D82</f>
        <v/>
      </c>
      <c r="E377" s="19" t="str">
        <f>FSGT5_Class!E82</f>
        <v/>
      </c>
      <c r="F377" s="19" t="str">
        <f>FSGT5_Class!F82</f>
        <v/>
      </c>
      <c r="G377" s="19" t="str">
        <f>FSGT5_Class!G82</f>
        <v/>
      </c>
      <c r="H377" s="19">
        <f>VLOOKUP(C377,Liste!$E$3:$K$1407,7,FALSE)</f>
        <v>0</v>
      </c>
      <c r="I377" s="19" t="str">
        <f>FSGT5_Class!H82</f>
        <v/>
      </c>
      <c r="J377" s="3">
        <f>SUM(FSGT5_Class!K82,FSGT5_Class!S82)</f>
        <v>0</v>
      </c>
      <c r="K377" s="3">
        <f>SUM(FSGT5_Class!P82,FSGT5_Class!X82)</f>
        <v>0</v>
      </c>
    </row>
    <row r="378" spans="1:11" x14ac:dyDescent="0.3">
      <c r="A378" s="167">
        <v>5</v>
      </c>
      <c r="B378" s="167">
        <v>76</v>
      </c>
      <c r="C378" s="19" t="str">
        <f t="shared" si="11"/>
        <v/>
      </c>
      <c r="D378" s="19" t="str">
        <f>FSGT5_Class!D83</f>
        <v/>
      </c>
      <c r="E378" s="19" t="str">
        <f>FSGT5_Class!E83</f>
        <v/>
      </c>
      <c r="F378" s="19" t="str">
        <f>FSGT5_Class!F83</f>
        <v/>
      </c>
      <c r="G378" s="19" t="str">
        <f>FSGT5_Class!G83</f>
        <v/>
      </c>
      <c r="H378" s="19">
        <f>VLOOKUP(C378,Liste!$E$3:$K$1407,7,FALSE)</f>
        <v>0</v>
      </c>
      <c r="I378" s="19" t="str">
        <f>FSGT5_Class!H83</f>
        <v/>
      </c>
      <c r="J378" s="3">
        <f>SUM(FSGT5_Class!K83,FSGT5_Class!S83)</f>
        <v>0</v>
      </c>
      <c r="K378" s="3">
        <f>SUM(FSGT5_Class!P83,FSGT5_Class!X83)</f>
        <v>0</v>
      </c>
    </row>
    <row r="379" spans="1:11" x14ac:dyDescent="0.3">
      <c r="A379" s="167">
        <v>5</v>
      </c>
      <c r="B379" s="167">
        <v>77</v>
      </c>
      <c r="C379" s="19" t="str">
        <f t="shared" si="11"/>
        <v/>
      </c>
      <c r="D379" s="19" t="str">
        <f>FSGT5_Class!D84</f>
        <v/>
      </c>
      <c r="E379" s="19" t="str">
        <f>FSGT5_Class!E84</f>
        <v/>
      </c>
      <c r="F379" s="19" t="str">
        <f>FSGT5_Class!F84</f>
        <v/>
      </c>
      <c r="G379" s="19" t="str">
        <f>FSGT5_Class!G84</f>
        <v/>
      </c>
      <c r="H379" s="19">
        <f>VLOOKUP(C379,Liste!$E$3:$K$1407,7,FALSE)</f>
        <v>0</v>
      </c>
      <c r="I379" s="19" t="str">
        <f>FSGT5_Class!H84</f>
        <v/>
      </c>
      <c r="J379" s="3">
        <f>SUM(FSGT5_Class!K84,FSGT5_Class!S84)</f>
        <v>0</v>
      </c>
      <c r="K379" s="3">
        <f>SUM(FSGT5_Class!P84,FSGT5_Class!X84)</f>
        <v>0</v>
      </c>
    </row>
    <row r="380" spans="1:11" x14ac:dyDescent="0.3">
      <c r="A380" s="167">
        <v>5</v>
      </c>
      <c r="B380" s="167">
        <v>78</v>
      </c>
      <c r="C380" s="19" t="str">
        <f t="shared" si="11"/>
        <v/>
      </c>
      <c r="D380" s="19" t="str">
        <f>FSGT5_Class!D85</f>
        <v/>
      </c>
      <c r="E380" s="19" t="str">
        <f>FSGT5_Class!E85</f>
        <v/>
      </c>
      <c r="F380" s="19" t="str">
        <f>FSGT5_Class!F85</f>
        <v/>
      </c>
      <c r="G380" s="19" t="str">
        <f>FSGT5_Class!G85</f>
        <v/>
      </c>
      <c r="H380" s="19">
        <f>VLOOKUP(C380,Liste!$E$3:$K$1407,7,FALSE)</f>
        <v>0</v>
      </c>
      <c r="I380" s="19" t="str">
        <f>FSGT5_Class!H85</f>
        <v/>
      </c>
      <c r="J380" s="3">
        <f>SUM(FSGT5_Class!K85,FSGT5_Class!S85)</f>
        <v>0</v>
      </c>
      <c r="K380" s="3">
        <f>SUM(FSGT5_Class!P85,FSGT5_Class!X85)</f>
        <v>0</v>
      </c>
    </row>
    <row r="381" spans="1:11" x14ac:dyDescent="0.3">
      <c r="A381" s="167">
        <v>5</v>
      </c>
      <c r="B381" s="167">
        <v>79</v>
      </c>
      <c r="C381" s="19" t="str">
        <f t="shared" si="11"/>
        <v/>
      </c>
      <c r="D381" s="19" t="str">
        <f>FSGT5_Class!D86</f>
        <v/>
      </c>
      <c r="E381" s="19" t="str">
        <f>FSGT5_Class!E86</f>
        <v/>
      </c>
      <c r="F381" s="19" t="str">
        <f>FSGT5_Class!F86</f>
        <v/>
      </c>
      <c r="G381" s="19" t="str">
        <f>FSGT5_Class!G86</f>
        <v/>
      </c>
      <c r="H381" s="19">
        <f>VLOOKUP(C381,Liste!$E$3:$K$1407,7,FALSE)</f>
        <v>0</v>
      </c>
      <c r="I381" s="19" t="str">
        <f>FSGT5_Class!H86</f>
        <v/>
      </c>
      <c r="J381" s="3">
        <f>SUM(FSGT5_Class!K86,FSGT5_Class!S86)</f>
        <v>0</v>
      </c>
      <c r="K381" s="3">
        <f>SUM(FSGT5_Class!P86,FSGT5_Class!X86)</f>
        <v>0</v>
      </c>
    </row>
    <row r="382" spans="1:11" x14ac:dyDescent="0.3">
      <c r="A382" s="167">
        <v>5</v>
      </c>
      <c r="B382" s="167">
        <v>80</v>
      </c>
      <c r="C382" s="19" t="str">
        <f t="shared" si="11"/>
        <v/>
      </c>
      <c r="D382" s="19" t="str">
        <f>FSGT5_Class!D87</f>
        <v/>
      </c>
      <c r="E382" s="19" t="str">
        <f>FSGT5_Class!E87</f>
        <v/>
      </c>
      <c r="F382" s="19" t="str">
        <f>FSGT5_Class!F87</f>
        <v/>
      </c>
      <c r="G382" s="19" t="str">
        <f>FSGT5_Class!G87</f>
        <v/>
      </c>
      <c r="H382" s="19">
        <f>VLOOKUP(C382,Liste!$E$3:$K$1407,7,FALSE)</f>
        <v>0</v>
      </c>
      <c r="I382" s="19" t="str">
        <f>FSGT5_Class!H87</f>
        <v/>
      </c>
      <c r="J382" s="3">
        <f>SUM(FSGT5_Class!K87,FSGT5_Class!S87)</f>
        <v>0</v>
      </c>
      <c r="K382" s="3">
        <f>SUM(FSGT5_Class!P87,FSGT5_Class!X87)</f>
        <v>0</v>
      </c>
    </row>
    <row r="383" spans="1:11" x14ac:dyDescent="0.3">
      <c r="A383" s="167">
        <v>5</v>
      </c>
      <c r="B383" s="167">
        <v>81</v>
      </c>
      <c r="C383" s="19" t="str">
        <f t="shared" si="11"/>
        <v/>
      </c>
      <c r="D383" s="19" t="str">
        <f>FSGT5_Class!D88</f>
        <v/>
      </c>
      <c r="E383" s="19" t="str">
        <f>FSGT5_Class!E88</f>
        <v/>
      </c>
      <c r="F383" s="19" t="str">
        <f>FSGT5_Class!F88</f>
        <v/>
      </c>
      <c r="G383" s="19" t="str">
        <f>FSGT5_Class!G88</f>
        <v/>
      </c>
      <c r="H383" s="19">
        <f>VLOOKUP(C383,Liste!$E$3:$K$1407,7,FALSE)</f>
        <v>0</v>
      </c>
      <c r="I383" s="19" t="str">
        <f>FSGT5_Class!H88</f>
        <v/>
      </c>
      <c r="J383" s="3">
        <f>SUM(FSGT5_Class!K88,FSGT5_Class!S88)</f>
        <v>0</v>
      </c>
      <c r="K383" s="3">
        <f>SUM(FSGT5_Class!P88,FSGT5_Class!X88)</f>
        <v>0</v>
      </c>
    </row>
    <row r="384" spans="1:11" x14ac:dyDescent="0.3">
      <c r="A384" s="167">
        <v>5</v>
      </c>
      <c r="B384" s="167">
        <v>82</v>
      </c>
      <c r="C384" s="19" t="str">
        <f t="shared" si="11"/>
        <v/>
      </c>
      <c r="D384" s="19" t="str">
        <f>FSGT5_Class!D89</f>
        <v/>
      </c>
      <c r="E384" s="19" t="str">
        <f>FSGT5_Class!E89</f>
        <v/>
      </c>
      <c r="F384" s="19" t="str">
        <f>FSGT5_Class!F89</f>
        <v/>
      </c>
      <c r="G384" s="19" t="str">
        <f>FSGT5_Class!G89</f>
        <v/>
      </c>
      <c r="H384" s="19">
        <f>VLOOKUP(C384,Liste!$E$3:$K$1407,7,FALSE)</f>
        <v>0</v>
      </c>
      <c r="I384" s="19" t="str">
        <f>FSGT5_Class!H89</f>
        <v/>
      </c>
      <c r="J384" s="3">
        <f>SUM(FSGT5_Class!K89,FSGT5_Class!S89)</f>
        <v>0</v>
      </c>
      <c r="K384" s="3">
        <f>SUM(FSGT5_Class!P89,FSGT5_Class!X89)</f>
        <v>0</v>
      </c>
    </row>
    <row r="385" spans="1:11" x14ac:dyDescent="0.3">
      <c r="A385" s="167">
        <v>5</v>
      </c>
      <c r="B385" s="167">
        <v>83</v>
      </c>
      <c r="C385" s="19" t="str">
        <f t="shared" si="11"/>
        <v/>
      </c>
      <c r="D385" s="19" t="str">
        <f>FSGT5_Class!D90</f>
        <v/>
      </c>
      <c r="E385" s="19" t="str">
        <f>FSGT5_Class!E90</f>
        <v/>
      </c>
      <c r="F385" s="19" t="str">
        <f>FSGT5_Class!F90</f>
        <v/>
      </c>
      <c r="G385" s="19" t="str">
        <f>FSGT5_Class!G90</f>
        <v/>
      </c>
      <c r="H385" s="19">
        <f>VLOOKUP(C385,Liste!$E$3:$K$1407,7,FALSE)</f>
        <v>0</v>
      </c>
      <c r="I385" s="19" t="str">
        <f>FSGT5_Class!H90</f>
        <v/>
      </c>
      <c r="J385" s="3">
        <f>SUM(FSGT5_Class!K90,FSGT5_Class!S90)</f>
        <v>0</v>
      </c>
      <c r="K385" s="3">
        <f>SUM(FSGT5_Class!P90,FSGT5_Class!X90)</f>
        <v>0</v>
      </c>
    </row>
    <row r="386" spans="1:11" x14ac:dyDescent="0.3">
      <c r="A386" s="167">
        <v>5</v>
      </c>
      <c r="B386" s="167">
        <v>84</v>
      </c>
      <c r="C386" s="19" t="str">
        <f t="shared" si="11"/>
        <v/>
      </c>
      <c r="D386" s="19" t="str">
        <f>FSGT5_Class!D91</f>
        <v/>
      </c>
      <c r="E386" s="19" t="str">
        <f>FSGT5_Class!E91</f>
        <v/>
      </c>
      <c r="F386" s="19" t="str">
        <f>FSGT5_Class!F91</f>
        <v/>
      </c>
      <c r="G386" s="19" t="str">
        <f>FSGT5_Class!G91</f>
        <v/>
      </c>
      <c r="H386" s="19">
        <f>VLOOKUP(C386,Liste!$E$3:$K$1407,7,FALSE)</f>
        <v>0</v>
      </c>
      <c r="I386" s="19" t="str">
        <f>FSGT5_Class!H91</f>
        <v/>
      </c>
      <c r="J386" s="3">
        <f>SUM(FSGT5_Class!K91,FSGT5_Class!S91)</f>
        <v>0</v>
      </c>
      <c r="K386" s="3">
        <f>SUM(FSGT5_Class!P91,FSGT5_Class!X91)</f>
        <v>0</v>
      </c>
    </row>
    <row r="387" spans="1:11" x14ac:dyDescent="0.3">
      <c r="A387" s="167">
        <v>5</v>
      </c>
      <c r="B387" s="167">
        <v>85</v>
      </c>
      <c r="C387" s="19" t="str">
        <f t="shared" si="11"/>
        <v/>
      </c>
      <c r="D387" s="19" t="str">
        <f>FSGT5_Class!D92</f>
        <v/>
      </c>
      <c r="E387" s="19" t="str">
        <f>FSGT5_Class!E92</f>
        <v/>
      </c>
      <c r="F387" s="19" t="str">
        <f>FSGT5_Class!F92</f>
        <v/>
      </c>
      <c r="G387" s="19" t="str">
        <f>FSGT5_Class!G92</f>
        <v/>
      </c>
      <c r="H387" s="19">
        <f>VLOOKUP(C387,Liste!$E$3:$K$1407,7,FALSE)</f>
        <v>0</v>
      </c>
      <c r="I387" s="19" t="str">
        <f>FSGT5_Class!H92</f>
        <v/>
      </c>
      <c r="J387" s="3">
        <f>SUM(FSGT5_Class!K92,FSGT5_Class!S92)</f>
        <v>0</v>
      </c>
      <c r="K387" s="3">
        <f>SUM(FSGT5_Class!P92,FSGT5_Class!X92)</f>
        <v>0</v>
      </c>
    </row>
    <row r="388" spans="1:11" x14ac:dyDescent="0.3">
      <c r="A388" s="167">
        <v>5</v>
      </c>
      <c r="B388" s="167">
        <v>86</v>
      </c>
      <c r="C388" s="19" t="str">
        <f t="shared" si="11"/>
        <v/>
      </c>
      <c r="D388" s="19" t="str">
        <f>FSGT5_Class!D93</f>
        <v/>
      </c>
      <c r="E388" s="19" t="str">
        <f>FSGT5_Class!E93</f>
        <v/>
      </c>
      <c r="F388" s="19" t="str">
        <f>FSGT5_Class!F93</f>
        <v/>
      </c>
      <c r="G388" s="19" t="str">
        <f>FSGT5_Class!G93</f>
        <v/>
      </c>
      <c r="H388" s="19">
        <f>VLOOKUP(C388,Liste!$E$3:$K$1407,7,FALSE)</f>
        <v>0</v>
      </c>
      <c r="I388" s="19" t="str">
        <f>FSGT5_Class!H93</f>
        <v/>
      </c>
      <c r="J388" s="3">
        <f>SUM(FSGT5_Class!K93,FSGT5_Class!S93)</f>
        <v>0</v>
      </c>
      <c r="K388" s="3">
        <f>SUM(FSGT5_Class!P93,FSGT5_Class!X93)</f>
        <v>0</v>
      </c>
    </row>
    <row r="389" spans="1:11" x14ac:dyDescent="0.3">
      <c r="A389" s="167">
        <v>5</v>
      </c>
      <c r="B389" s="167">
        <v>87</v>
      </c>
      <c r="C389" s="19" t="str">
        <f t="shared" si="11"/>
        <v/>
      </c>
      <c r="D389" s="19" t="str">
        <f>FSGT5_Class!D94</f>
        <v/>
      </c>
      <c r="E389" s="19" t="str">
        <f>FSGT5_Class!E94</f>
        <v/>
      </c>
      <c r="F389" s="19" t="str">
        <f>FSGT5_Class!F94</f>
        <v/>
      </c>
      <c r="G389" s="19" t="str">
        <f>FSGT5_Class!G94</f>
        <v/>
      </c>
      <c r="H389" s="19">
        <f>VLOOKUP(C389,Liste!$E$3:$K$1407,7,FALSE)</f>
        <v>0</v>
      </c>
      <c r="I389" s="19" t="str">
        <f>FSGT5_Class!H94</f>
        <v/>
      </c>
      <c r="J389" s="3">
        <f>SUM(FSGT5_Class!K94,FSGT5_Class!S94)</f>
        <v>0</v>
      </c>
      <c r="K389" s="3">
        <f>SUM(FSGT5_Class!P94,FSGT5_Class!X94)</f>
        <v>0</v>
      </c>
    </row>
    <row r="390" spans="1:11" x14ac:dyDescent="0.3">
      <c r="A390" s="167">
        <v>5</v>
      </c>
      <c r="B390" s="167">
        <v>88</v>
      </c>
      <c r="C390" s="19" t="str">
        <f t="shared" si="11"/>
        <v/>
      </c>
      <c r="D390" s="19" t="str">
        <f>FSGT5_Class!D95</f>
        <v/>
      </c>
      <c r="E390" s="19" t="str">
        <f>FSGT5_Class!E95</f>
        <v/>
      </c>
      <c r="F390" s="19" t="str">
        <f>FSGT5_Class!F95</f>
        <v/>
      </c>
      <c r="G390" s="19" t="str">
        <f>FSGT5_Class!G95</f>
        <v/>
      </c>
      <c r="H390" s="19">
        <f>VLOOKUP(C390,Liste!$E$3:$K$1407,7,FALSE)</f>
        <v>0</v>
      </c>
      <c r="I390" s="19" t="str">
        <f>FSGT5_Class!H95</f>
        <v/>
      </c>
      <c r="J390" s="3">
        <f>SUM(FSGT5_Class!K95,FSGT5_Class!S95)</f>
        <v>0</v>
      </c>
      <c r="K390" s="3">
        <f>SUM(FSGT5_Class!P95,FSGT5_Class!X95)</f>
        <v>0</v>
      </c>
    </row>
    <row r="391" spans="1:11" x14ac:dyDescent="0.3">
      <c r="A391" s="167">
        <v>5</v>
      </c>
      <c r="B391" s="167">
        <v>89</v>
      </c>
      <c r="C391" s="19" t="str">
        <f t="shared" si="11"/>
        <v/>
      </c>
      <c r="D391" s="19" t="str">
        <f>FSGT5_Class!D96</f>
        <v/>
      </c>
      <c r="E391" s="19" t="str">
        <f>FSGT5_Class!E96</f>
        <v/>
      </c>
      <c r="F391" s="19" t="str">
        <f>FSGT5_Class!F96</f>
        <v/>
      </c>
      <c r="G391" s="19" t="str">
        <f>FSGT5_Class!G96</f>
        <v/>
      </c>
      <c r="H391" s="19">
        <f>VLOOKUP(C391,Liste!$E$3:$K$1407,7,FALSE)</f>
        <v>0</v>
      </c>
      <c r="I391" s="19" t="str">
        <f>FSGT5_Class!H96</f>
        <v/>
      </c>
      <c r="J391" s="3">
        <f>SUM(FSGT5_Class!K96,FSGT5_Class!S96)</f>
        <v>0</v>
      </c>
      <c r="K391" s="3">
        <f>SUM(FSGT5_Class!P96,FSGT5_Class!X96)</f>
        <v>0</v>
      </c>
    </row>
    <row r="392" spans="1:11" x14ac:dyDescent="0.3">
      <c r="A392" s="167">
        <v>5</v>
      </c>
      <c r="B392" s="167">
        <v>90</v>
      </c>
      <c r="C392" s="19" t="str">
        <f t="shared" si="11"/>
        <v/>
      </c>
      <c r="D392" s="19" t="str">
        <f>FSGT5_Class!D97</f>
        <v/>
      </c>
      <c r="E392" s="19" t="str">
        <f>FSGT5_Class!E97</f>
        <v/>
      </c>
      <c r="F392" s="19" t="str">
        <f>FSGT5_Class!F97</f>
        <v/>
      </c>
      <c r="G392" s="19" t="str">
        <f>FSGT5_Class!G97</f>
        <v/>
      </c>
      <c r="H392" s="19">
        <f>VLOOKUP(C392,Liste!$E$3:$K$1407,7,FALSE)</f>
        <v>0</v>
      </c>
      <c r="I392" s="19" t="str">
        <f>FSGT5_Class!H97</f>
        <v/>
      </c>
      <c r="J392" s="3">
        <f>SUM(FSGT5_Class!K97,FSGT5_Class!S97)</f>
        <v>0</v>
      </c>
      <c r="K392" s="3">
        <f>SUM(FSGT5_Class!P97,FSGT5_Class!X97)</f>
        <v>0</v>
      </c>
    </row>
    <row r="393" spans="1:11" x14ac:dyDescent="0.3">
      <c r="A393" s="167">
        <v>5</v>
      </c>
      <c r="B393" s="167">
        <v>91</v>
      </c>
      <c r="C393" s="19" t="str">
        <f t="shared" si="11"/>
        <v/>
      </c>
      <c r="D393" s="19" t="str">
        <f>FSGT5_Class!D98</f>
        <v/>
      </c>
      <c r="E393" s="19" t="str">
        <f>FSGT5_Class!E98</f>
        <v/>
      </c>
      <c r="F393" s="19" t="str">
        <f>FSGT5_Class!F98</f>
        <v/>
      </c>
      <c r="G393" s="19" t="str">
        <f>FSGT5_Class!G98</f>
        <v/>
      </c>
      <c r="H393" s="19">
        <f>VLOOKUP(C393,Liste!$E$3:$K$1407,7,FALSE)</f>
        <v>0</v>
      </c>
      <c r="I393" s="19" t="str">
        <f>FSGT5_Class!H98</f>
        <v/>
      </c>
      <c r="J393" s="3">
        <f>SUM(FSGT5_Class!K98,FSGT5_Class!S98)</f>
        <v>0</v>
      </c>
      <c r="K393" s="3">
        <f>SUM(FSGT5_Class!P98,FSGT5_Class!X98)</f>
        <v>0</v>
      </c>
    </row>
    <row r="394" spans="1:11" x14ac:dyDescent="0.3">
      <c r="A394" s="167">
        <v>5</v>
      </c>
      <c r="B394" s="167">
        <v>92</v>
      </c>
      <c r="C394" s="19" t="str">
        <f t="shared" si="11"/>
        <v/>
      </c>
      <c r="D394" s="19" t="str">
        <f>FSGT5_Class!D99</f>
        <v/>
      </c>
      <c r="E394" s="19" t="str">
        <f>FSGT5_Class!E99</f>
        <v/>
      </c>
      <c r="F394" s="19" t="str">
        <f>FSGT5_Class!F99</f>
        <v/>
      </c>
      <c r="G394" s="19" t="str">
        <f>FSGT5_Class!G99</f>
        <v/>
      </c>
      <c r="H394" s="19">
        <f>VLOOKUP(C394,Liste!$E$3:$K$1407,7,FALSE)</f>
        <v>0</v>
      </c>
      <c r="I394" s="19" t="str">
        <f>FSGT5_Class!H99</f>
        <v/>
      </c>
      <c r="J394" s="3">
        <f>SUM(FSGT5_Class!K99,FSGT5_Class!S99)</f>
        <v>0</v>
      </c>
      <c r="K394" s="3">
        <f>SUM(FSGT5_Class!P99,FSGT5_Class!X99)</f>
        <v>0</v>
      </c>
    </row>
    <row r="395" spans="1:11" x14ac:dyDescent="0.3">
      <c r="A395" s="167">
        <v>5</v>
      </c>
      <c r="B395" s="167">
        <v>93</v>
      </c>
      <c r="C395" s="19" t="str">
        <f t="shared" si="11"/>
        <v/>
      </c>
      <c r="D395" s="19" t="str">
        <f>FSGT5_Class!D100</f>
        <v/>
      </c>
      <c r="E395" s="19" t="str">
        <f>FSGT5_Class!E100</f>
        <v/>
      </c>
      <c r="F395" s="19" t="str">
        <f>FSGT5_Class!F100</f>
        <v/>
      </c>
      <c r="G395" s="19" t="str">
        <f>FSGT5_Class!G100</f>
        <v/>
      </c>
      <c r="H395" s="19">
        <f>VLOOKUP(C395,Liste!$E$3:$K$1407,7,FALSE)</f>
        <v>0</v>
      </c>
      <c r="I395" s="19" t="str">
        <f>FSGT5_Class!H100</f>
        <v/>
      </c>
      <c r="J395" s="3">
        <f>SUM(FSGT5_Class!K100,FSGT5_Class!S100)</f>
        <v>0</v>
      </c>
      <c r="K395" s="3">
        <f>SUM(FSGT5_Class!P100,FSGT5_Class!X100)</f>
        <v>0</v>
      </c>
    </row>
    <row r="396" spans="1:11" x14ac:dyDescent="0.3">
      <c r="A396" s="167">
        <v>5</v>
      </c>
      <c r="B396" s="167">
        <v>94</v>
      </c>
      <c r="C396" s="19" t="str">
        <f t="shared" si="11"/>
        <v/>
      </c>
      <c r="D396" s="19" t="str">
        <f>FSGT5_Class!D101</f>
        <v/>
      </c>
      <c r="E396" s="19" t="str">
        <f>FSGT5_Class!E101</f>
        <v/>
      </c>
      <c r="F396" s="19" t="str">
        <f>FSGT5_Class!F101</f>
        <v/>
      </c>
      <c r="G396" s="19" t="str">
        <f>FSGT5_Class!G101</f>
        <v/>
      </c>
      <c r="H396" s="19">
        <f>VLOOKUP(C396,Liste!$E$3:$K$1407,7,FALSE)</f>
        <v>0</v>
      </c>
      <c r="I396" s="19" t="str">
        <f>FSGT5_Class!H101</f>
        <v/>
      </c>
      <c r="J396" s="3">
        <f>SUM(FSGT5_Class!K101,FSGT5_Class!S101)</f>
        <v>0</v>
      </c>
      <c r="K396" s="3">
        <f>SUM(FSGT5_Class!P101,FSGT5_Class!X101)</f>
        <v>0</v>
      </c>
    </row>
    <row r="397" spans="1:11" x14ac:dyDescent="0.3">
      <c r="A397" s="167">
        <v>5</v>
      </c>
      <c r="B397" s="167">
        <v>95</v>
      </c>
      <c r="C397" s="19" t="str">
        <f t="shared" si="11"/>
        <v/>
      </c>
      <c r="D397" s="19" t="str">
        <f>FSGT5_Class!D102</f>
        <v/>
      </c>
      <c r="E397" s="19" t="str">
        <f>FSGT5_Class!E102</f>
        <v/>
      </c>
      <c r="F397" s="19" t="str">
        <f>FSGT5_Class!F102</f>
        <v/>
      </c>
      <c r="G397" s="19" t="str">
        <f>FSGT5_Class!G102</f>
        <v/>
      </c>
      <c r="H397" s="19">
        <f>VLOOKUP(C397,Liste!$E$3:$K$1407,7,FALSE)</f>
        <v>0</v>
      </c>
      <c r="I397" s="19" t="str">
        <f>FSGT5_Class!H102</f>
        <v/>
      </c>
      <c r="J397" s="3">
        <f>SUM(FSGT5_Class!K102,FSGT5_Class!S102)</f>
        <v>0</v>
      </c>
      <c r="K397" s="3">
        <f>SUM(FSGT5_Class!P102,FSGT5_Class!X102)</f>
        <v>0</v>
      </c>
    </row>
    <row r="398" spans="1:11" x14ac:dyDescent="0.3">
      <c r="A398" s="167">
        <v>5</v>
      </c>
      <c r="B398" s="167">
        <v>96</v>
      </c>
      <c r="C398" s="19" t="str">
        <f t="shared" si="11"/>
        <v/>
      </c>
      <c r="D398" s="19" t="str">
        <f>FSGT5_Class!D103</f>
        <v/>
      </c>
      <c r="E398" s="19" t="str">
        <f>FSGT5_Class!E103</f>
        <v/>
      </c>
      <c r="F398" s="19" t="str">
        <f>FSGT5_Class!F103</f>
        <v/>
      </c>
      <c r="G398" s="19" t="str">
        <f>FSGT5_Class!G103</f>
        <v/>
      </c>
      <c r="H398" s="19">
        <f>VLOOKUP(C398,Liste!$E$3:$K$1407,7,FALSE)</f>
        <v>0</v>
      </c>
      <c r="I398" s="19" t="str">
        <f>FSGT5_Class!H103</f>
        <v/>
      </c>
      <c r="J398" s="3">
        <f>SUM(FSGT5_Class!K103,FSGT5_Class!S103)</f>
        <v>0</v>
      </c>
      <c r="K398" s="3">
        <f>SUM(FSGT5_Class!P103,FSGT5_Class!X103)</f>
        <v>0</v>
      </c>
    </row>
    <row r="399" spans="1:11" x14ac:dyDescent="0.3">
      <c r="A399" s="167">
        <v>5</v>
      </c>
      <c r="B399" s="167">
        <v>97</v>
      </c>
      <c r="C399" s="19" t="str">
        <f t="shared" si="11"/>
        <v/>
      </c>
      <c r="D399" s="19" t="str">
        <f>FSGT5_Class!D104</f>
        <v/>
      </c>
      <c r="E399" s="19" t="str">
        <f>FSGT5_Class!E104</f>
        <v/>
      </c>
      <c r="F399" s="19" t="str">
        <f>FSGT5_Class!F104</f>
        <v/>
      </c>
      <c r="G399" s="19" t="str">
        <f>FSGT5_Class!G104</f>
        <v/>
      </c>
      <c r="H399" s="19">
        <f>VLOOKUP(C399,Liste!$E$3:$K$1407,7,FALSE)</f>
        <v>0</v>
      </c>
      <c r="I399" s="19" t="str">
        <f>FSGT5_Class!H104</f>
        <v/>
      </c>
      <c r="J399" s="3">
        <f>SUM(FSGT5_Class!K104,FSGT5_Class!S104)</f>
        <v>0</v>
      </c>
      <c r="K399" s="3">
        <f>SUM(FSGT5_Class!P104,FSGT5_Class!X104)</f>
        <v>0</v>
      </c>
    </row>
    <row r="400" spans="1:11" x14ac:dyDescent="0.3">
      <c r="A400" s="167">
        <v>5</v>
      </c>
      <c r="B400" s="167">
        <v>98</v>
      </c>
      <c r="C400" s="19" t="str">
        <f t="shared" si="11"/>
        <v/>
      </c>
      <c r="D400" s="19" t="str">
        <f>FSGT5_Class!D105</f>
        <v/>
      </c>
      <c r="E400" s="19" t="str">
        <f>FSGT5_Class!E105</f>
        <v/>
      </c>
      <c r="F400" s="19" t="str">
        <f>FSGT5_Class!F105</f>
        <v/>
      </c>
      <c r="G400" s="19" t="str">
        <f>FSGT5_Class!G105</f>
        <v/>
      </c>
      <c r="H400" s="19">
        <f>VLOOKUP(C400,Liste!$E$3:$K$1407,7,FALSE)</f>
        <v>0</v>
      </c>
      <c r="I400" s="19" t="str">
        <f>FSGT5_Class!H105</f>
        <v/>
      </c>
      <c r="J400" s="3">
        <f>SUM(FSGT5_Class!K105,FSGT5_Class!S105)</f>
        <v>0</v>
      </c>
      <c r="K400" s="3">
        <f>SUM(FSGT5_Class!P105,FSGT5_Class!X105)</f>
        <v>0</v>
      </c>
    </row>
    <row r="401" spans="1:11" x14ac:dyDescent="0.3">
      <c r="A401" s="167">
        <v>5</v>
      </c>
      <c r="B401" s="167">
        <v>99</v>
      </c>
      <c r="C401" s="19" t="str">
        <f t="shared" si="11"/>
        <v/>
      </c>
      <c r="D401" s="19" t="str">
        <f>FSGT5_Class!D106</f>
        <v/>
      </c>
      <c r="E401" s="19" t="str">
        <f>FSGT5_Class!E106</f>
        <v/>
      </c>
      <c r="F401" s="19" t="str">
        <f>FSGT5_Class!F106</f>
        <v/>
      </c>
      <c r="G401" s="19" t="str">
        <f>FSGT5_Class!G106</f>
        <v/>
      </c>
      <c r="H401" s="19">
        <f>VLOOKUP(C401,Liste!$E$3:$K$1407,7,FALSE)</f>
        <v>0</v>
      </c>
      <c r="I401" s="19" t="str">
        <f>FSGT5_Class!H106</f>
        <v/>
      </c>
      <c r="J401" s="3">
        <f>SUM(FSGT5_Class!K106,FSGT5_Class!S106)</f>
        <v>0</v>
      </c>
      <c r="K401" s="3">
        <f>SUM(FSGT5_Class!P106,FSGT5_Class!X106)</f>
        <v>0</v>
      </c>
    </row>
    <row r="402" spans="1:11" ht="13.8" thickBot="1" x14ac:dyDescent="0.35">
      <c r="A402" s="176">
        <v>5</v>
      </c>
      <c r="B402" s="176">
        <v>100</v>
      </c>
      <c r="C402" s="173" t="str">
        <f t="shared" si="11"/>
        <v/>
      </c>
      <c r="D402" s="173" t="str">
        <f>FSGT5_Class!D107</f>
        <v/>
      </c>
      <c r="E402" s="173" t="str">
        <f>FSGT5_Class!E107</f>
        <v/>
      </c>
      <c r="F402" s="173" t="str">
        <f>FSGT5_Class!F107</f>
        <v/>
      </c>
      <c r="G402" s="173" t="str">
        <f>FSGT5_Class!G107</f>
        <v/>
      </c>
      <c r="H402" s="173">
        <f>VLOOKUP(C402,Liste!$E$3:$K$1407,7,FALSE)</f>
        <v>0</v>
      </c>
      <c r="I402" s="173" t="str">
        <f>FSGT5_Class!H107</f>
        <v/>
      </c>
      <c r="J402" s="276">
        <f>SUM(FSGT5_Class!K107,FSGT5_Class!S107)</f>
        <v>0</v>
      </c>
      <c r="K402" s="276">
        <f>SUM(FSGT5_Class!P107,FSGT5_Class!X107)</f>
        <v>0</v>
      </c>
    </row>
    <row r="403" spans="1:11" x14ac:dyDescent="0.3">
      <c r="A403" s="170">
        <v>6</v>
      </c>
      <c r="B403" s="170">
        <v>1</v>
      </c>
      <c r="C403" s="19" t="str">
        <f t="shared" si="11"/>
        <v>GLONINFlorian</v>
      </c>
      <c r="D403" s="19" t="str">
        <f>FSGT6_Class!D8</f>
        <v>GLONIN</v>
      </c>
      <c r="E403" s="19" t="str">
        <f>FSGT6_Class!E8</f>
        <v>Florian</v>
      </c>
      <c r="F403" s="19" t="str">
        <f>FSGT6_Class!F8</f>
        <v>Verdun</v>
      </c>
      <c r="G403" s="19">
        <f>FSGT6_Class!G8</f>
        <v>71</v>
      </c>
      <c r="H403" s="19" t="str">
        <f>VLOOKUP(C403,Liste!$E$3:$K$1407,7,FALSE)</f>
        <v>FSGT</v>
      </c>
      <c r="I403" s="19">
        <f>FSGT6_Class!H8</f>
        <v>6</v>
      </c>
      <c r="J403" s="3">
        <f>FSGT6_Class!K8</f>
        <v>1</v>
      </c>
      <c r="K403" s="3">
        <f>FSGT6_Class!P8</f>
        <v>172</v>
      </c>
    </row>
    <row r="404" spans="1:11" x14ac:dyDescent="0.3">
      <c r="A404" s="170">
        <v>6</v>
      </c>
      <c r="B404" s="170">
        <v>2</v>
      </c>
      <c r="C404" s="19" t="str">
        <f t="shared" si="11"/>
        <v>JARROUSSEJean</v>
      </c>
      <c r="D404" s="19" t="str">
        <f>FSGT6_Class!D9</f>
        <v>JARROUSSE</v>
      </c>
      <c r="E404" s="19" t="str">
        <f>FSGT6_Class!E9</f>
        <v>Jean</v>
      </c>
      <c r="F404" s="19" t="str">
        <f>FSGT6_Class!F9</f>
        <v>Chalon ASPTT</v>
      </c>
      <c r="G404" s="19">
        <f>FSGT6_Class!G9</f>
        <v>71</v>
      </c>
      <c r="H404" s="19" t="str">
        <f>VLOOKUP(C404,Liste!$E$3:$K$1407,7,FALSE)</f>
        <v>FSGT</v>
      </c>
      <c r="I404" s="19">
        <f>FSGT6_Class!H9</f>
        <v>6</v>
      </c>
      <c r="J404" s="3">
        <f>FSGT6_Class!K9</f>
        <v>2</v>
      </c>
      <c r="K404" s="3">
        <f>FSGT6_Class!P9</f>
        <v>64</v>
      </c>
    </row>
    <row r="405" spans="1:11" x14ac:dyDescent="0.3">
      <c r="A405" s="170">
        <v>6</v>
      </c>
      <c r="B405" s="170">
        <v>3</v>
      </c>
      <c r="C405" s="19" t="str">
        <f t="shared" si="11"/>
        <v>PICHARDJean-Louis</v>
      </c>
      <c r="D405" s="19" t="str">
        <f>FSGT6_Class!D10</f>
        <v>PICHARD</v>
      </c>
      <c r="E405" s="19" t="str">
        <f>FSGT6_Class!E10</f>
        <v>Jean-Louis</v>
      </c>
      <c r="F405" s="19" t="str">
        <f>FSGT6_Class!F10</f>
        <v>Chalon ASPTT</v>
      </c>
      <c r="G405" s="19">
        <f>FSGT6_Class!G10</f>
        <v>71</v>
      </c>
      <c r="H405" s="19" t="str">
        <f>VLOOKUP(C405,Liste!$E$3:$K$1407,7,FALSE)</f>
        <v>FSGT</v>
      </c>
      <c r="I405" s="19">
        <f>FSGT6_Class!H10</f>
        <v>6</v>
      </c>
      <c r="J405" s="3">
        <f>FSGT6_Class!K10</f>
        <v>3</v>
      </c>
      <c r="K405" s="3">
        <f>FSGT6_Class!P10</f>
        <v>56</v>
      </c>
    </row>
    <row r="406" spans="1:11" x14ac:dyDescent="0.3">
      <c r="A406" s="170">
        <v>6</v>
      </c>
      <c r="B406" s="170">
        <v>4</v>
      </c>
      <c r="C406" s="19" t="str">
        <f t="shared" si="11"/>
        <v>MOISSONMichel</v>
      </c>
      <c r="D406" s="19" t="str">
        <f>FSGT6_Class!D11</f>
        <v>MOISSON</v>
      </c>
      <c r="E406" s="19" t="str">
        <f>FSGT6_Class!E11</f>
        <v>Michel</v>
      </c>
      <c r="F406" s="19" t="str">
        <f>FSGT6_Class!F11</f>
        <v>Chalon ASPTT</v>
      </c>
      <c r="G406" s="19">
        <f>FSGT6_Class!G11</f>
        <v>71</v>
      </c>
      <c r="H406" s="19" t="str">
        <f>VLOOKUP(C406,Liste!$E$3:$K$1407,7,FALSE)</f>
        <v>FSGT</v>
      </c>
      <c r="I406" s="19">
        <f>FSGT6_Class!H11</f>
        <v>6</v>
      </c>
      <c r="J406" s="3">
        <f>FSGT6_Class!K11</f>
        <v>4</v>
      </c>
      <c r="K406" s="3">
        <f>FSGT6_Class!P11</f>
        <v>48</v>
      </c>
    </row>
    <row r="407" spans="1:11" x14ac:dyDescent="0.3">
      <c r="A407" s="170">
        <v>6</v>
      </c>
      <c r="B407" s="170">
        <v>5</v>
      </c>
      <c r="C407" s="19" t="str">
        <f t="shared" si="11"/>
        <v>TEUBENTon</v>
      </c>
      <c r="D407" s="19" t="str">
        <f>FSGT6_Class!D12</f>
        <v>TEUBEN</v>
      </c>
      <c r="E407" s="19" t="str">
        <f>FSGT6_Class!E12</f>
        <v>Ton</v>
      </c>
      <c r="F407" s="19" t="str">
        <f>FSGT6_Class!F12</f>
        <v>Creusot VS</v>
      </c>
      <c r="G407" s="19">
        <f>FSGT6_Class!G12</f>
        <v>71</v>
      </c>
      <c r="H407" s="19" t="str">
        <f>VLOOKUP(C407,Liste!$E$3:$K$1407,7,FALSE)</f>
        <v>FSGT</v>
      </c>
      <c r="I407" s="19">
        <f>FSGT6_Class!H12</f>
        <v>6</v>
      </c>
      <c r="J407" s="3">
        <f>FSGT6_Class!K12</f>
        <v>5</v>
      </c>
      <c r="K407" s="3">
        <f>FSGT6_Class!P12</f>
        <v>40</v>
      </c>
    </row>
    <row r="408" spans="1:11" x14ac:dyDescent="0.3">
      <c r="A408" s="170">
        <v>6</v>
      </c>
      <c r="B408" s="170">
        <v>6</v>
      </c>
      <c r="C408" s="19" t="str">
        <f t="shared" si="11"/>
        <v>ZECCHINO-CASAGRANDEEmma</v>
      </c>
      <c r="D408" s="19" t="str">
        <f>FSGT6_Class!D13</f>
        <v>ZECCHINO-CASAGRANDE</v>
      </c>
      <c r="E408" s="19" t="str">
        <f>FSGT6_Class!E13</f>
        <v>Emma</v>
      </c>
      <c r="F408" s="19" t="str">
        <f>FSGT6_Class!F13</f>
        <v>Vél' haut Jura</v>
      </c>
      <c r="G408" s="19">
        <f>FSGT6_Class!G13</f>
        <v>71</v>
      </c>
      <c r="H408" s="19" t="str">
        <f>VLOOKUP(C408,Liste!$E$3:$K$1407,7,FALSE)</f>
        <v>FSGT</v>
      </c>
      <c r="I408" s="19">
        <f>FSGT6_Class!H13</f>
        <v>6</v>
      </c>
      <c r="J408" s="3">
        <f>FSGT6_Class!K13</f>
        <v>6</v>
      </c>
      <c r="K408" s="3">
        <f>FSGT6_Class!P13</f>
        <v>16</v>
      </c>
    </row>
    <row r="409" spans="1:11" x14ac:dyDescent="0.3">
      <c r="A409" s="170">
        <v>6</v>
      </c>
      <c r="B409" s="170">
        <v>7</v>
      </c>
      <c r="C409" s="19" t="str">
        <f t="shared" si="11"/>
        <v>ZOCCOLANTEBruno</v>
      </c>
      <c r="D409" s="19" t="str">
        <f>FSGT6_Class!D14</f>
        <v>ZOCCOLANTE</v>
      </c>
      <c r="E409" s="19" t="str">
        <f>FSGT6_Class!E14</f>
        <v>Bruno</v>
      </c>
      <c r="F409" s="19" t="str">
        <f>FSGT6_Class!F14</f>
        <v>Granges</v>
      </c>
      <c r="G409" s="19">
        <f>FSGT6_Class!G14</f>
        <v>71</v>
      </c>
      <c r="H409" s="19" t="str">
        <f>VLOOKUP(C409,Liste!$E$3:$K$1407,7,FALSE)</f>
        <v>FSGT</v>
      </c>
      <c r="I409" s="19">
        <f>FSGT6_Class!H14</f>
        <v>6</v>
      </c>
      <c r="J409" s="3">
        <f>FSGT6_Class!K14</f>
        <v>7</v>
      </c>
      <c r="K409" s="3">
        <f>FSGT6_Class!P14</f>
        <v>12</v>
      </c>
    </row>
    <row r="410" spans="1:11" x14ac:dyDescent="0.3">
      <c r="A410" s="170">
        <v>6</v>
      </c>
      <c r="B410" s="170">
        <v>8</v>
      </c>
      <c r="C410" s="19" t="str">
        <f t="shared" si="11"/>
        <v>DEVERCHERELoic</v>
      </c>
      <c r="D410" s="19" t="str">
        <f>FSGT6_Class!D15</f>
        <v>DEVERCHERE</v>
      </c>
      <c r="E410" s="19" t="str">
        <f>FSGT6_Class!E15</f>
        <v>Loic</v>
      </c>
      <c r="F410" s="19" t="str">
        <f>FSGT6_Class!F15</f>
        <v>Charolles</v>
      </c>
      <c r="G410" s="19">
        <f>FSGT6_Class!G15</f>
        <v>71</v>
      </c>
      <c r="H410" s="19" t="str">
        <f>VLOOKUP(C410,Liste!$E$3:$K$1407,7,FALSE)</f>
        <v>FSGT</v>
      </c>
      <c r="I410" s="19">
        <f>FSGT6_Class!H15</f>
        <v>6</v>
      </c>
      <c r="J410" s="3">
        <f>FSGT6_Class!K15</f>
        <v>8</v>
      </c>
      <c r="K410" s="3">
        <f>FSGT6_Class!P15</f>
        <v>8</v>
      </c>
    </row>
    <row r="411" spans="1:11" x14ac:dyDescent="0.3">
      <c r="A411" s="170">
        <v>6</v>
      </c>
      <c r="B411" s="170">
        <v>9</v>
      </c>
      <c r="C411" s="19" t="str">
        <f t="shared" si="11"/>
        <v>COGNARDSerge</v>
      </c>
      <c r="D411" s="19" t="str">
        <f>FSGT6_Class!D16</f>
        <v>COGNARD</v>
      </c>
      <c r="E411" s="19" t="str">
        <f>FSGT6_Class!E16</f>
        <v>Serge</v>
      </c>
      <c r="F411" s="19" t="str">
        <f>FSGT6_Class!F16</f>
        <v>Creusot VS</v>
      </c>
      <c r="G411" s="19">
        <f>FSGT6_Class!G16</f>
        <v>71</v>
      </c>
      <c r="H411" s="19" t="str">
        <f>VLOOKUP(C411,Liste!$E$3:$K$1407,7,FALSE)</f>
        <v>FSGT</v>
      </c>
      <c r="I411" s="19" t="str">
        <f>FSGT6_Class!H16</f>
        <v>ABS</v>
      </c>
      <c r="J411" s="3">
        <f>FSGT6_Class!K16</f>
        <v>0</v>
      </c>
      <c r="K411" s="3" t="str">
        <f>FSGT6_Class!P16</f>
        <v/>
      </c>
    </row>
    <row r="412" spans="1:11" x14ac:dyDescent="0.3">
      <c r="A412" s="170">
        <v>6</v>
      </c>
      <c r="B412" s="170">
        <v>10</v>
      </c>
      <c r="C412" s="19" t="str">
        <f t="shared" si="11"/>
        <v/>
      </c>
      <c r="D412" s="19" t="str">
        <f>FSGT6_Class!D17</f>
        <v/>
      </c>
      <c r="E412" s="19" t="str">
        <f>FSGT6_Class!E17</f>
        <v/>
      </c>
      <c r="F412" s="19" t="str">
        <f>FSGT6_Class!F17</f>
        <v/>
      </c>
      <c r="G412" s="19" t="str">
        <f>FSGT6_Class!G17</f>
        <v/>
      </c>
      <c r="H412" s="19">
        <f>VLOOKUP(C412,Liste!$E$3:$K$1407,7,FALSE)</f>
        <v>0</v>
      </c>
      <c r="I412" s="19" t="str">
        <f>FSGT6_Class!H17</f>
        <v/>
      </c>
      <c r="J412" s="3">
        <f>FSGT6_Class!K17</f>
        <v>0</v>
      </c>
      <c r="K412" s="3" t="str">
        <f>FSGT6_Class!P17</f>
        <v/>
      </c>
    </row>
    <row r="413" spans="1:11" x14ac:dyDescent="0.3">
      <c r="A413" s="170">
        <v>6</v>
      </c>
      <c r="B413" s="170">
        <v>11</v>
      </c>
      <c r="C413" s="19" t="str">
        <f t="shared" si="11"/>
        <v/>
      </c>
      <c r="D413" s="19" t="str">
        <f>FSGT6_Class!D18</f>
        <v/>
      </c>
      <c r="E413" s="19" t="str">
        <f>FSGT6_Class!E18</f>
        <v/>
      </c>
      <c r="F413" s="19" t="str">
        <f>FSGT6_Class!F18</f>
        <v/>
      </c>
      <c r="G413" s="19" t="str">
        <f>FSGT6_Class!G18</f>
        <v/>
      </c>
      <c r="H413" s="19">
        <f>VLOOKUP(C413,Liste!$E$3:$K$1407,7,FALSE)</f>
        <v>0</v>
      </c>
      <c r="I413" s="19" t="str">
        <f>FSGT6_Class!H18</f>
        <v/>
      </c>
      <c r="J413" s="3">
        <f>FSGT6_Class!K18</f>
        <v>0</v>
      </c>
      <c r="K413" s="3" t="str">
        <f>FSGT6_Class!P18</f>
        <v/>
      </c>
    </row>
    <row r="414" spans="1:11" x14ac:dyDescent="0.3">
      <c r="A414" s="170">
        <v>6</v>
      </c>
      <c r="B414" s="170">
        <v>12</v>
      </c>
      <c r="C414" s="19" t="str">
        <f t="shared" si="11"/>
        <v/>
      </c>
      <c r="D414" s="19" t="str">
        <f>FSGT6_Class!D19</f>
        <v/>
      </c>
      <c r="E414" s="19" t="str">
        <f>FSGT6_Class!E19</f>
        <v/>
      </c>
      <c r="F414" s="19" t="str">
        <f>FSGT6_Class!F19</f>
        <v/>
      </c>
      <c r="G414" s="19" t="str">
        <f>FSGT6_Class!G19</f>
        <v/>
      </c>
      <c r="H414" s="19">
        <f>VLOOKUP(C414,Liste!$E$3:$K$1407,7,FALSE)</f>
        <v>0</v>
      </c>
      <c r="I414" s="19" t="str">
        <f>FSGT6_Class!H19</f>
        <v/>
      </c>
      <c r="J414" s="3">
        <f>FSGT6_Class!K19</f>
        <v>0</v>
      </c>
      <c r="K414" s="3" t="str">
        <f>FSGT6_Class!P19</f>
        <v/>
      </c>
    </row>
    <row r="415" spans="1:11" x14ac:dyDescent="0.3">
      <c r="A415" s="170">
        <v>6</v>
      </c>
      <c r="B415" s="170">
        <v>13</v>
      </c>
      <c r="C415" s="19" t="str">
        <f t="shared" si="11"/>
        <v/>
      </c>
      <c r="D415" s="19" t="str">
        <f>FSGT6_Class!D20</f>
        <v/>
      </c>
      <c r="E415" s="19" t="str">
        <f>FSGT6_Class!E20</f>
        <v/>
      </c>
      <c r="F415" s="19" t="str">
        <f>FSGT6_Class!F20</f>
        <v/>
      </c>
      <c r="G415" s="19" t="str">
        <f>FSGT6_Class!G20</f>
        <v/>
      </c>
      <c r="H415" s="19">
        <f>VLOOKUP(C415,Liste!$E$3:$K$1407,7,FALSE)</f>
        <v>0</v>
      </c>
      <c r="I415" s="19" t="str">
        <f>FSGT6_Class!H20</f>
        <v/>
      </c>
      <c r="J415" s="3">
        <f>FSGT6_Class!K20</f>
        <v>0</v>
      </c>
      <c r="K415" s="3" t="str">
        <f>FSGT6_Class!P20</f>
        <v/>
      </c>
    </row>
    <row r="416" spans="1:11" x14ac:dyDescent="0.3">
      <c r="A416" s="170">
        <v>6</v>
      </c>
      <c r="B416" s="170">
        <v>14</v>
      </c>
      <c r="C416" s="19" t="str">
        <f t="shared" si="11"/>
        <v/>
      </c>
      <c r="D416" s="19" t="str">
        <f>FSGT6_Class!D21</f>
        <v/>
      </c>
      <c r="E416" s="19" t="str">
        <f>FSGT6_Class!E21</f>
        <v/>
      </c>
      <c r="F416" s="19" t="str">
        <f>FSGT6_Class!F21</f>
        <v/>
      </c>
      <c r="G416" s="19" t="str">
        <f>FSGT6_Class!G21</f>
        <v/>
      </c>
      <c r="H416" s="19">
        <f>VLOOKUP(C416,Liste!$E$3:$K$1407,7,FALSE)</f>
        <v>0</v>
      </c>
      <c r="I416" s="19" t="str">
        <f>FSGT6_Class!H21</f>
        <v/>
      </c>
      <c r="J416" s="3">
        <f>FSGT6_Class!K21</f>
        <v>0</v>
      </c>
      <c r="K416" s="3" t="str">
        <f>FSGT6_Class!P21</f>
        <v/>
      </c>
    </row>
    <row r="417" spans="1:11" x14ac:dyDescent="0.3">
      <c r="A417" s="170">
        <v>6</v>
      </c>
      <c r="B417" s="170">
        <v>15</v>
      </c>
      <c r="C417" s="19" t="str">
        <f t="shared" si="11"/>
        <v/>
      </c>
      <c r="D417" s="19" t="str">
        <f>FSGT6_Class!D22</f>
        <v/>
      </c>
      <c r="E417" s="19" t="str">
        <f>FSGT6_Class!E22</f>
        <v/>
      </c>
      <c r="F417" s="19" t="str">
        <f>FSGT6_Class!F22</f>
        <v/>
      </c>
      <c r="G417" s="19" t="str">
        <f>FSGT6_Class!G22</f>
        <v/>
      </c>
      <c r="H417" s="19">
        <f>VLOOKUP(C417,Liste!$E$3:$K$1407,7,FALSE)</f>
        <v>0</v>
      </c>
      <c r="I417" s="19" t="str">
        <f>FSGT6_Class!H22</f>
        <v/>
      </c>
      <c r="J417" s="3">
        <f>FSGT6_Class!K22</f>
        <v>0</v>
      </c>
      <c r="K417" s="3" t="str">
        <f>FSGT6_Class!P22</f>
        <v/>
      </c>
    </row>
    <row r="418" spans="1:11" x14ac:dyDescent="0.3">
      <c r="A418" s="170">
        <v>6</v>
      </c>
      <c r="B418" s="170">
        <v>16</v>
      </c>
      <c r="C418" s="19" t="str">
        <f t="shared" si="11"/>
        <v/>
      </c>
      <c r="D418" s="19" t="str">
        <f>FSGT6_Class!D23</f>
        <v/>
      </c>
      <c r="E418" s="19" t="str">
        <f>FSGT6_Class!E23</f>
        <v/>
      </c>
      <c r="F418" s="19" t="str">
        <f>FSGT6_Class!F23</f>
        <v/>
      </c>
      <c r="G418" s="19" t="str">
        <f>FSGT6_Class!G23</f>
        <v/>
      </c>
      <c r="H418" s="19">
        <f>VLOOKUP(C418,Liste!$E$3:$K$1407,7,FALSE)</f>
        <v>0</v>
      </c>
      <c r="I418" s="19" t="str">
        <f>FSGT6_Class!H23</f>
        <v/>
      </c>
      <c r="J418" s="3">
        <f>FSGT6_Class!K23</f>
        <v>0</v>
      </c>
      <c r="K418" s="3" t="str">
        <f>FSGT6_Class!P23</f>
        <v/>
      </c>
    </row>
    <row r="419" spans="1:11" x14ac:dyDescent="0.3">
      <c r="A419" s="170">
        <v>6</v>
      </c>
      <c r="B419" s="170">
        <v>17</v>
      </c>
      <c r="C419" s="19" t="str">
        <f t="shared" si="11"/>
        <v/>
      </c>
      <c r="D419" s="19" t="str">
        <f>FSGT6_Class!D24</f>
        <v/>
      </c>
      <c r="E419" s="19" t="str">
        <f>FSGT6_Class!E24</f>
        <v/>
      </c>
      <c r="F419" s="19" t="str">
        <f>FSGT6_Class!F24</f>
        <v/>
      </c>
      <c r="G419" s="19" t="str">
        <f>FSGT6_Class!G24</f>
        <v/>
      </c>
      <c r="H419" s="19">
        <f>VLOOKUP(C419,Liste!$E$3:$K$1407,7,FALSE)</f>
        <v>0</v>
      </c>
      <c r="I419" s="19" t="str">
        <f>FSGT6_Class!H24</f>
        <v/>
      </c>
      <c r="J419" s="3">
        <f>FSGT6_Class!K24</f>
        <v>0</v>
      </c>
      <c r="K419" s="3" t="str">
        <f>FSGT6_Class!P24</f>
        <v/>
      </c>
    </row>
    <row r="420" spans="1:11" x14ac:dyDescent="0.3">
      <c r="A420" s="170">
        <v>6</v>
      </c>
      <c r="B420" s="170">
        <v>18</v>
      </c>
      <c r="C420" s="19" t="str">
        <f t="shared" si="11"/>
        <v/>
      </c>
      <c r="D420" s="19" t="str">
        <f>FSGT6_Class!D25</f>
        <v/>
      </c>
      <c r="E420" s="19" t="str">
        <f>FSGT6_Class!E25</f>
        <v/>
      </c>
      <c r="F420" s="19" t="str">
        <f>FSGT6_Class!F25</f>
        <v/>
      </c>
      <c r="G420" s="19" t="str">
        <f>FSGT6_Class!G25</f>
        <v/>
      </c>
      <c r="H420" s="19">
        <f>VLOOKUP(C420,Liste!$E$3:$K$1407,7,FALSE)</f>
        <v>0</v>
      </c>
      <c r="I420" s="19" t="str">
        <f>FSGT6_Class!H25</f>
        <v/>
      </c>
      <c r="J420" s="3">
        <f>FSGT6_Class!K25</f>
        <v>0</v>
      </c>
      <c r="K420" s="3" t="str">
        <f>FSGT6_Class!P25</f>
        <v/>
      </c>
    </row>
    <row r="421" spans="1:11" x14ac:dyDescent="0.3">
      <c r="A421" s="170">
        <v>6</v>
      </c>
      <c r="B421" s="170">
        <v>19</v>
      </c>
      <c r="C421" s="19" t="str">
        <f t="shared" si="11"/>
        <v/>
      </c>
      <c r="D421" s="19" t="str">
        <f>FSGT6_Class!D26</f>
        <v/>
      </c>
      <c r="E421" s="19" t="str">
        <f>FSGT6_Class!E26</f>
        <v/>
      </c>
      <c r="F421" s="19" t="str">
        <f>FSGT6_Class!F26</f>
        <v/>
      </c>
      <c r="G421" s="19" t="str">
        <f>FSGT6_Class!G26</f>
        <v/>
      </c>
      <c r="H421" s="19">
        <f>VLOOKUP(C421,Liste!$E$3:$K$1407,7,FALSE)</f>
        <v>0</v>
      </c>
      <c r="I421" s="19" t="str">
        <f>FSGT6_Class!H26</f>
        <v/>
      </c>
      <c r="J421" s="3">
        <f>FSGT6_Class!K26</f>
        <v>0</v>
      </c>
      <c r="K421" s="3" t="str">
        <f>FSGT6_Class!P26</f>
        <v/>
      </c>
    </row>
    <row r="422" spans="1:11" x14ac:dyDescent="0.3">
      <c r="A422" s="170">
        <v>6</v>
      </c>
      <c r="B422" s="170">
        <v>20</v>
      </c>
      <c r="C422" s="19" t="str">
        <f t="shared" si="11"/>
        <v/>
      </c>
      <c r="D422" s="19" t="str">
        <f>FSGT6_Class!D27</f>
        <v/>
      </c>
      <c r="E422" s="19" t="str">
        <f>FSGT6_Class!E27</f>
        <v/>
      </c>
      <c r="F422" s="19" t="str">
        <f>FSGT6_Class!F27</f>
        <v/>
      </c>
      <c r="G422" s="19" t="str">
        <f>FSGT6_Class!G27</f>
        <v/>
      </c>
      <c r="H422" s="19">
        <f>VLOOKUP(C422,Liste!$E$3:$K$1407,7,FALSE)</f>
        <v>0</v>
      </c>
      <c r="I422" s="19" t="str">
        <f>FSGT6_Class!H27</f>
        <v/>
      </c>
      <c r="J422" s="3">
        <f>FSGT6_Class!K27</f>
        <v>0</v>
      </c>
      <c r="K422" s="3" t="str">
        <f>FSGT6_Class!P27</f>
        <v/>
      </c>
    </row>
    <row r="423" spans="1:11" x14ac:dyDescent="0.3">
      <c r="A423" s="170">
        <v>6</v>
      </c>
      <c r="B423" s="170">
        <v>21</v>
      </c>
      <c r="C423" s="19" t="str">
        <f t="shared" si="11"/>
        <v/>
      </c>
      <c r="D423" s="19" t="str">
        <f>FSGT6_Class!D28</f>
        <v/>
      </c>
      <c r="E423" s="19" t="str">
        <f>FSGT6_Class!E28</f>
        <v/>
      </c>
      <c r="F423" s="19" t="str">
        <f>FSGT6_Class!F28</f>
        <v/>
      </c>
      <c r="G423" s="19" t="str">
        <f>FSGT6_Class!G28</f>
        <v/>
      </c>
      <c r="H423" s="19">
        <f>VLOOKUP(C423,Liste!$E$3:$K$1407,7,FALSE)</f>
        <v>0</v>
      </c>
      <c r="I423" s="19" t="str">
        <f>FSGT6_Class!H28</f>
        <v/>
      </c>
      <c r="J423" s="3">
        <f>FSGT6_Class!K28</f>
        <v>0</v>
      </c>
      <c r="K423" s="3" t="str">
        <f>FSGT6_Class!P28</f>
        <v/>
      </c>
    </row>
    <row r="424" spans="1:11" x14ac:dyDescent="0.3">
      <c r="A424" s="170">
        <v>6</v>
      </c>
      <c r="B424" s="170">
        <v>22</v>
      </c>
      <c r="C424" s="19" t="str">
        <f t="shared" si="11"/>
        <v/>
      </c>
      <c r="D424" s="19" t="str">
        <f>FSGT6_Class!D29</f>
        <v/>
      </c>
      <c r="E424" s="19" t="str">
        <f>FSGT6_Class!E29</f>
        <v/>
      </c>
      <c r="F424" s="19" t="str">
        <f>FSGT6_Class!F29</f>
        <v/>
      </c>
      <c r="G424" s="19" t="str">
        <f>FSGT6_Class!G29</f>
        <v/>
      </c>
      <c r="H424" s="19">
        <f>VLOOKUP(C424,Liste!$E$3:$K$1407,7,FALSE)</f>
        <v>0</v>
      </c>
      <c r="I424" s="19" t="str">
        <f>FSGT6_Class!H29</f>
        <v/>
      </c>
      <c r="J424" s="3">
        <f>FSGT6_Class!K29</f>
        <v>0</v>
      </c>
      <c r="K424" s="3" t="str">
        <f>FSGT6_Class!P29</f>
        <v/>
      </c>
    </row>
    <row r="425" spans="1:11" x14ac:dyDescent="0.3">
      <c r="A425" s="170">
        <v>6</v>
      </c>
      <c r="B425" s="170">
        <v>23</v>
      </c>
      <c r="C425" s="19" t="str">
        <f t="shared" si="11"/>
        <v/>
      </c>
      <c r="D425" s="19" t="str">
        <f>FSGT6_Class!D30</f>
        <v/>
      </c>
      <c r="E425" s="19" t="str">
        <f>FSGT6_Class!E30</f>
        <v/>
      </c>
      <c r="F425" s="19" t="str">
        <f>FSGT6_Class!F30</f>
        <v/>
      </c>
      <c r="G425" s="19" t="str">
        <f>FSGT6_Class!G30</f>
        <v/>
      </c>
      <c r="H425" s="19">
        <f>VLOOKUP(C425,Liste!$E$3:$K$1407,7,FALSE)</f>
        <v>0</v>
      </c>
      <c r="I425" s="19" t="str">
        <f>FSGT6_Class!H30</f>
        <v/>
      </c>
      <c r="J425" s="3">
        <f>FSGT6_Class!K30</f>
        <v>0</v>
      </c>
      <c r="K425" s="3" t="str">
        <f>FSGT6_Class!P30</f>
        <v/>
      </c>
    </row>
    <row r="426" spans="1:11" x14ac:dyDescent="0.3">
      <c r="A426" s="170">
        <v>6</v>
      </c>
      <c r="B426" s="170">
        <v>24</v>
      </c>
      <c r="C426" s="19" t="str">
        <f t="shared" si="11"/>
        <v/>
      </c>
      <c r="D426" s="19" t="str">
        <f>FSGT6_Class!D31</f>
        <v/>
      </c>
      <c r="E426" s="19" t="str">
        <f>FSGT6_Class!E31</f>
        <v/>
      </c>
      <c r="F426" s="19" t="str">
        <f>FSGT6_Class!F31</f>
        <v/>
      </c>
      <c r="G426" s="19" t="str">
        <f>FSGT6_Class!G31</f>
        <v/>
      </c>
      <c r="H426" s="19">
        <f>VLOOKUP(C426,Liste!$E$3:$K$1407,7,FALSE)</f>
        <v>0</v>
      </c>
      <c r="I426" s="19" t="str">
        <f>FSGT6_Class!H31</f>
        <v/>
      </c>
      <c r="J426" s="3">
        <f>FSGT6_Class!K31</f>
        <v>0</v>
      </c>
      <c r="K426" s="3" t="str">
        <f>FSGT6_Class!P31</f>
        <v/>
      </c>
    </row>
    <row r="427" spans="1:11" x14ac:dyDescent="0.3">
      <c r="A427" s="170">
        <v>6</v>
      </c>
      <c r="B427" s="170">
        <v>25</v>
      </c>
      <c r="C427" s="19" t="str">
        <f t="shared" si="11"/>
        <v/>
      </c>
      <c r="D427" s="19" t="str">
        <f>FSGT6_Class!D32</f>
        <v/>
      </c>
      <c r="E427" s="19" t="str">
        <f>FSGT6_Class!E32</f>
        <v/>
      </c>
      <c r="F427" s="19" t="str">
        <f>FSGT6_Class!F32</f>
        <v/>
      </c>
      <c r="G427" s="19" t="str">
        <f>FSGT6_Class!G32</f>
        <v/>
      </c>
      <c r="H427" s="19">
        <f>VLOOKUP(C427,Liste!$E$3:$K$1407,7,FALSE)</f>
        <v>0</v>
      </c>
      <c r="I427" s="19" t="str">
        <f>FSGT6_Class!H32</f>
        <v/>
      </c>
      <c r="J427" s="3">
        <f>FSGT6_Class!K32</f>
        <v>0</v>
      </c>
      <c r="K427" s="3" t="str">
        <f>FSGT6_Class!P32</f>
        <v/>
      </c>
    </row>
    <row r="428" spans="1:11" x14ac:dyDescent="0.3">
      <c r="A428" s="170">
        <v>6</v>
      </c>
      <c r="B428" s="170">
        <v>26</v>
      </c>
      <c r="C428" s="19" t="str">
        <f t="shared" si="11"/>
        <v/>
      </c>
      <c r="D428" s="19" t="str">
        <f>FSGT6_Class!D33</f>
        <v/>
      </c>
      <c r="E428" s="19" t="str">
        <f>FSGT6_Class!E33</f>
        <v/>
      </c>
      <c r="F428" s="19" t="str">
        <f>FSGT6_Class!F33</f>
        <v/>
      </c>
      <c r="G428" s="19" t="str">
        <f>FSGT6_Class!G33</f>
        <v/>
      </c>
      <c r="H428" s="19">
        <f>VLOOKUP(C428,Liste!$E$3:$K$1407,7,FALSE)</f>
        <v>0</v>
      </c>
      <c r="I428" s="19" t="str">
        <f>FSGT6_Class!H33</f>
        <v/>
      </c>
      <c r="J428" s="3">
        <f>FSGT6_Class!K33</f>
        <v>0</v>
      </c>
      <c r="K428" s="3" t="str">
        <f>FSGT6_Class!P33</f>
        <v/>
      </c>
    </row>
    <row r="429" spans="1:11" x14ac:dyDescent="0.3">
      <c r="A429" s="170">
        <v>6</v>
      </c>
      <c r="B429" s="170">
        <v>27</v>
      </c>
      <c r="C429" s="19" t="str">
        <f t="shared" si="11"/>
        <v/>
      </c>
      <c r="D429" s="19" t="str">
        <f>FSGT6_Class!D34</f>
        <v/>
      </c>
      <c r="E429" s="19" t="str">
        <f>FSGT6_Class!E34</f>
        <v/>
      </c>
      <c r="F429" s="19" t="str">
        <f>FSGT6_Class!F34</f>
        <v/>
      </c>
      <c r="G429" s="19" t="str">
        <f>FSGT6_Class!G34</f>
        <v/>
      </c>
      <c r="H429" s="19">
        <f>VLOOKUP(C429,Liste!$E$3:$K$1407,7,FALSE)</f>
        <v>0</v>
      </c>
      <c r="I429" s="19" t="str">
        <f>FSGT6_Class!H34</f>
        <v/>
      </c>
      <c r="J429" s="3">
        <f>FSGT6_Class!K34</f>
        <v>0</v>
      </c>
      <c r="K429" s="3" t="str">
        <f>FSGT6_Class!P34</f>
        <v/>
      </c>
    </row>
    <row r="430" spans="1:11" x14ac:dyDescent="0.3">
      <c r="A430" s="170">
        <v>6</v>
      </c>
      <c r="B430" s="170">
        <v>28</v>
      </c>
      <c r="C430" s="19" t="str">
        <f t="shared" si="11"/>
        <v/>
      </c>
      <c r="D430" s="19" t="str">
        <f>FSGT6_Class!D35</f>
        <v/>
      </c>
      <c r="E430" s="19" t="str">
        <f>FSGT6_Class!E35</f>
        <v/>
      </c>
      <c r="F430" s="19" t="str">
        <f>FSGT6_Class!F35</f>
        <v/>
      </c>
      <c r="G430" s="19" t="str">
        <f>FSGT6_Class!G35</f>
        <v/>
      </c>
      <c r="H430" s="19">
        <f>VLOOKUP(C430,Liste!$E$3:$K$1407,7,FALSE)</f>
        <v>0</v>
      </c>
      <c r="I430" s="19" t="str">
        <f>FSGT6_Class!H35</f>
        <v/>
      </c>
      <c r="J430" s="3">
        <f>FSGT6_Class!K35</f>
        <v>0</v>
      </c>
      <c r="K430" s="3" t="str">
        <f>FSGT6_Class!P35</f>
        <v/>
      </c>
    </row>
    <row r="431" spans="1:11" x14ac:dyDescent="0.3">
      <c r="A431" s="170">
        <v>6</v>
      </c>
      <c r="B431" s="170">
        <v>29</v>
      </c>
      <c r="C431" s="19" t="str">
        <f t="shared" si="11"/>
        <v/>
      </c>
      <c r="D431" s="19" t="str">
        <f>FSGT6_Class!D36</f>
        <v/>
      </c>
      <c r="E431" s="19" t="str">
        <f>FSGT6_Class!E36</f>
        <v/>
      </c>
      <c r="F431" s="19" t="str">
        <f>FSGT6_Class!F36</f>
        <v/>
      </c>
      <c r="G431" s="19" t="str">
        <f>FSGT6_Class!G36</f>
        <v/>
      </c>
      <c r="H431" s="19">
        <f>VLOOKUP(C431,Liste!$E$3:$K$1407,7,FALSE)</f>
        <v>0</v>
      </c>
      <c r="I431" s="19" t="str">
        <f>FSGT6_Class!H36</f>
        <v/>
      </c>
      <c r="J431" s="3">
        <f>FSGT6_Class!K36</f>
        <v>0</v>
      </c>
      <c r="K431" s="3" t="str">
        <f>FSGT6_Class!P36</f>
        <v/>
      </c>
    </row>
    <row r="432" spans="1:11" x14ac:dyDescent="0.3">
      <c r="A432" s="170">
        <v>6</v>
      </c>
      <c r="B432" s="170">
        <v>30</v>
      </c>
      <c r="C432" s="19" t="str">
        <f t="shared" ref="C432:C495" si="12">CONCATENATE(D432,E432)</f>
        <v/>
      </c>
      <c r="D432" s="19" t="str">
        <f>FSGT6_Class!D37</f>
        <v/>
      </c>
      <c r="E432" s="19" t="str">
        <f>FSGT6_Class!E37</f>
        <v/>
      </c>
      <c r="F432" s="19" t="str">
        <f>FSGT6_Class!F37</f>
        <v/>
      </c>
      <c r="G432" s="19" t="str">
        <f>FSGT6_Class!G37</f>
        <v/>
      </c>
      <c r="H432" s="19">
        <f>VLOOKUP(C432,Liste!$E$3:$K$1407,7,FALSE)</f>
        <v>0</v>
      </c>
      <c r="I432" s="19" t="str">
        <f>FSGT6_Class!H37</f>
        <v/>
      </c>
      <c r="J432" s="3">
        <f>FSGT6_Class!K37</f>
        <v>0</v>
      </c>
      <c r="K432" s="3" t="str">
        <f>FSGT6_Class!P37</f>
        <v/>
      </c>
    </row>
    <row r="433" spans="1:11" x14ac:dyDescent="0.3">
      <c r="A433" s="170">
        <v>6</v>
      </c>
      <c r="B433" s="170">
        <v>31</v>
      </c>
      <c r="C433" s="19" t="str">
        <f t="shared" si="12"/>
        <v/>
      </c>
      <c r="D433" s="19" t="str">
        <f>FSGT6_Class!D38</f>
        <v/>
      </c>
      <c r="E433" s="19" t="str">
        <f>FSGT6_Class!E38</f>
        <v/>
      </c>
      <c r="F433" s="19" t="str">
        <f>FSGT6_Class!F38</f>
        <v/>
      </c>
      <c r="G433" s="19" t="str">
        <f>FSGT6_Class!G38</f>
        <v/>
      </c>
      <c r="H433" s="19">
        <f>VLOOKUP(C433,Liste!$E$3:$K$1407,7,FALSE)</f>
        <v>0</v>
      </c>
      <c r="I433" s="19" t="str">
        <f>FSGT6_Class!H38</f>
        <v/>
      </c>
      <c r="J433" s="3">
        <f>FSGT6_Class!K38</f>
        <v>0</v>
      </c>
      <c r="K433" s="3" t="str">
        <f>FSGT6_Class!P38</f>
        <v/>
      </c>
    </row>
    <row r="434" spans="1:11" x14ac:dyDescent="0.3">
      <c r="A434" s="170">
        <v>6</v>
      </c>
      <c r="B434" s="170">
        <v>32</v>
      </c>
      <c r="C434" s="19" t="str">
        <f t="shared" si="12"/>
        <v/>
      </c>
      <c r="D434" s="19" t="str">
        <f>FSGT6_Class!D39</f>
        <v/>
      </c>
      <c r="E434" s="19" t="str">
        <f>FSGT6_Class!E39</f>
        <v/>
      </c>
      <c r="F434" s="19" t="str">
        <f>FSGT6_Class!F39</f>
        <v/>
      </c>
      <c r="G434" s="19" t="str">
        <f>FSGT6_Class!G39</f>
        <v/>
      </c>
      <c r="H434" s="19">
        <f>VLOOKUP(C434,Liste!$E$3:$K$1407,7,FALSE)</f>
        <v>0</v>
      </c>
      <c r="I434" s="19" t="str">
        <f>FSGT6_Class!H39</f>
        <v/>
      </c>
      <c r="J434" s="3">
        <f>FSGT6_Class!K39</f>
        <v>0</v>
      </c>
      <c r="K434" s="3" t="str">
        <f>FSGT6_Class!P39</f>
        <v/>
      </c>
    </row>
    <row r="435" spans="1:11" x14ac:dyDescent="0.3">
      <c r="A435" s="170">
        <v>6</v>
      </c>
      <c r="B435" s="170">
        <v>33</v>
      </c>
      <c r="C435" s="19" t="str">
        <f t="shared" si="12"/>
        <v/>
      </c>
      <c r="D435" s="19" t="str">
        <f>FSGT6_Class!D40</f>
        <v/>
      </c>
      <c r="E435" s="19" t="str">
        <f>FSGT6_Class!E40</f>
        <v/>
      </c>
      <c r="F435" s="19" t="str">
        <f>FSGT6_Class!F40</f>
        <v/>
      </c>
      <c r="G435" s="19" t="str">
        <f>FSGT6_Class!G40</f>
        <v/>
      </c>
      <c r="H435" s="19">
        <f>VLOOKUP(C435,Liste!$E$3:$K$1407,7,FALSE)</f>
        <v>0</v>
      </c>
      <c r="I435" s="19" t="str">
        <f>FSGT6_Class!H40</f>
        <v/>
      </c>
      <c r="J435" s="3">
        <f>FSGT6_Class!K40</f>
        <v>0</v>
      </c>
      <c r="K435" s="3" t="str">
        <f>FSGT6_Class!P40</f>
        <v/>
      </c>
    </row>
    <row r="436" spans="1:11" x14ac:dyDescent="0.3">
      <c r="A436" s="170">
        <v>6</v>
      </c>
      <c r="B436" s="170">
        <v>34</v>
      </c>
      <c r="C436" s="19" t="str">
        <f t="shared" si="12"/>
        <v/>
      </c>
      <c r="D436" s="19" t="str">
        <f>FSGT6_Class!D41</f>
        <v/>
      </c>
      <c r="E436" s="19" t="str">
        <f>FSGT6_Class!E41</f>
        <v/>
      </c>
      <c r="F436" s="19" t="str">
        <f>FSGT6_Class!F41</f>
        <v/>
      </c>
      <c r="G436" s="19" t="str">
        <f>FSGT6_Class!G41</f>
        <v/>
      </c>
      <c r="H436" s="19">
        <f>VLOOKUP(C436,Liste!$E$3:$K$1407,7,FALSE)</f>
        <v>0</v>
      </c>
      <c r="I436" s="19" t="str">
        <f>FSGT6_Class!H41</f>
        <v/>
      </c>
      <c r="J436" s="3">
        <f>FSGT6_Class!K41</f>
        <v>0</v>
      </c>
      <c r="K436" s="3" t="str">
        <f>FSGT6_Class!P41</f>
        <v/>
      </c>
    </row>
    <row r="437" spans="1:11" x14ac:dyDescent="0.3">
      <c r="A437" s="170">
        <v>6</v>
      </c>
      <c r="B437" s="170">
        <v>35</v>
      </c>
      <c r="C437" s="19" t="str">
        <f t="shared" si="12"/>
        <v/>
      </c>
      <c r="D437" s="19" t="str">
        <f>FSGT6_Class!D42</f>
        <v/>
      </c>
      <c r="E437" s="19" t="str">
        <f>FSGT6_Class!E42</f>
        <v/>
      </c>
      <c r="F437" s="19" t="str">
        <f>FSGT6_Class!F42</f>
        <v/>
      </c>
      <c r="G437" s="19" t="str">
        <f>FSGT6_Class!G42</f>
        <v/>
      </c>
      <c r="H437" s="19">
        <f>VLOOKUP(C437,Liste!$E$3:$K$1407,7,FALSE)</f>
        <v>0</v>
      </c>
      <c r="I437" s="19" t="str">
        <f>FSGT6_Class!H42</f>
        <v/>
      </c>
      <c r="J437" s="3">
        <f>FSGT6_Class!K42</f>
        <v>0</v>
      </c>
      <c r="K437" s="3" t="str">
        <f>FSGT6_Class!P42</f>
        <v/>
      </c>
    </row>
    <row r="438" spans="1:11" x14ac:dyDescent="0.3">
      <c r="A438" s="170">
        <v>6</v>
      </c>
      <c r="B438" s="170">
        <v>36</v>
      </c>
      <c r="C438" s="19" t="str">
        <f t="shared" si="12"/>
        <v/>
      </c>
      <c r="D438" s="19" t="str">
        <f>FSGT6_Class!D43</f>
        <v/>
      </c>
      <c r="E438" s="19" t="str">
        <f>FSGT6_Class!E43</f>
        <v/>
      </c>
      <c r="F438" s="19" t="str">
        <f>FSGT6_Class!F43</f>
        <v/>
      </c>
      <c r="G438" s="19" t="str">
        <f>FSGT6_Class!G43</f>
        <v/>
      </c>
      <c r="H438" s="19">
        <f>VLOOKUP(C438,Liste!$E$3:$K$1407,7,FALSE)</f>
        <v>0</v>
      </c>
      <c r="I438" s="19" t="str">
        <f>FSGT6_Class!H43</f>
        <v/>
      </c>
      <c r="J438" s="3">
        <f>FSGT6_Class!K43</f>
        <v>0</v>
      </c>
      <c r="K438" s="3" t="str">
        <f>FSGT6_Class!P43</f>
        <v/>
      </c>
    </row>
    <row r="439" spans="1:11" x14ac:dyDescent="0.3">
      <c r="A439" s="170">
        <v>6</v>
      </c>
      <c r="B439" s="170">
        <v>37</v>
      </c>
      <c r="C439" s="19" t="str">
        <f t="shared" si="12"/>
        <v/>
      </c>
      <c r="D439" s="19" t="str">
        <f>FSGT6_Class!D44</f>
        <v/>
      </c>
      <c r="E439" s="19" t="str">
        <f>FSGT6_Class!E44</f>
        <v/>
      </c>
      <c r="F439" s="19" t="str">
        <f>FSGT6_Class!F44</f>
        <v/>
      </c>
      <c r="G439" s="19" t="str">
        <f>FSGT6_Class!G44</f>
        <v/>
      </c>
      <c r="H439" s="19">
        <f>VLOOKUP(C439,Liste!$E$3:$K$1407,7,FALSE)</f>
        <v>0</v>
      </c>
      <c r="I439" s="19" t="str">
        <f>FSGT6_Class!H44</f>
        <v/>
      </c>
      <c r="J439" s="3">
        <f>FSGT6_Class!K44</f>
        <v>0</v>
      </c>
      <c r="K439" s="3" t="str">
        <f>FSGT6_Class!P44</f>
        <v/>
      </c>
    </row>
    <row r="440" spans="1:11" x14ac:dyDescent="0.3">
      <c r="A440" s="170">
        <v>6</v>
      </c>
      <c r="B440" s="170">
        <v>38</v>
      </c>
      <c r="C440" s="19" t="str">
        <f t="shared" si="12"/>
        <v/>
      </c>
      <c r="D440" s="19" t="str">
        <f>FSGT6_Class!D45</f>
        <v/>
      </c>
      <c r="E440" s="19" t="str">
        <f>FSGT6_Class!E45</f>
        <v/>
      </c>
      <c r="F440" s="19" t="str">
        <f>FSGT6_Class!F45</f>
        <v/>
      </c>
      <c r="G440" s="19" t="str">
        <f>FSGT6_Class!G45</f>
        <v/>
      </c>
      <c r="H440" s="19">
        <f>VLOOKUP(C440,Liste!$E$3:$K$1407,7,FALSE)</f>
        <v>0</v>
      </c>
      <c r="I440" s="19" t="str">
        <f>FSGT6_Class!H45</f>
        <v/>
      </c>
      <c r="J440" s="3">
        <f>FSGT6_Class!K45</f>
        <v>0</v>
      </c>
      <c r="K440" s="3" t="str">
        <f>FSGT6_Class!P45</f>
        <v/>
      </c>
    </row>
    <row r="441" spans="1:11" x14ac:dyDescent="0.3">
      <c r="A441" s="170">
        <v>6</v>
      </c>
      <c r="B441" s="170">
        <v>39</v>
      </c>
      <c r="C441" s="19" t="str">
        <f t="shared" si="12"/>
        <v/>
      </c>
      <c r="D441" s="19" t="str">
        <f>FSGT6_Class!D46</f>
        <v/>
      </c>
      <c r="E441" s="19" t="str">
        <f>FSGT6_Class!E46</f>
        <v/>
      </c>
      <c r="F441" s="19" t="str">
        <f>FSGT6_Class!F46</f>
        <v/>
      </c>
      <c r="G441" s="19" t="str">
        <f>FSGT6_Class!G46</f>
        <v/>
      </c>
      <c r="H441" s="19">
        <f>VLOOKUP(C441,Liste!$E$3:$K$1407,7,FALSE)</f>
        <v>0</v>
      </c>
      <c r="I441" s="19" t="str">
        <f>FSGT6_Class!H46</f>
        <v/>
      </c>
      <c r="J441" s="3">
        <f>FSGT6_Class!K46</f>
        <v>0</v>
      </c>
      <c r="K441" s="3" t="str">
        <f>FSGT6_Class!P46</f>
        <v/>
      </c>
    </row>
    <row r="442" spans="1:11" x14ac:dyDescent="0.3">
      <c r="A442" s="170">
        <v>6</v>
      </c>
      <c r="B442" s="170">
        <v>40</v>
      </c>
      <c r="C442" s="19" t="str">
        <f t="shared" si="12"/>
        <v/>
      </c>
      <c r="D442" s="19" t="str">
        <f>FSGT6_Class!D47</f>
        <v/>
      </c>
      <c r="E442" s="19" t="str">
        <f>FSGT6_Class!E47</f>
        <v/>
      </c>
      <c r="F442" s="19" t="str">
        <f>FSGT6_Class!F47</f>
        <v/>
      </c>
      <c r="G442" s="19" t="str">
        <f>FSGT6_Class!G47</f>
        <v/>
      </c>
      <c r="H442" s="19">
        <f>VLOOKUP(C442,Liste!$E$3:$K$1407,7,FALSE)</f>
        <v>0</v>
      </c>
      <c r="I442" s="19" t="str">
        <f>FSGT6_Class!H47</f>
        <v/>
      </c>
      <c r="J442" s="3">
        <f>FSGT6_Class!K47</f>
        <v>0</v>
      </c>
      <c r="K442" s="3" t="str">
        <f>FSGT6_Class!P47</f>
        <v/>
      </c>
    </row>
    <row r="443" spans="1:11" x14ac:dyDescent="0.3">
      <c r="A443" s="170">
        <v>6</v>
      </c>
      <c r="B443" s="170">
        <v>41</v>
      </c>
      <c r="C443" s="19" t="str">
        <f t="shared" si="12"/>
        <v/>
      </c>
      <c r="D443" s="19" t="str">
        <f>FSGT6_Class!D48</f>
        <v/>
      </c>
      <c r="E443" s="19" t="str">
        <f>FSGT6_Class!E48</f>
        <v/>
      </c>
      <c r="F443" s="19" t="str">
        <f>FSGT6_Class!F48</f>
        <v/>
      </c>
      <c r="G443" s="19" t="str">
        <f>FSGT6_Class!G48</f>
        <v/>
      </c>
      <c r="H443" s="19">
        <f>VLOOKUP(C443,Liste!$E$3:$K$1407,7,FALSE)</f>
        <v>0</v>
      </c>
      <c r="I443" s="19" t="str">
        <f>FSGT6_Class!H48</f>
        <v/>
      </c>
      <c r="J443" s="3">
        <f>FSGT6_Class!K48</f>
        <v>0</v>
      </c>
      <c r="K443" s="3" t="str">
        <f>FSGT6_Class!P48</f>
        <v/>
      </c>
    </row>
    <row r="444" spans="1:11" x14ac:dyDescent="0.3">
      <c r="A444" s="170">
        <v>6</v>
      </c>
      <c r="B444" s="170">
        <v>42</v>
      </c>
      <c r="C444" s="19" t="str">
        <f t="shared" si="12"/>
        <v/>
      </c>
      <c r="D444" s="19" t="str">
        <f>FSGT6_Class!D49</f>
        <v/>
      </c>
      <c r="E444" s="19" t="str">
        <f>FSGT6_Class!E49</f>
        <v/>
      </c>
      <c r="F444" s="19" t="str">
        <f>FSGT6_Class!F49</f>
        <v/>
      </c>
      <c r="G444" s="19" t="str">
        <f>FSGT6_Class!G49</f>
        <v/>
      </c>
      <c r="H444" s="19">
        <f>VLOOKUP(C444,Liste!$E$3:$K$1407,7,FALSE)</f>
        <v>0</v>
      </c>
      <c r="I444" s="19" t="str">
        <f>FSGT6_Class!H49</f>
        <v/>
      </c>
      <c r="J444" s="3">
        <f>FSGT6_Class!K49</f>
        <v>0</v>
      </c>
      <c r="K444" s="3" t="str">
        <f>FSGT6_Class!P49</f>
        <v/>
      </c>
    </row>
    <row r="445" spans="1:11" x14ac:dyDescent="0.3">
      <c r="A445" s="170">
        <v>6</v>
      </c>
      <c r="B445" s="170">
        <v>43</v>
      </c>
      <c r="C445" s="19" t="str">
        <f t="shared" si="12"/>
        <v/>
      </c>
      <c r="D445" s="19" t="str">
        <f>FSGT6_Class!D50</f>
        <v/>
      </c>
      <c r="E445" s="19" t="str">
        <f>FSGT6_Class!E50</f>
        <v/>
      </c>
      <c r="F445" s="19" t="str">
        <f>FSGT6_Class!F50</f>
        <v/>
      </c>
      <c r="G445" s="19" t="str">
        <f>FSGT6_Class!G50</f>
        <v/>
      </c>
      <c r="H445" s="19">
        <f>VLOOKUP(C445,Liste!$E$3:$K$1407,7,FALSE)</f>
        <v>0</v>
      </c>
      <c r="I445" s="19" t="str">
        <f>FSGT6_Class!H50</f>
        <v/>
      </c>
      <c r="J445" s="3">
        <f>FSGT6_Class!K50</f>
        <v>0</v>
      </c>
      <c r="K445" s="3" t="str">
        <f>FSGT6_Class!P50</f>
        <v/>
      </c>
    </row>
    <row r="446" spans="1:11" x14ac:dyDescent="0.3">
      <c r="A446" s="170">
        <v>6</v>
      </c>
      <c r="B446" s="170">
        <v>44</v>
      </c>
      <c r="C446" s="19" t="str">
        <f t="shared" si="12"/>
        <v/>
      </c>
      <c r="D446" s="19" t="str">
        <f>FSGT6_Class!D51</f>
        <v/>
      </c>
      <c r="E446" s="19" t="str">
        <f>FSGT6_Class!E51</f>
        <v/>
      </c>
      <c r="F446" s="19" t="str">
        <f>FSGT6_Class!F51</f>
        <v/>
      </c>
      <c r="G446" s="19" t="str">
        <f>FSGT6_Class!G51</f>
        <v/>
      </c>
      <c r="H446" s="19">
        <f>VLOOKUP(C446,Liste!$E$3:$K$1407,7,FALSE)</f>
        <v>0</v>
      </c>
      <c r="I446" s="19" t="str">
        <f>FSGT6_Class!H51</f>
        <v/>
      </c>
      <c r="J446" s="3">
        <f>FSGT6_Class!K51</f>
        <v>0</v>
      </c>
      <c r="K446" s="3" t="str">
        <f>FSGT6_Class!P51</f>
        <v/>
      </c>
    </row>
    <row r="447" spans="1:11" x14ac:dyDescent="0.3">
      <c r="A447" s="170">
        <v>6</v>
      </c>
      <c r="B447" s="170">
        <v>45</v>
      </c>
      <c r="C447" s="19" t="str">
        <f t="shared" si="12"/>
        <v/>
      </c>
      <c r="D447" s="19" t="str">
        <f>FSGT6_Class!D52</f>
        <v/>
      </c>
      <c r="E447" s="19" t="str">
        <f>FSGT6_Class!E52</f>
        <v/>
      </c>
      <c r="F447" s="19" t="str">
        <f>FSGT6_Class!F52</f>
        <v/>
      </c>
      <c r="G447" s="19" t="str">
        <f>FSGT6_Class!G52</f>
        <v/>
      </c>
      <c r="H447" s="19">
        <f>VLOOKUP(C447,Liste!$E$3:$K$1407,7,FALSE)</f>
        <v>0</v>
      </c>
      <c r="I447" s="19" t="str">
        <f>FSGT6_Class!H52</f>
        <v/>
      </c>
      <c r="J447" s="3">
        <f>FSGT6_Class!K52</f>
        <v>0</v>
      </c>
      <c r="K447" s="3" t="str">
        <f>FSGT6_Class!P52</f>
        <v/>
      </c>
    </row>
    <row r="448" spans="1:11" x14ac:dyDescent="0.3">
      <c r="A448" s="170">
        <v>6</v>
      </c>
      <c r="B448" s="170">
        <v>46</v>
      </c>
      <c r="C448" s="19" t="str">
        <f t="shared" si="12"/>
        <v/>
      </c>
      <c r="D448" s="19" t="str">
        <f>FSGT6_Class!D53</f>
        <v/>
      </c>
      <c r="E448" s="19" t="str">
        <f>FSGT6_Class!E53</f>
        <v/>
      </c>
      <c r="F448" s="19" t="str">
        <f>FSGT6_Class!F53</f>
        <v/>
      </c>
      <c r="G448" s="19" t="str">
        <f>FSGT6_Class!G53</f>
        <v/>
      </c>
      <c r="H448" s="19">
        <f>VLOOKUP(C448,Liste!$E$3:$K$1407,7,FALSE)</f>
        <v>0</v>
      </c>
      <c r="I448" s="19" t="str">
        <f>FSGT6_Class!H53</f>
        <v/>
      </c>
      <c r="J448" s="3">
        <f>FSGT6_Class!K53</f>
        <v>0</v>
      </c>
      <c r="K448" s="3" t="str">
        <f>FSGT6_Class!P53</f>
        <v/>
      </c>
    </row>
    <row r="449" spans="1:11" x14ac:dyDescent="0.3">
      <c r="A449" s="170">
        <v>6</v>
      </c>
      <c r="B449" s="170">
        <v>47</v>
      </c>
      <c r="C449" s="19" t="str">
        <f t="shared" si="12"/>
        <v/>
      </c>
      <c r="D449" s="19" t="str">
        <f>FSGT6_Class!D54</f>
        <v/>
      </c>
      <c r="E449" s="19" t="str">
        <f>FSGT6_Class!E54</f>
        <v/>
      </c>
      <c r="F449" s="19" t="str">
        <f>FSGT6_Class!F54</f>
        <v/>
      </c>
      <c r="G449" s="19" t="str">
        <f>FSGT6_Class!G54</f>
        <v/>
      </c>
      <c r="H449" s="19">
        <f>VLOOKUP(C449,Liste!$E$3:$K$1407,7,FALSE)</f>
        <v>0</v>
      </c>
      <c r="I449" s="19" t="str">
        <f>FSGT6_Class!H54</f>
        <v/>
      </c>
      <c r="J449" s="3">
        <f>FSGT6_Class!K54</f>
        <v>0</v>
      </c>
      <c r="K449" s="3" t="str">
        <f>FSGT6_Class!P54</f>
        <v/>
      </c>
    </row>
    <row r="450" spans="1:11" x14ac:dyDescent="0.3">
      <c r="A450" s="170">
        <v>6</v>
      </c>
      <c r="B450" s="170">
        <v>48</v>
      </c>
      <c r="C450" s="19" t="str">
        <f t="shared" si="12"/>
        <v/>
      </c>
      <c r="D450" s="19" t="str">
        <f>FSGT6_Class!D55</f>
        <v/>
      </c>
      <c r="E450" s="19" t="str">
        <f>FSGT6_Class!E55</f>
        <v/>
      </c>
      <c r="F450" s="19" t="str">
        <f>FSGT6_Class!F55</f>
        <v/>
      </c>
      <c r="G450" s="19" t="str">
        <f>FSGT6_Class!G55</f>
        <v/>
      </c>
      <c r="H450" s="19">
        <f>VLOOKUP(C450,Liste!$E$3:$K$1407,7,FALSE)</f>
        <v>0</v>
      </c>
      <c r="I450" s="19" t="str">
        <f>FSGT6_Class!H55</f>
        <v/>
      </c>
      <c r="J450" s="3">
        <f>FSGT6_Class!K55</f>
        <v>0</v>
      </c>
      <c r="K450" s="3" t="str">
        <f>FSGT6_Class!P55</f>
        <v/>
      </c>
    </row>
    <row r="451" spans="1:11" x14ac:dyDescent="0.3">
      <c r="A451" s="170">
        <v>6</v>
      </c>
      <c r="B451" s="170">
        <v>49</v>
      </c>
      <c r="C451" s="19" t="str">
        <f t="shared" si="12"/>
        <v/>
      </c>
      <c r="D451" s="19" t="str">
        <f>FSGT6_Class!D56</f>
        <v/>
      </c>
      <c r="E451" s="19" t="str">
        <f>FSGT6_Class!E56</f>
        <v/>
      </c>
      <c r="F451" s="19" t="str">
        <f>FSGT6_Class!F56</f>
        <v/>
      </c>
      <c r="G451" s="19" t="str">
        <f>FSGT6_Class!G56</f>
        <v/>
      </c>
      <c r="H451" s="19">
        <f>VLOOKUP(C451,Liste!$E$3:$K$1407,7,FALSE)</f>
        <v>0</v>
      </c>
      <c r="I451" s="19" t="str">
        <f>FSGT6_Class!H56</f>
        <v/>
      </c>
      <c r="J451" s="3">
        <f>FSGT6_Class!K56</f>
        <v>0</v>
      </c>
      <c r="K451" s="3" t="str">
        <f>FSGT6_Class!P56</f>
        <v/>
      </c>
    </row>
    <row r="452" spans="1:11" x14ac:dyDescent="0.3">
      <c r="A452" s="170">
        <v>6</v>
      </c>
      <c r="B452" s="170">
        <v>50</v>
      </c>
      <c r="C452" s="19" t="str">
        <f t="shared" si="12"/>
        <v/>
      </c>
      <c r="D452" s="19" t="str">
        <f>FSGT6_Class!D57</f>
        <v/>
      </c>
      <c r="E452" s="19" t="str">
        <f>FSGT6_Class!E57</f>
        <v/>
      </c>
      <c r="F452" s="19" t="str">
        <f>FSGT6_Class!F57</f>
        <v/>
      </c>
      <c r="G452" s="19" t="str">
        <f>FSGT6_Class!G57</f>
        <v/>
      </c>
      <c r="H452" s="19">
        <f>VLOOKUP(C452,Liste!$E$3:$K$1407,7,FALSE)</f>
        <v>0</v>
      </c>
      <c r="I452" s="19" t="str">
        <f>FSGT6_Class!H57</f>
        <v/>
      </c>
      <c r="J452" s="3">
        <f>FSGT6_Class!K57</f>
        <v>0</v>
      </c>
      <c r="K452" s="3" t="str">
        <f>FSGT6_Class!P57</f>
        <v/>
      </c>
    </row>
    <row r="453" spans="1:11" x14ac:dyDescent="0.3">
      <c r="A453" s="170">
        <v>6</v>
      </c>
      <c r="B453" s="170">
        <v>51</v>
      </c>
      <c r="C453" s="19" t="str">
        <f t="shared" si="12"/>
        <v/>
      </c>
      <c r="D453" s="19" t="str">
        <f>FSGT6_Class!D58</f>
        <v/>
      </c>
      <c r="E453" s="19" t="str">
        <f>FSGT6_Class!E58</f>
        <v/>
      </c>
      <c r="F453" s="19" t="str">
        <f>FSGT6_Class!F58</f>
        <v/>
      </c>
      <c r="G453" s="19" t="str">
        <f>FSGT6_Class!G58</f>
        <v/>
      </c>
      <c r="H453" s="19">
        <f>VLOOKUP(C453,Liste!$E$3:$K$1407,7,FALSE)</f>
        <v>0</v>
      </c>
      <c r="I453" s="19" t="str">
        <f>FSGT6_Class!H58</f>
        <v/>
      </c>
      <c r="J453" s="3">
        <f>FSGT6_Class!K58</f>
        <v>0</v>
      </c>
      <c r="K453" s="3" t="str">
        <f>FSGT6_Class!P58</f>
        <v/>
      </c>
    </row>
    <row r="454" spans="1:11" x14ac:dyDescent="0.3">
      <c r="A454" s="170">
        <v>6</v>
      </c>
      <c r="B454" s="170">
        <v>52</v>
      </c>
      <c r="C454" s="19" t="str">
        <f t="shared" si="12"/>
        <v/>
      </c>
      <c r="D454" s="19" t="str">
        <f>FSGT6_Class!D59</f>
        <v/>
      </c>
      <c r="E454" s="19" t="str">
        <f>FSGT6_Class!E59</f>
        <v/>
      </c>
      <c r="F454" s="19" t="str">
        <f>FSGT6_Class!F59</f>
        <v/>
      </c>
      <c r="G454" s="19" t="str">
        <f>FSGT6_Class!G59</f>
        <v/>
      </c>
      <c r="H454" s="19">
        <f>VLOOKUP(C454,Liste!$E$3:$K$1407,7,FALSE)</f>
        <v>0</v>
      </c>
      <c r="I454" s="19" t="str">
        <f>FSGT6_Class!H59</f>
        <v/>
      </c>
      <c r="J454" s="3">
        <f>FSGT6_Class!K59</f>
        <v>0</v>
      </c>
      <c r="K454" s="3" t="str">
        <f>FSGT6_Class!P59</f>
        <v/>
      </c>
    </row>
    <row r="455" spans="1:11" x14ac:dyDescent="0.3">
      <c r="A455" s="170">
        <v>6</v>
      </c>
      <c r="B455" s="170">
        <v>53</v>
      </c>
      <c r="C455" s="19" t="str">
        <f t="shared" si="12"/>
        <v/>
      </c>
      <c r="D455" s="19" t="str">
        <f>FSGT6_Class!D60</f>
        <v/>
      </c>
      <c r="E455" s="19" t="str">
        <f>FSGT6_Class!E60</f>
        <v/>
      </c>
      <c r="F455" s="19" t="str">
        <f>FSGT6_Class!F60</f>
        <v/>
      </c>
      <c r="G455" s="19" t="str">
        <f>FSGT6_Class!G60</f>
        <v/>
      </c>
      <c r="H455" s="19">
        <f>VLOOKUP(C455,Liste!$E$3:$K$1407,7,FALSE)</f>
        <v>0</v>
      </c>
      <c r="I455" s="19" t="str">
        <f>FSGT6_Class!H60</f>
        <v/>
      </c>
      <c r="J455" s="3">
        <f>FSGT6_Class!K60</f>
        <v>0</v>
      </c>
      <c r="K455" s="3" t="str">
        <f>FSGT6_Class!P60</f>
        <v/>
      </c>
    </row>
    <row r="456" spans="1:11" x14ac:dyDescent="0.3">
      <c r="A456" s="170">
        <v>6</v>
      </c>
      <c r="B456" s="170">
        <v>54</v>
      </c>
      <c r="C456" s="19" t="str">
        <f t="shared" si="12"/>
        <v/>
      </c>
      <c r="D456" s="19" t="str">
        <f>FSGT6_Class!D61</f>
        <v/>
      </c>
      <c r="E456" s="19" t="str">
        <f>FSGT6_Class!E61</f>
        <v/>
      </c>
      <c r="F456" s="19" t="str">
        <f>FSGT6_Class!F61</f>
        <v/>
      </c>
      <c r="G456" s="19" t="str">
        <f>FSGT6_Class!G61</f>
        <v/>
      </c>
      <c r="H456" s="19">
        <f>VLOOKUP(C456,Liste!$E$3:$K$1407,7,FALSE)</f>
        <v>0</v>
      </c>
      <c r="I456" s="19" t="str">
        <f>FSGT6_Class!H61</f>
        <v/>
      </c>
      <c r="J456" s="3">
        <f>FSGT6_Class!K61</f>
        <v>0</v>
      </c>
      <c r="K456" s="3" t="str">
        <f>FSGT6_Class!P61</f>
        <v/>
      </c>
    </row>
    <row r="457" spans="1:11" x14ac:dyDescent="0.3">
      <c r="A457" s="170">
        <v>6</v>
      </c>
      <c r="B457" s="170">
        <v>55</v>
      </c>
      <c r="C457" s="19" t="str">
        <f t="shared" si="12"/>
        <v/>
      </c>
      <c r="D457" s="19" t="str">
        <f>FSGT6_Class!D62</f>
        <v/>
      </c>
      <c r="E457" s="19" t="str">
        <f>FSGT6_Class!E62</f>
        <v/>
      </c>
      <c r="F457" s="19" t="str">
        <f>FSGT6_Class!F62</f>
        <v/>
      </c>
      <c r="G457" s="19" t="str">
        <f>FSGT6_Class!G62</f>
        <v/>
      </c>
      <c r="H457" s="19">
        <f>VLOOKUP(C457,Liste!$E$3:$K$1407,7,FALSE)</f>
        <v>0</v>
      </c>
      <c r="I457" s="19" t="str">
        <f>FSGT6_Class!H62</f>
        <v/>
      </c>
      <c r="J457" s="3">
        <f>FSGT6_Class!K62</f>
        <v>0</v>
      </c>
      <c r="K457" s="3" t="str">
        <f>FSGT6_Class!P62</f>
        <v/>
      </c>
    </row>
    <row r="458" spans="1:11" x14ac:dyDescent="0.3">
      <c r="A458" s="170">
        <v>6</v>
      </c>
      <c r="B458" s="170">
        <v>56</v>
      </c>
      <c r="C458" s="19" t="str">
        <f t="shared" si="12"/>
        <v/>
      </c>
      <c r="D458" s="19" t="str">
        <f>FSGT6_Class!D63</f>
        <v/>
      </c>
      <c r="E458" s="19" t="str">
        <f>FSGT6_Class!E63</f>
        <v/>
      </c>
      <c r="F458" s="19" t="str">
        <f>FSGT6_Class!F63</f>
        <v/>
      </c>
      <c r="G458" s="19" t="str">
        <f>FSGT6_Class!G63</f>
        <v/>
      </c>
      <c r="H458" s="19">
        <f>VLOOKUP(C458,Liste!$E$3:$K$1407,7,FALSE)</f>
        <v>0</v>
      </c>
      <c r="I458" s="19" t="str">
        <f>FSGT6_Class!H63</f>
        <v/>
      </c>
      <c r="J458" s="3">
        <f>FSGT6_Class!K63</f>
        <v>0</v>
      </c>
      <c r="K458" s="3" t="str">
        <f>FSGT6_Class!P63</f>
        <v/>
      </c>
    </row>
    <row r="459" spans="1:11" x14ac:dyDescent="0.3">
      <c r="A459" s="170">
        <v>6</v>
      </c>
      <c r="B459" s="170">
        <v>57</v>
      </c>
      <c r="C459" s="19" t="str">
        <f t="shared" si="12"/>
        <v/>
      </c>
      <c r="D459" s="19" t="str">
        <f>FSGT6_Class!D64</f>
        <v/>
      </c>
      <c r="E459" s="19" t="str">
        <f>FSGT6_Class!E64</f>
        <v/>
      </c>
      <c r="F459" s="19" t="str">
        <f>FSGT6_Class!F64</f>
        <v/>
      </c>
      <c r="G459" s="19" t="str">
        <f>FSGT6_Class!G64</f>
        <v/>
      </c>
      <c r="H459" s="19">
        <f>VLOOKUP(C459,Liste!$E$3:$K$1407,7,FALSE)</f>
        <v>0</v>
      </c>
      <c r="I459" s="19" t="str">
        <f>FSGT6_Class!H64</f>
        <v/>
      </c>
      <c r="J459" s="3">
        <f>FSGT6_Class!K64</f>
        <v>0</v>
      </c>
      <c r="K459" s="3" t="str">
        <f>FSGT6_Class!P64</f>
        <v/>
      </c>
    </row>
    <row r="460" spans="1:11" x14ac:dyDescent="0.3">
      <c r="A460" s="170">
        <v>6</v>
      </c>
      <c r="B460" s="170">
        <v>58</v>
      </c>
      <c r="C460" s="19" t="str">
        <f t="shared" si="12"/>
        <v/>
      </c>
      <c r="D460" s="19" t="str">
        <f>FSGT6_Class!D65</f>
        <v/>
      </c>
      <c r="E460" s="19" t="str">
        <f>FSGT6_Class!E65</f>
        <v/>
      </c>
      <c r="F460" s="19" t="str">
        <f>FSGT6_Class!F65</f>
        <v/>
      </c>
      <c r="G460" s="19" t="str">
        <f>FSGT6_Class!G65</f>
        <v/>
      </c>
      <c r="H460" s="19">
        <f>VLOOKUP(C460,Liste!$E$3:$K$1407,7,FALSE)</f>
        <v>0</v>
      </c>
      <c r="I460" s="19" t="str">
        <f>FSGT6_Class!H65</f>
        <v/>
      </c>
      <c r="J460" s="3">
        <f>FSGT6_Class!K65</f>
        <v>0</v>
      </c>
      <c r="K460" s="3" t="str">
        <f>FSGT6_Class!P65</f>
        <v/>
      </c>
    </row>
    <row r="461" spans="1:11" x14ac:dyDescent="0.3">
      <c r="A461" s="170">
        <v>6</v>
      </c>
      <c r="B461" s="170">
        <v>59</v>
      </c>
      <c r="C461" s="19" t="str">
        <f t="shared" si="12"/>
        <v/>
      </c>
      <c r="D461" s="19" t="str">
        <f>FSGT6_Class!D66</f>
        <v/>
      </c>
      <c r="E461" s="19" t="str">
        <f>FSGT6_Class!E66</f>
        <v/>
      </c>
      <c r="F461" s="19" t="str">
        <f>FSGT6_Class!F66</f>
        <v/>
      </c>
      <c r="G461" s="19" t="str">
        <f>FSGT6_Class!G66</f>
        <v/>
      </c>
      <c r="H461" s="19">
        <f>VLOOKUP(C461,Liste!$E$3:$K$1407,7,FALSE)</f>
        <v>0</v>
      </c>
      <c r="I461" s="19" t="str">
        <f>FSGT6_Class!H66</f>
        <v/>
      </c>
      <c r="J461" s="3">
        <f>FSGT6_Class!K66</f>
        <v>0</v>
      </c>
      <c r="K461" s="3" t="str">
        <f>FSGT6_Class!P66</f>
        <v/>
      </c>
    </row>
    <row r="462" spans="1:11" x14ac:dyDescent="0.3">
      <c r="A462" s="170">
        <v>6</v>
      </c>
      <c r="B462" s="170">
        <v>60</v>
      </c>
      <c r="C462" s="19" t="str">
        <f t="shared" si="12"/>
        <v/>
      </c>
      <c r="D462" s="19" t="str">
        <f>FSGT6_Class!D67</f>
        <v/>
      </c>
      <c r="E462" s="19" t="str">
        <f>FSGT6_Class!E67</f>
        <v/>
      </c>
      <c r="F462" s="19" t="str">
        <f>FSGT6_Class!F67</f>
        <v/>
      </c>
      <c r="G462" s="19" t="str">
        <f>FSGT6_Class!G67</f>
        <v/>
      </c>
      <c r="H462" s="19">
        <f>VLOOKUP(C462,Liste!$E$3:$K$1407,7,FALSE)</f>
        <v>0</v>
      </c>
      <c r="I462" s="19" t="str">
        <f>FSGT6_Class!H67</f>
        <v/>
      </c>
      <c r="J462" s="3">
        <f>FSGT6_Class!K67</f>
        <v>0</v>
      </c>
      <c r="K462" s="3" t="str">
        <f>FSGT6_Class!P67</f>
        <v/>
      </c>
    </row>
    <row r="463" spans="1:11" x14ac:dyDescent="0.3">
      <c r="A463" s="170">
        <v>6</v>
      </c>
      <c r="B463" s="170">
        <v>61</v>
      </c>
      <c r="C463" s="19" t="str">
        <f t="shared" si="12"/>
        <v/>
      </c>
      <c r="D463" s="19" t="str">
        <f>FSGT6_Class!D68</f>
        <v/>
      </c>
      <c r="E463" s="19" t="str">
        <f>FSGT6_Class!E68</f>
        <v/>
      </c>
      <c r="F463" s="19" t="str">
        <f>FSGT6_Class!F68</f>
        <v/>
      </c>
      <c r="G463" s="19" t="str">
        <f>FSGT6_Class!G68</f>
        <v/>
      </c>
      <c r="H463" s="19">
        <f>VLOOKUP(C463,Liste!$E$3:$K$1407,7,FALSE)</f>
        <v>0</v>
      </c>
      <c r="I463" s="19" t="str">
        <f>FSGT6_Class!H68</f>
        <v/>
      </c>
      <c r="J463" s="3">
        <f>FSGT6_Class!K68</f>
        <v>0</v>
      </c>
      <c r="K463" s="3" t="str">
        <f>FSGT6_Class!P68</f>
        <v/>
      </c>
    </row>
    <row r="464" spans="1:11" x14ac:dyDescent="0.3">
      <c r="A464" s="170">
        <v>6</v>
      </c>
      <c r="B464" s="170">
        <v>62</v>
      </c>
      <c r="C464" s="19" t="str">
        <f t="shared" si="12"/>
        <v/>
      </c>
      <c r="D464" s="19" t="str">
        <f>FSGT6_Class!D69</f>
        <v/>
      </c>
      <c r="E464" s="19" t="str">
        <f>FSGT6_Class!E69</f>
        <v/>
      </c>
      <c r="F464" s="19" t="str">
        <f>FSGT6_Class!F69</f>
        <v/>
      </c>
      <c r="G464" s="19" t="str">
        <f>FSGT6_Class!G69</f>
        <v/>
      </c>
      <c r="H464" s="19">
        <f>VLOOKUP(C464,Liste!$E$3:$K$1407,7,FALSE)</f>
        <v>0</v>
      </c>
      <c r="I464" s="19" t="str">
        <f>FSGT6_Class!H69</f>
        <v/>
      </c>
      <c r="J464" s="3">
        <f>FSGT6_Class!K69</f>
        <v>0</v>
      </c>
      <c r="K464" s="3" t="str">
        <f>FSGT6_Class!P69</f>
        <v/>
      </c>
    </row>
    <row r="465" spans="1:11" x14ac:dyDescent="0.3">
      <c r="A465" s="170">
        <v>6</v>
      </c>
      <c r="B465" s="170">
        <v>63</v>
      </c>
      <c r="C465" s="19" t="str">
        <f t="shared" si="12"/>
        <v/>
      </c>
      <c r="D465" s="19" t="str">
        <f>FSGT6_Class!D70</f>
        <v/>
      </c>
      <c r="E465" s="19" t="str">
        <f>FSGT6_Class!E70</f>
        <v/>
      </c>
      <c r="F465" s="19" t="str">
        <f>FSGT6_Class!F70</f>
        <v/>
      </c>
      <c r="G465" s="19" t="str">
        <f>FSGT6_Class!G70</f>
        <v/>
      </c>
      <c r="H465" s="19">
        <f>VLOOKUP(C465,Liste!$E$3:$K$1407,7,FALSE)</f>
        <v>0</v>
      </c>
      <c r="I465" s="19" t="str">
        <f>FSGT6_Class!H70</f>
        <v/>
      </c>
      <c r="J465" s="3">
        <f>FSGT6_Class!K70</f>
        <v>0</v>
      </c>
      <c r="K465" s="3" t="str">
        <f>FSGT6_Class!P70</f>
        <v/>
      </c>
    </row>
    <row r="466" spans="1:11" x14ac:dyDescent="0.3">
      <c r="A466" s="170">
        <v>6</v>
      </c>
      <c r="B466" s="170">
        <v>64</v>
      </c>
      <c r="C466" s="19" t="str">
        <f t="shared" si="12"/>
        <v/>
      </c>
      <c r="D466" s="19" t="str">
        <f>FSGT6_Class!D71</f>
        <v/>
      </c>
      <c r="E466" s="19" t="str">
        <f>FSGT6_Class!E71</f>
        <v/>
      </c>
      <c r="F466" s="19" t="str">
        <f>FSGT6_Class!F71</f>
        <v/>
      </c>
      <c r="G466" s="19" t="str">
        <f>FSGT6_Class!G71</f>
        <v/>
      </c>
      <c r="H466" s="19">
        <f>VLOOKUP(C466,Liste!$E$3:$K$1407,7,FALSE)</f>
        <v>0</v>
      </c>
      <c r="I466" s="19" t="str">
        <f>FSGT6_Class!H71</f>
        <v/>
      </c>
      <c r="J466" s="3">
        <f>FSGT6_Class!K71</f>
        <v>0</v>
      </c>
      <c r="K466" s="3" t="str">
        <f>FSGT6_Class!P71</f>
        <v/>
      </c>
    </row>
    <row r="467" spans="1:11" x14ac:dyDescent="0.3">
      <c r="A467" s="170">
        <v>6</v>
      </c>
      <c r="B467" s="170">
        <v>65</v>
      </c>
      <c r="C467" s="19" t="str">
        <f t="shared" si="12"/>
        <v/>
      </c>
      <c r="D467" s="19" t="str">
        <f>FSGT6_Class!D72</f>
        <v/>
      </c>
      <c r="E467" s="19" t="str">
        <f>FSGT6_Class!E72</f>
        <v/>
      </c>
      <c r="F467" s="19" t="str">
        <f>FSGT6_Class!F72</f>
        <v/>
      </c>
      <c r="G467" s="19" t="str">
        <f>FSGT6_Class!G72</f>
        <v/>
      </c>
      <c r="H467" s="19">
        <f>VLOOKUP(C467,Liste!$E$3:$K$1407,7,FALSE)</f>
        <v>0</v>
      </c>
      <c r="I467" s="19" t="str">
        <f>FSGT6_Class!H72</f>
        <v/>
      </c>
      <c r="J467" s="3">
        <f>FSGT6_Class!K72</f>
        <v>0</v>
      </c>
      <c r="K467" s="3" t="str">
        <f>FSGT6_Class!P72</f>
        <v/>
      </c>
    </row>
    <row r="468" spans="1:11" x14ac:dyDescent="0.3">
      <c r="A468" s="170">
        <v>6</v>
      </c>
      <c r="B468" s="170">
        <v>66</v>
      </c>
      <c r="C468" s="19" t="str">
        <f t="shared" si="12"/>
        <v/>
      </c>
      <c r="D468" s="19" t="str">
        <f>FSGT6_Class!D73</f>
        <v/>
      </c>
      <c r="E468" s="19" t="str">
        <f>FSGT6_Class!E73</f>
        <v/>
      </c>
      <c r="F468" s="19" t="str">
        <f>FSGT6_Class!F73</f>
        <v/>
      </c>
      <c r="G468" s="19" t="str">
        <f>FSGT6_Class!G73</f>
        <v/>
      </c>
      <c r="H468" s="19">
        <f>VLOOKUP(C468,Liste!$E$3:$K$1407,7,FALSE)</f>
        <v>0</v>
      </c>
      <c r="I468" s="19" t="str">
        <f>FSGT6_Class!H73</f>
        <v/>
      </c>
      <c r="J468" s="3">
        <f>FSGT6_Class!K73</f>
        <v>0</v>
      </c>
      <c r="K468" s="3" t="str">
        <f>FSGT6_Class!P73</f>
        <v/>
      </c>
    </row>
    <row r="469" spans="1:11" x14ac:dyDescent="0.3">
      <c r="A469" s="170">
        <v>6</v>
      </c>
      <c r="B469" s="170">
        <v>67</v>
      </c>
      <c r="C469" s="19" t="str">
        <f t="shared" si="12"/>
        <v/>
      </c>
      <c r="D469" s="19" t="str">
        <f>FSGT6_Class!D74</f>
        <v/>
      </c>
      <c r="E469" s="19" t="str">
        <f>FSGT6_Class!E74</f>
        <v/>
      </c>
      <c r="F469" s="19" t="str">
        <f>FSGT6_Class!F74</f>
        <v/>
      </c>
      <c r="G469" s="19" t="str">
        <f>FSGT6_Class!G74</f>
        <v/>
      </c>
      <c r="H469" s="19">
        <f>VLOOKUP(C469,Liste!$E$3:$K$1407,7,FALSE)</f>
        <v>0</v>
      </c>
      <c r="I469" s="19" t="str">
        <f>FSGT6_Class!H74</f>
        <v/>
      </c>
      <c r="J469" s="3">
        <f>FSGT6_Class!K74</f>
        <v>0</v>
      </c>
      <c r="K469" s="3" t="str">
        <f>FSGT6_Class!P74</f>
        <v/>
      </c>
    </row>
    <row r="470" spans="1:11" x14ac:dyDescent="0.3">
      <c r="A470" s="170">
        <v>6</v>
      </c>
      <c r="B470" s="170">
        <v>68</v>
      </c>
      <c r="C470" s="19" t="str">
        <f t="shared" si="12"/>
        <v/>
      </c>
      <c r="D470" s="19" t="str">
        <f>FSGT6_Class!D75</f>
        <v/>
      </c>
      <c r="E470" s="19" t="str">
        <f>FSGT6_Class!E75</f>
        <v/>
      </c>
      <c r="F470" s="19" t="str">
        <f>FSGT6_Class!F75</f>
        <v/>
      </c>
      <c r="G470" s="19" t="str">
        <f>FSGT6_Class!G75</f>
        <v/>
      </c>
      <c r="H470" s="19">
        <f>VLOOKUP(C470,Liste!$E$3:$K$1407,7,FALSE)</f>
        <v>0</v>
      </c>
      <c r="I470" s="19" t="str">
        <f>FSGT6_Class!H75</f>
        <v/>
      </c>
      <c r="J470" s="3">
        <f>FSGT6_Class!K75</f>
        <v>0</v>
      </c>
      <c r="K470" s="3" t="str">
        <f>FSGT6_Class!P75</f>
        <v/>
      </c>
    </row>
    <row r="471" spans="1:11" x14ac:dyDescent="0.3">
      <c r="A471" s="170">
        <v>6</v>
      </c>
      <c r="B471" s="170">
        <v>69</v>
      </c>
      <c r="C471" s="19" t="str">
        <f t="shared" si="12"/>
        <v/>
      </c>
      <c r="D471" s="19" t="str">
        <f>FSGT6_Class!D76</f>
        <v/>
      </c>
      <c r="E471" s="19" t="str">
        <f>FSGT6_Class!E76</f>
        <v/>
      </c>
      <c r="F471" s="19" t="str">
        <f>FSGT6_Class!F76</f>
        <v/>
      </c>
      <c r="G471" s="19" t="str">
        <f>FSGT6_Class!G76</f>
        <v/>
      </c>
      <c r="H471" s="19">
        <f>VLOOKUP(C471,Liste!$E$3:$K$1407,7,FALSE)</f>
        <v>0</v>
      </c>
      <c r="I471" s="19" t="str">
        <f>FSGT6_Class!H76</f>
        <v/>
      </c>
      <c r="J471" s="3">
        <f>FSGT6_Class!K76</f>
        <v>0</v>
      </c>
      <c r="K471" s="3" t="str">
        <f>FSGT6_Class!P76</f>
        <v/>
      </c>
    </row>
    <row r="472" spans="1:11" x14ac:dyDescent="0.3">
      <c r="A472" s="170">
        <v>6</v>
      </c>
      <c r="B472" s="170">
        <v>70</v>
      </c>
      <c r="C472" s="19" t="str">
        <f t="shared" si="12"/>
        <v/>
      </c>
      <c r="D472" s="19" t="str">
        <f>FSGT6_Class!D77</f>
        <v/>
      </c>
      <c r="E472" s="19" t="str">
        <f>FSGT6_Class!E77</f>
        <v/>
      </c>
      <c r="F472" s="19" t="str">
        <f>FSGT6_Class!F77</f>
        <v/>
      </c>
      <c r="G472" s="19" t="str">
        <f>FSGT6_Class!G77</f>
        <v/>
      </c>
      <c r="H472" s="19">
        <f>VLOOKUP(C472,Liste!$E$3:$K$1407,7,FALSE)</f>
        <v>0</v>
      </c>
      <c r="I472" s="19" t="str">
        <f>FSGT6_Class!H77</f>
        <v/>
      </c>
      <c r="J472" s="3">
        <f>FSGT6_Class!K77</f>
        <v>0</v>
      </c>
      <c r="K472" s="3" t="str">
        <f>FSGT6_Class!P77</f>
        <v/>
      </c>
    </row>
    <row r="473" spans="1:11" x14ac:dyDescent="0.3">
      <c r="A473" s="170">
        <v>6</v>
      </c>
      <c r="B473" s="170">
        <v>71</v>
      </c>
      <c r="C473" s="19" t="str">
        <f t="shared" si="12"/>
        <v/>
      </c>
      <c r="D473" s="19" t="str">
        <f>FSGT6_Class!D78</f>
        <v/>
      </c>
      <c r="E473" s="19" t="str">
        <f>FSGT6_Class!E78</f>
        <v/>
      </c>
      <c r="F473" s="19" t="str">
        <f>FSGT6_Class!F78</f>
        <v/>
      </c>
      <c r="G473" s="19" t="str">
        <f>FSGT6_Class!G78</f>
        <v/>
      </c>
      <c r="H473" s="19">
        <f>VLOOKUP(C473,Liste!$E$3:$K$1407,7,FALSE)</f>
        <v>0</v>
      </c>
      <c r="I473" s="19" t="str">
        <f>FSGT6_Class!H78</f>
        <v/>
      </c>
      <c r="J473" s="3">
        <f>FSGT6_Class!K78</f>
        <v>0</v>
      </c>
      <c r="K473" s="3" t="str">
        <f>FSGT6_Class!P78</f>
        <v/>
      </c>
    </row>
    <row r="474" spans="1:11" x14ac:dyDescent="0.3">
      <c r="A474" s="170">
        <v>6</v>
      </c>
      <c r="B474" s="170">
        <v>72</v>
      </c>
      <c r="C474" s="19" t="str">
        <f t="shared" si="12"/>
        <v/>
      </c>
      <c r="D474" s="19" t="str">
        <f>FSGT6_Class!D79</f>
        <v/>
      </c>
      <c r="E474" s="19" t="str">
        <f>FSGT6_Class!E79</f>
        <v/>
      </c>
      <c r="F474" s="19" t="str">
        <f>FSGT6_Class!F79</f>
        <v/>
      </c>
      <c r="G474" s="19" t="str">
        <f>FSGT6_Class!G79</f>
        <v/>
      </c>
      <c r="H474" s="19">
        <f>VLOOKUP(C474,Liste!$E$3:$K$1407,7,FALSE)</f>
        <v>0</v>
      </c>
      <c r="I474" s="19" t="str">
        <f>FSGT6_Class!H79</f>
        <v/>
      </c>
      <c r="J474" s="3">
        <f>FSGT6_Class!K79</f>
        <v>0</v>
      </c>
      <c r="K474" s="3" t="str">
        <f>FSGT6_Class!P79</f>
        <v/>
      </c>
    </row>
    <row r="475" spans="1:11" x14ac:dyDescent="0.3">
      <c r="A475" s="170">
        <v>6</v>
      </c>
      <c r="B475" s="170">
        <v>73</v>
      </c>
      <c r="C475" s="19" t="str">
        <f t="shared" si="12"/>
        <v/>
      </c>
      <c r="D475" s="19" t="str">
        <f>FSGT6_Class!D80</f>
        <v/>
      </c>
      <c r="E475" s="19" t="str">
        <f>FSGT6_Class!E80</f>
        <v/>
      </c>
      <c r="F475" s="19" t="str">
        <f>FSGT6_Class!F80</f>
        <v/>
      </c>
      <c r="G475" s="19" t="str">
        <f>FSGT6_Class!G80</f>
        <v/>
      </c>
      <c r="H475" s="19">
        <f>VLOOKUP(C475,Liste!$E$3:$K$1407,7,FALSE)</f>
        <v>0</v>
      </c>
      <c r="I475" s="19" t="str">
        <f>FSGT6_Class!H80</f>
        <v/>
      </c>
      <c r="J475" s="3">
        <f>FSGT6_Class!K80</f>
        <v>0</v>
      </c>
      <c r="K475" s="3" t="str">
        <f>FSGT6_Class!P80</f>
        <v/>
      </c>
    </row>
    <row r="476" spans="1:11" x14ac:dyDescent="0.3">
      <c r="A476" s="170">
        <v>6</v>
      </c>
      <c r="B476" s="170">
        <v>74</v>
      </c>
      <c r="C476" s="19" t="str">
        <f t="shared" si="12"/>
        <v/>
      </c>
      <c r="D476" s="19" t="str">
        <f>FSGT6_Class!D81</f>
        <v/>
      </c>
      <c r="E476" s="19" t="str">
        <f>FSGT6_Class!E81</f>
        <v/>
      </c>
      <c r="F476" s="19" t="str">
        <f>FSGT6_Class!F81</f>
        <v/>
      </c>
      <c r="G476" s="19" t="str">
        <f>FSGT6_Class!G81</f>
        <v/>
      </c>
      <c r="H476" s="19">
        <f>VLOOKUP(C476,Liste!$E$3:$K$1407,7,FALSE)</f>
        <v>0</v>
      </c>
      <c r="I476" s="19" t="str">
        <f>FSGT6_Class!H81</f>
        <v/>
      </c>
      <c r="J476" s="3">
        <f>FSGT6_Class!K81</f>
        <v>0</v>
      </c>
      <c r="K476" s="3" t="str">
        <f>FSGT6_Class!P81</f>
        <v/>
      </c>
    </row>
    <row r="477" spans="1:11" x14ac:dyDescent="0.3">
      <c r="A477" s="170">
        <v>6</v>
      </c>
      <c r="B477" s="170">
        <v>75</v>
      </c>
      <c r="C477" s="19" t="str">
        <f t="shared" si="12"/>
        <v/>
      </c>
      <c r="D477" s="19" t="str">
        <f>FSGT6_Class!D82</f>
        <v/>
      </c>
      <c r="E477" s="19" t="str">
        <f>FSGT6_Class!E82</f>
        <v/>
      </c>
      <c r="F477" s="19" t="str">
        <f>FSGT6_Class!F82</f>
        <v/>
      </c>
      <c r="G477" s="19" t="str">
        <f>FSGT6_Class!G82</f>
        <v/>
      </c>
      <c r="H477" s="19">
        <f>VLOOKUP(C477,Liste!$E$3:$K$1407,7,FALSE)</f>
        <v>0</v>
      </c>
      <c r="I477" s="19" t="str">
        <f>FSGT6_Class!H82</f>
        <v/>
      </c>
      <c r="J477" s="3">
        <f>FSGT6_Class!K82</f>
        <v>0</v>
      </c>
      <c r="K477" s="3" t="str">
        <f>FSGT6_Class!P82</f>
        <v/>
      </c>
    </row>
    <row r="478" spans="1:11" x14ac:dyDescent="0.3">
      <c r="A478" s="170">
        <v>6</v>
      </c>
      <c r="B478" s="170">
        <v>76</v>
      </c>
      <c r="C478" s="19" t="str">
        <f t="shared" si="12"/>
        <v/>
      </c>
      <c r="D478" s="19" t="str">
        <f>FSGT6_Class!D83</f>
        <v/>
      </c>
      <c r="E478" s="19" t="str">
        <f>FSGT6_Class!E83</f>
        <v/>
      </c>
      <c r="F478" s="19" t="str">
        <f>FSGT6_Class!F83</f>
        <v/>
      </c>
      <c r="G478" s="19" t="str">
        <f>FSGT6_Class!G83</f>
        <v/>
      </c>
      <c r="H478" s="19">
        <f>VLOOKUP(C478,Liste!$E$3:$K$1407,7,FALSE)</f>
        <v>0</v>
      </c>
      <c r="I478" s="19" t="str">
        <f>FSGT6_Class!H83</f>
        <v/>
      </c>
      <c r="J478" s="3">
        <f>FSGT6_Class!K83</f>
        <v>0</v>
      </c>
      <c r="K478" s="3" t="str">
        <f>FSGT6_Class!P83</f>
        <v/>
      </c>
    </row>
    <row r="479" spans="1:11" x14ac:dyDescent="0.3">
      <c r="A479" s="170">
        <v>6</v>
      </c>
      <c r="B479" s="170">
        <v>77</v>
      </c>
      <c r="C479" s="19" t="str">
        <f t="shared" si="12"/>
        <v/>
      </c>
      <c r="D479" s="19" t="str">
        <f>FSGT6_Class!D84</f>
        <v/>
      </c>
      <c r="E479" s="19" t="str">
        <f>FSGT6_Class!E84</f>
        <v/>
      </c>
      <c r="F479" s="19" t="str">
        <f>FSGT6_Class!F84</f>
        <v/>
      </c>
      <c r="G479" s="19" t="str">
        <f>FSGT6_Class!G84</f>
        <v/>
      </c>
      <c r="H479" s="19">
        <f>VLOOKUP(C479,Liste!$E$3:$K$1407,7,FALSE)</f>
        <v>0</v>
      </c>
      <c r="I479" s="19" t="str">
        <f>FSGT6_Class!H84</f>
        <v/>
      </c>
      <c r="J479" s="3">
        <f>FSGT6_Class!K84</f>
        <v>0</v>
      </c>
      <c r="K479" s="3" t="str">
        <f>FSGT6_Class!P84</f>
        <v/>
      </c>
    </row>
    <row r="480" spans="1:11" x14ac:dyDescent="0.3">
      <c r="A480" s="170">
        <v>6</v>
      </c>
      <c r="B480" s="170">
        <v>78</v>
      </c>
      <c r="C480" s="19" t="str">
        <f t="shared" si="12"/>
        <v/>
      </c>
      <c r="D480" s="19" t="str">
        <f>FSGT6_Class!D85</f>
        <v/>
      </c>
      <c r="E480" s="19" t="str">
        <f>FSGT6_Class!E85</f>
        <v/>
      </c>
      <c r="F480" s="19" t="str">
        <f>FSGT6_Class!F85</f>
        <v/>
      </c>
      <c r="G480" s="19" t="str">
        <f>FSGT6_Class!G85</f>
        <v/>
      </c>
      <c r="H480" s="19">
        <f>VLOOKUP(C480,Liste!$E$3:$K$1407,7,FALSE)</f>
        <v>0</v>
      </c>
      <c r="I480" s="19" t="str">
        <f>FSGT6_Class!H85</f>
        <v/>
      </c>
      <c r="J480" s="3">
        <f>FSGT6_Class!K85</f>
        <v>0</v>
      </c>
      <c r="K480" s="3" t="str">
        <f>FSGT6_Class!P85</f>
        <v/>
      </c>
    </row>
    <row r="481" spans="1:11" x14ac:dyDescent="0.3">
      <c r="A481" s="170">
        <v>6</v>
      </c>
      <c r="B481" s="170">
        <v>79</v>
      </c>
      <c r="C481" s="19" t="str">
        <f t="shared" si="12"/>
        <v/>
      </c>
      <c r="D481" s="19" t="str">
        <f>FSGT6_Class!D86</f>
        <v/>
      </c>
      <c r="E481" s="19" t="str">
        <f>FSGT6_Class!E86</f>
        <v/>
      </c>
      <c r="F481" s="19" t="str">
        <f>FSGT6_Class!F86</f>
        <v/>
      </c>
      <c r="G481" s="19" t="str">
        <f>FSGT6_Class!G86</f>
        <v/>
      </c>
      <c r="H481" s="19">
        <f>VLOOKUP(C481,Liste!$E$3:$K$1407,7,FALSE)</f>
        <v>0</v>
      </c>
      <c r="I481" s="19" t="str">
        <f>FSGT6_Class!H86</f>
        <v/>
      </c>
      <c r="J481" s="3">
        <f>FSGT6_Class!K86</f>
        <v>0</v>
      </c>
      <c r="K481" s="3" t="str">
        <f>FSGT6_Class!P86</f>
        <v/>
      </c>
    </row>
    <row r="482" spans="1:11" x14ac:dyDescent="0.3">
      <c r="A482" s="170">
        <v>6</v>
      </c>
      <c r="B482" s="170">
        <v>80</v>
      </c>
      <c r="C482" s="19" t="str">
        <f t="shared" si="12"/>
        <v/>
      </c>
      <c r="D482" s="19" t="str">
        <f>FSGT6_Class!D87</f>
        <v/>
      </c>
      <c r="E482" s="19" t="str">
        <f>FSGT6_Class!E87</f>
        <v/>
      </c>
      <c r="F482" s="19" t="str">
        <f>FSGT6_Class!F87</f>
        <v/>
      </c>
      <c r="G482" s="19" t="str">
        <f>FSGT6_Class!G87</f>
        <v/>
      </c>
      <c r="H482" s="19">
        <f>VLOOKUP(C482,Liste!$E$3:$K$1407,7,FALSE)</f>
        <v>0</v>
      </c>
      <c r="I482" s="19" t="str">
        <f>FSGT6_Class!H87</f>
        <v/>
      </c>
      <c r="J482" s="3">
        <f>FSGT6_Class!K87</f>
        <v>0</v>
      </c>
      <c r="K482" s="3" t="str">
        <f>FSGT6_Class!P87</f>
        <v/>
      </c>
    </row>
    <row r="483" spans="1:11" x14ac:dyDescent="0.3">
      <c r="A483" s="170">
        <v>6</v>
      </c>
      <c r="B483" s="170">
        <v>81</v>
      </c>
      <c r="C483" s="19" t="str">
        <f t="shared" si="12"/>
        <v/>
      </c>
      <c r="D483" s="19" t="str">
        <f>FSGT6_Class!D88</f>
        <v/>
      </c>
      <c r="E483" s="19" t="str">
        <f>FSGT6_Class!E88</f>
        <v/>
      </c>
      <c r="F483" s="19" t="str">
        <f>FSGT6_Class!F88</f>
        <v/>
      </c>
      <c r="G483" s="19" t="str">
        <f>FSGT6_Class!G88</f>
        <v/>
      </c>
      <c r="H483" s="19">
        <f>VLOOKUP(C483,Liste!$E$3:$K$1407,7,FALSE)</f>
        <v>0</v>
      </c>
      <c r="I483" s="19" t="str">
        <f>FSGT6_Class!H88</f>
        <v/>
      </c>
      <c r="J483" s="3">
        <f>FSGT6_Class!K88</f>
        <v>0</v>
      </c>
      <c r="K483" s="3" t="str">
        <f>FSGT6_Class!P88</f>
        <v/>
      </c>
    </row>
    <row r="484" spans="1:11" x14ac:dyDescent="0.3">
      <c r="A484" s="170">
        <v>6</v>
      </c>
      <c r="B484" s="170">
        <v>82</v>
      </c>
      <c r="C484" s="19" t="str">
        <f t="shared" si="12"/>
        <v/>
      </c>
      <c r="D484" s="19" t="str">
        <f>FSGT6_Class!D89</f>
        <v/>
      </c>
      <c r="E484" s="19" t="str">
        <f>FSGT6_Class!E89</f>
        <v/>
      </c>
      <c r="F484" s="19" t="str">
        <f>FSGT6_Class!F89</f>
        <v/>
      </c>
      <c r="G484" s="19" t="str">
        <f>FSGT6_Class!G89</f>
        <v/>
      </c>
      <c r="H484" s="19">
        <f>VLOOKUP(C484,Liste!$E$3:$K$1407,7,FALSE)</f>
        <v>0</v>
      </c>
      <c r="I484" s="19" t="str">
        <f>FSGT6_Class!H89</f>
        <v/>
      </c>
      <c r="J484" s="3">
        <f>FSGT6_Class!K89</f>
        <v>0</v>
      </c>
      <c r="K484" s="3" t="str">
        <f>FSGT6_Class!P89</f>
        <v/>
      </c>
    </row>
    <row r="485" spans="1:11" x14ac:dyDescent="0.3">
      <c r="A485" s="170">
        <v>6</v>
      </c>
      <c r="B485" s="170">
        <v>83</v>
      </c>
      <c r="C485" s="19" t="str">
        <f t="shared" si="12"/>
        <v/>
      </c>
      <c r="D485" s="19" t="str">
        <f>FSGT6_Class!D90</f>
        <v/>
      </c>
      <c r="E485" s="19" t="str">
        <f>FSGT6_Class!E90</f>
        <v/>
      </c>
      <c r="F485" s="19" t="str">
        <f>FSGT6_Class!F90</f>
        <v/>
      </c>
      <c r="G485" s="19" t="str">
        <f>FSGT6_Class!G90</f>
        <v/>
      </c>
      <c r="H485" s="19">
        <f>VLOOKUP(C485,Liste!$E$3:$K$1407,7,FALSE)</f>
        <v>0</v>
      </c>
      <c r="I485" s="19" t="str">
        <f>FSGT6_Class!H90</f>
        <v/>
      </c>
      <c r="J485" s="3">
        <f>FSGT6_Class!K90</f>
        <v>0</v>
      </c>
      <c r="K485" s="3" t="str">
        <f>FSGT6_Class!P90</f>
        <v/>
      </c>
    </row>
    <row r="486" spans="1:11" x14ac:dyDescent="0.3">
      <c r="A486" s="170">
        <v>6</v>
      </c>
      <c r="B486" s="170">
        <v>84</v>
      </c>
      <c r="C486" s="19" t="str">
        <f t="shared" si="12"/>
        <v/>
      </c>
      <c r="D486" s="19" t="str">
        <f>FSGT6_Class!D91</f>
        <v/>
      </c>
      <c r="E486" s="19" t="str">
        <f>FSGT6_Class!E91</f>
        <v/>
      </c>
      <c r="F486" s="19" t="str">
        <f>FSGT6_Class!F91</f>
        <v/>
      </c>
      <c r="G486" s="19" t="str">
        <f>FSGT6_Class!G91</f>
        <v/>
      </c>
      <c r="H486" s="19">
        <f>VLOOKUP(C486,Liste!$E$3:$K$1407,7,FALSE)</f>
        <v>0</v>
      </c>
      <c r="I486" s="19" t="str">
        <f>FSGT6_Class!H91</f>
        <v/>
      </c>
      <c r="J486" s="3">
        <f>FSGT6_Class!K91</f>
        <v>0</v>
      </c>
      <c r="K486" s="3" t="str">
        <f>FSGT6_Class!P91</f>
        <v/>
      </c>
    </row>
    <row r="487" spans="1:11" x14ac:dyDescent="0.3">
      <c r="A487" s="170">
        <v>6</v>
      </c>
      <c r="B487" s="170">
        <v>85</v>
      </c>
      <c r="C487" s="19" t="str">
        <f t="shared" si="12"/>
        <v/>
      </c>
      <c r="D487" s="19" t="str">
        <f>FSGT6_Class!D92</f>
        <v/>
      </c>
      <c r="E487" s="19" t="str">
        <f>FSGT6_Class!E92</f>
        <v/>
      </c>
      <c r="F487" s="19" t="str">
        <f>FSGT6_Class!F92</f>
        <v/>
      </c>
      <c r="G487" s="19" t="str">
        <f>FSGT6_Class!G92</f>
        <v/>
      </c>
      <c r="H487" s="19">
        <f>VLOOKUP(C487,Liste!$E$3:$K$1407,7,FALSE)</f>
        <v>0</v>
      </c>
      <c r="I487" s="19" t="str">
        <f>FSGT6_Class!H92</f>
        <v/>
      </c>
      <c r="J487" s="3">
        <f>FSGT6_Class!K92</f>
        <v>0</v>
      </c>
      <c r="K487" s="3" t="str">
        <f>FSGT6_Class!P92</f>
        <v/>
      </c>
    </row>
    <row r="488" spans="1:11" x14ac:dyDescent="0.3">
      <c r="A488" s="170">
        <v>6</v>
      </c>
      <c r="B488" s="170">
        <v>86</v>
      </c>
      <c r="C488" s="19" t="str">
        <f t="shared" si="12"/>
        <v/>
      </c>
      <c r="D488" s="19" t="str">
        <f>FSGT6_Class!D93</f>
        <v/>
      </c>
      <c r="E488" s="19" t="str">
        <f>FSGT6_Class!E93</f>
        <v/>
      </c>
      <c r="F488" s="19" t="str">
        <f>FSGT6_Class!F93</f>
        <v/>
      </c>
      <c r="G488" s="19" t="str">
        <f>FSGT6_Class!G93</f>
        <v/>
      </c>
      <c r="H488" s="19">
        <f>VLOOKUP(C488,Liste!$E$3:$K$1407,7,FALSE)</f>
        <v>0</v>
      </c>
      <c r="I488" s="19" t="str">
        <f>FSGT6_Class!H93</f>
        <v/>
      </c>
      <c r="J488" s="3">
        <f>FSGT6_Class!K93</f>
        <v>0</v>
      </c>
      <c r="K488" s="3" t="str">
        <f>FSGT6_Class!P93</f>
        <v/>
      </c>
    </row>
    <row r="489" spans="1:11" x14ac:dyDescent="0.3">
      <c r="A489" s="170">
        <v>6</v>
      </c>
      <c r="B489" s="170">
        <v>87</v>
      </c>
      <c r="C489" s="19" t="str">
        <f t="shared" si="12"/>
        <v/>
      </c>
      <c r="D489" s="19" t="str">
        <f>FSGT6_Class!D94</f>
        <v/>
      </c>
      <c r="E489" s="19" t="str">
        <f>FSGT6_Class!E94</f>
        <v/>
      </c>
      <c r="F489" s="19" t="str">
        <f>FSGT6_Class!F94</f>
        <v/>
      </c>
      <c r="G489" s="19" t="str">
        <f>FSGT6_Class!G94</f>
        <v/>
      </c>
      <c r="H489" s="19">
        <f>VLOOKUP(C489,Liste!$E$3:$K$1407,7,FALSE)</f>
        <v>0</v>
      </c>
      <c r="I489" s="19" t="str">
        <f>FSGT6_Class!H94</f>
        <v/>
      </c>
      <c r="J489" s="3">
        <f>FSGT6_Class!K94</f>
        <v>0</v>
      </c>
      <c r="K489" s="3" t="str">
        <f>FSGT6_Class!P94</f>
        <v/>
      </c>
    </row>
    <row r="490" spans="1:11" x14ac:dyDescent="0.3">
      <c r="A490" s="170">
        <v>6</v>
      </c>
      <c r="B490" s="170">
        <v>88</v>
      </c>
      <c r="C490" s="19" t="str">
        <f t="shared" si="12"/>
        <v/>
      </c>
      <c r="D490" s="19" t="str">
        <f>FSGT6_Class!D95</f>
        <v/>
      </c>
      <c r="E490" s="19" t="str">
        <f>FSGT6_Class!E95</f>
        <v/>
      </c>
      <c r="F490" s="19" t="str">
        <f>FSGT6_Class!F95</f>
        <v/>
      </c>
      <c r="G490" s="19" t="str">
        <f>FSGT6_Class!G95</f>
        <v/>
      </c>
      <c r="H490" s="19">
        <f>VLOOKUP(C490,Liste!$E$3:$K$1407,7,FALSE)</f>
        <v>0</v>
      </c>
      <c r="I490" s="19" t="str">
        <f>FSGT6_Class!H95</f>
        <v/>
      </c>
      <c r="J490" s="3">
        <f>FSGT6_Class!K95</f>
        <v>0</v>
      </c>
      <c r="K490" s="3" t="str">
        <f>FSGT6_Class!P95</f>
        <v/>
      </c>
    </row>
    <row r="491" spans="1:11" x14ac:dyDescent="0.3">
      <c r="A491" s="170">
        <v>6</v>
      </c>
      <c r="B491" s="170">
        <v>89</v>
      </c>
      <c r="C491" s="19" t="str">
        <f t="shared" si="12"/>
        <v/>
      </c>
      <c r="D491" s="19" t="str">
        <f>FSGT6_Class!D96</f>
        <v/>
      </c>
      <c r="E491" s="19" t="str">
        <f>FSGT6_Class!E96</f>
        <v/>
      </c>
      <c r="F491" s="19" t="str">
        <f>FSGT6_Class!F96</f>
        <v/>
      </c>
      <c r="G491" s="19" t="str">
        <f>FSGT6_Class!G96</f>
        <v/>
      </c>
      <c r="H491" s="19">
        <f>VLOOKUP(C491,Liste!$E$3:$K$1407,7,FALSE)</f>
        <v>0</v>
      </c>
      <c r="I491" s="19" t="str">
        <f>FSGT6_Class!H96</f>
        <v/>
      </c>
      <c r="J491" s="3">
        <f>FSGT6_Class!K96</f>
        <v>0</v>
      </c>
      <c r="K491" s="3" t="str">
        <f>FSGT6_Class!P96</f>
        <v/>
      </c>
    </row>
    <row r="492" spans="1:11" x14ac:dyDescent="0.3">
      <c r="A492" s="170">
        <v>6</v>
      </c>
      <c r="B492" s="170">
        <v>90</v>
      </c>
      <c r="C492" s="19" t="str">
        <f t="shared" si="12"/>
        <v/>
      </c>
      <c r="D492" s="19" t="str">
        <f>FSGT6_Class!D97</f>
        <v/>
      </c>
      <c r="E492" s="19" t="str">
        <f>FSGT6_Class!E97</f>
        <v/>
      </c>
      <c r="F492" s="19" t="str">
        <f>FSGT6_Class!F97</f>
        <v/>
      </c>
      <c r="G492" s="19" t="str">
        <f>FSGT6_Class!G97</f>
        <v/>
      </c>
      <c r="H492" s="19">
        <f>VLOOKUP(C492,Liste!$E$3:$K$1407,7,FALSE)</f>
        <v>0</v>
      </c>
      <c r="I492" s="19" t="str">
        <f>FSGT6_Class!H97</f>
        <v/>
      </c>
      <c r="J492" s="3">
        <f>FSGT6_Class!K97</f>
        <v>0</v>
      </c>
      <c r="K492" s="3" t="str">
        <f>FSGT6_Class!P97</f>
        <v/>
      </c>
    </row>
    <row r="493" spans="1:11" x14ac:dyDescent="0.3">
      <c r="A493" s="170">
        <v>6</v>
      </c>
      <c r="B493" s="170">
        <v>91</v>
      </c>
      <c r="C493" s="19" t="str">
        <f t="shared" si="12"/>
        <v/>
      </c>
      <c r="D493" s="19" t="str">
        <f>FSGT6_Class!D98</f>
        <v/>
      </c>
      <c r="E493" s="19" t="str">
        <f>FSGT6_Class!E98</f>
        <v/>
      </c>
      <c r="F493" s="19" t="str">
        <f>FSGT6_Class!F98</f>
        <v/>
      </c>
      <c r="G493" s="19" t="str">
        <f>FSGT6_Class!G98</f>
        <v/>
      </c>
      <c r="H493" s="19">
        <f>VLOOKUP(C493,Liste!$E$3:$K$1407,7,FALSE)</f>
        <v>0</v>
      </c>
      <c r="I493" s="19" t="str">
        <f>FSGT6_Class!H98</f>
        <v/>
      </c>
      <c r="J493" s="3">
        <f>FSGT6_Class!K98</f>
        <v>0</v>
      </c>
      <c r="K493" s="3" t="str">
        <f>FSGT6_Class!P98</f>
        <v/>
      </c>
    </row>
    <row r="494" spans="1:11" x14ac:dyDescent="0.3">
      <c r="A494" s="170">
        <v>6</v>
      </c>
      <c r="B494" s="170">
        <v>92</v>
      </c>
      <c r="C494" s="19" t="str">
        <f t="shared" si="12"/>
        <v/>
      </c>
      <c r="D494" s="19" t="str">
        <f>FSGT6_Class!D99</f>
        <v/>
      </c>
      <c r="E494" s="19" t="str">
        <f>FSGT6_Class!E99</f>
        <v/>
      </c>
      <c r="F494" s="19" t="str">
        <f>FSGT6_Class!F99</f>
        <v/>
      </c>
      <c r="G494" s="19" t="str">
        <f>FSGT6_Class!G99</f>
        <v/>
      </c>
      <c r="H494" s="19">
        <f>VLOOKUP(C494,Liste!$E$3:$K$1407,7,FALSE)</f>
        <v>0</v>
      </c>
      <c r="I494" s="19" t="str">
        <f>FSGT6_Class!H99</f>
        <v/>
      </c>
      <c r="J494" s="3">
        <f>FSGT6_Class!K99</f>
        <v>0</v>
      </c>
      <c r="K494" s="3" t="str">
        <f>FSGT6_Class!P99</f>
        <v/>
      </c>
    </row>
    <row r="495" spans="1:11" x14ac:dyDescent="0.3">
      <c r="A495" s="170">
        <v>6</v>
      </c>
      <c r="B495" s="170">
        <v>93</v>
      </c>
      <c r="C495" s="19" t="str">
        <f t="shared" si="12"/>
        <v/>
      </c>
      <c r="D495" s="19" t="str">
        <f>FSGT6_Class!D100</f>
        <v/>
      </c>
      <c r="E495" s="19" t="str">
        <f>FSGT6_Class!E100</f>
        <v/>
      </c>
      <c r="F495" s="19" t="str">
        <f>FSGT6_Class!F100</f>
        <v/>
      </c>
      <c r="G495" s="19" t="str">
        <f>FSGT6_Class!G100</f>
        <v/>
      </c>
      <c r="H495" s="19">
        <f>VLOOKUP(C495,Liste!$E$3:$K$1407,7,FALSE)</f>
        <v>0</v>
      </c>
      <c r="I495" s="19" t="str">
        <f>FSGT6_Class!H100</f>
        <v/>
      </c>
      <c r="J495" s="3">
        <f>FSGT6_Class!K100</f>
        <v>0</v>
      </c>
      <c r="K495" s="3" t="str">
        <f>FSGT6_Class!P100</f>
        <v/>
      </c>
    </row>
    <row r="496" spans="1:11" x14ac:dyDescent="0.3">
      <c r="A496" s="170">
        <v>6</v>
      </c>
      <c r="B496" s="170">
        <v>94</v>
      </c>
      <c r="C496" s="19" t="str">
        <f t="shared" ref="C496:C552" si="13">CONCATENATE(D496,E496)</f>
        <v/>
      </c>
      <c r="D496" s="19" t="str">
        <f>FSGT6_Class!D101</f>
        <v/>
      </c>
      <c r="E496" s="19" t="str">
        <f>FSGT6_Class!E101</f>
        <v/>
      </c>
      <c r="F496" s="19" t="str">
        <f>FSGT6_Class!F101</f>
        <v/>
      </c>
      <c r="G496" s="19" t="str">
        <f>FSGT6_Class!G101</f>
        <v/>
      </c>
      <c r="H496" s="19">
        <f>VLOOKUP(C496,Liste!$E$3:$K$1407,7,FALSE)</f>
        <v>0</v>
      </c>
      <c r="I496" s="19" t="str">
        <f>FSGT6_Class!H101</f>
        <v/>
      </c>
      <c r="J496" s="3">
        <f>FSGT6_Class!K101</f>
        <v>0</v>
      </c>
      <c r="K496" s="3" t="str">
        <f>FSGT6_Class!P101</f>
        <v/>
      </c>
    </row>
    <row r="497" spans="1:11" x14ac:dyDescent="0.3">
      <c r="A497" s="170">
        <v>6</v>
      </c>
      <c r="B497" s="170">
        <v>95</v>
      </c>
      <c r="C497" s="19" t="str">
        <f t="shared" si="13"/>
        <v/>
      </c>
      <c r="D497" s="19" t="str">
        <f>FSGT6_Class!D102</f>
        <v/>
      </c>
      <c r="E497" s="19" t="str">
        <f>FSGT6_Class!E102</f>
        <v/>
      </c>
      <c r="F497" s="19" t="str">
        <f>FSGT6_Class!F102</f>
        <v/>
      </c>
      <c r="G497" s="19" t="str">
        <f>FSGT6_Class!G102</f>
        <v/>
      </c>
      <c r="H497" s="19">
        <f>VLOOKUP(C497,Liste!$E$3:$K$1407,7,FALSE)</f>
        <v>0</v>
      </c>
      <c r="I497" s="19" t="str">
        <f>FSGT6_Class!H102</f>
        <v/>
      </c>
      <c r="J497" s="3">
        <f>FSGT6_Class!K102</f>
        <v>0</v>
      </c>
      <c r="K497" s="3" t="str">
        <f>FSGT6_Class!P102</f>
        <v/>
      </c>
    </row>
    <row r="498" spans="1:11" x14ac:dyDescent="0.3">
      <c r="A498" s="170">
        <v>6</v>
      </c>
      <c r="B498" s="170">
        <v>96</v>
      </c>
      <c r="C498" s="19" t="str">
        <f t="shared" si="13"/>
        <v/>
      </c>
      <c r="D498" s="19" t="str">
        <f>FSGT6_Class!D103</f>
        <v/>
      </c>
      <c r="E498" s="19" t="str">
        <f>FSGT6_Class!E103</f>
        <v/>
      </c>
      <c r="F498" s="19" t="str">
        <f>FSGT6_Class!F103</f>
        <v/>
      </c>
      <c r="G498" s="19" t="str">
        <f>FSGT6_Class!G103</f>
        <v/>
      </c>
      <c r="H498" s="19">
        <f>VLOOKUP(C498,Liste!$E$3:$K$1407,7,FALSE)</f>
        <v>0</v>
      </c>
      <c r="I498" s="19" t="str">
        <f>FSGT6_Class!H103</f>
        <v/>
      </c>
      <c r="J498" s="3">
        <f>FSGT6_Class!K103</f>
        <v>0</v>
      </c>
      <c r="K498" s="3" t="str">
        <f>FSGT6_Class!P103</f>
        <v/>
      </c>
    </row>
    <row r="499" spans="1:11" x14ac:dyDescent="0.3">
      <c r="A499" s="170">
        <v>6</v>
      </c>
      <c r="B499" s="170">
        <v>97</v>
      </c>
      <c r="C499" s="19" t="str">
        <f t="shared" si="13"/>
        <v/>
      </c>
      <c r="D499" s="19" t="str">
        <f>FSGT6_Class!D104</f>
        <v/>
      </c>
      <c r="E499" s="19" t="str">
        <f>FSGT6_Class!E104</f>
        <v/>
      </c>
      <c r="F499" s="19" t="str">
        <f>FSGT6_Class!F104</f>
        <v/>
      </c>
      <c r="G499" s="19" t="str">
        <f>FSGT6_Class!G104</f>
        <v/>
      </c>
      <c r="H499" s="19">
        <f>VLOOKUP(C499,Liste!$E$3:$K$1407,7,FALSE)</f>
        <v>0</v>
      </c>
      <c r="I499" s="19" t="str">
        <f>FSGT6_Class!H104</f>
        <v/>
      </c>
      <c r="J499" s="3">
        <f>FSGT6_Class!K104</f>
        <v>0</v>
      </c>
      <c r="K499" s="3" t="str">
        <f>FSGT6_Class!P104</f>
        <v/>
      </c>
    </row>
    <row r="500" spans="1:11" x14ac:dyDescent="0.3">
      <c r="A500" s="170">
        <v>6</v>
      </c>
      <c r="B500" s="170">
        <v>98</v>
      </c>
      <c r="C500" s="19" t="str">
        <f t="shared" si="13"/>
        <v/>
      </c>
      <c r="D500" s="19" t="str">
        <f>FSGT6_Class!D105</f>
        <v/>
      </c>
      <c r="E500" s="19" t="str">
        <f>FSGT6_Class!E105</f>
        <v/>
      </c>
      <c r="F500" s="19" t="str">
        <f>FSGT6_Class!F105</f>
        <v/>
      </c>
      <c r="G500" s="19" t="str">
        <f>FSGT6_Class!G105</f>
        <v/>
      </c>
      <c r="H500" s="19">
        <f>VLOOKUP(C500,Liste!$E$3:$K$1407,7,FALSE)</f>
        <v>0</v>
      </c>
      <c r="I500" s="19" t="str">
        <f>FSGT6_Class!H105</f>
        <v/>
      </c>
      <c r="J500" s="3">
        <f>FSGT6_Class!K105</f>
        <v>0</v>
      </c>
      <c r="K500" s="3" t="str">
        <f>FSGT6_Class!P105</f>
        <v/>
      </c>
    </row>
    <row r="501" spans="1:11" x14ac:dyDescent="0.3">
      <c r="A501" s="170">
        <v>6</v>
      </c>
      <c r="B501" s="170">
        <v>99</v>
      </c>
      <c r="C501" s="19" t="str">
        <f t="shared" si="13"/>
        <v/>
      </c>
      <c r="D501" s="19" t="str">
        <f>FSGT6_Class!D106</f>
        <v/>
      </c>
      <c r="E501" s="19" t="str">
        <f>FSGT6_Class!E106</f>
        <v/>
      </c>
      <c r="F501" s="19" t="str">
        <f>FSGT6_Class!F106</f>
        <v/>
      </c>
      <c r="G501" s="19" t="str">
        <f>FSGT6_Class!G106</f>
        <v/>
      </c>
      <c r="H501" s="19">
        <f>VLOOKUP(C501,Liste!$E$3:$K$1407,7,FALSE)</f>
        <v>0</v>
      </c>
      <c r="I501" s="19" t="str">
        <f>FSGT6_Class!H106</f>
        <v/>
      </c>
      <c r="J501" s="3">
        <f>FSGT6_Class!K106</f>
        <v>0</v>
      </c>
      <c r="K501" s="3" t="str">
        <f>FSGT6_Class!P106</f>
        <v/>
      </c>
    </row>
    <row r="502" spans="1:11" ht="13.8" thickBot="1" x14ac:dyDescent="0.35">
      <c r="A502" s="177">
        <v>6</v>
      </c>
      <c r="B502" s="177">
        <v>100</v>
      </c>
      <c r="C502" s="173" t="str">
        <f t="shared" si="13"/>
        <v/>
      </c>
      <c r="D502" s="173" t="str">
        <f>FSGT6_Class!D107</f>
        <v/>
      </c>
      <c r="E502" s="173" t="str">
        <f>FSGT6_Class!E107</f>
        <v/>
      </c>
      <c r="F502" s="173" t="str">
        <f>FSGT6_Class!F107</f>
        <v/>
      </c>
      <c r="G502" s="173" t="str">
        <f>FSGT6_Class!G107</f>
        <v/>
      </c>
      <c r="H502" s="173">
        <f>VLOOKUP(C502,Liste!$E$3:$K$1407,7,FALSE)</f>
        <v>0</v>
      </c>
      <c r="I502" s="173" t="str">
        <f>FSGT6_Class!H107</f>
        <v/>
      </c>
      <c r="J502" s="276">
        <f>FSGT6_Class!K107</f>
        <v>0</v>
      </c>
      <c r="K502" s="276" t="str">
        <f>FSGT6_Class!P107</f>
        <v/>
      </c>
    </row>
    <row r="503" spans="1:11" x14ac:dyDescent="0.3">
      <c r="A503" s="169" t="s">
        <v>51</v>
      </c>
      <c r="B503" s="169">
        <v>1</v>
      </c>
      <c r="C503" s="19" t="str">
        <f t="shared" si="13"/>
        <v>BRUNOTanguy</v>
      </c>
      <c r="D503" s="19" t="str">
        <f>FSGT_F_M_Class!D8</f>
        <v>BRUNO</v>
      </c>
      <c r="E503" s="19" t="str">
        <f>FSGT_F_M_Class!E8</f>
        <v>Tanguy</v>
      </c>
      <c r="F503" s="19" t="str">
        <f>FSGT_F_M_Class!F8</f>
        <v>Mercurey</v>
      </c>
      <c r="G503" s="19">
        <f>FSGT_F_M_Class!G8</f>
        <v>71</v>
      </c>
      <c r="H503" s="19" t="str">
        <f>VLOOKUP(C503,Liste!$E$3:$K$1407,7,FALSE)</f>
        <v>FSGT</v>
      </c>
      <c r="I503" s="19" t="str">
        <f>FSGT_F_M_Class!H8</f>
        <v>MG</v>
      </c>
      <c r="J503" s="3">
        <f>SUM(FSGT_F_M_Class!K8,FSGT_F_M_Class!S8,FSGT_F_M_Class!AA8)</f>
        <v>1</v>
      </c>
      <c r="K503" s="3">
        <f>SUM(FSGT_F_M_Class!P8,FSGT_F_M_Class!X8,FSGT_F_M_Class!AF8)</f>
        <v>132</v>
      </c>
    </row>
    <row r="504" spans="1:11" x14ac:dyDescent="0.3">
      <c r="A504" s="169" t="s">
        <v>51</v>
      </c>
      <c r="B504" s="169">
        <v>2</v>
      </c>
      <c r="C504" s="19" t="str">
        <f t="shared" si="13"/>
        <v>BLANCHONNathan</v>
      </c>
      <c r="D504" s="19" t="str">
        <f>FSGT_F_M_Class!D9</f>
        <v>BLANCHON</v>
      </c>
      <c r="E504" s="19" t="str">
        <f>FSGT_F_M_Class!E9</f>
        <v>Nathan</v>
      </c>
      <c r="F504" s="19" t="str">
        <f>FSGT_F_M_Class!F9</f>
        <v>Charolles</v>
      </c>
      <c r="G504" s="19">
        <f>FSGT_F_M_Class!G9</f>
        <v>71</v>
      </c>
      <c r="H504" s="19" t="str">
        <f>VLOOKUP(C504,Liste!$E$3:$K$1407,7,FALSE)</f>
        <v>FSGT</v>
      </c>
      <c r="I504" s="19" t="str">
        <f>FSGT_F_M_Class!H9</f>
        <v>MG</v>
      </c>
      <c r="J504" s="3">
        <f>SUM(FSGT_F_M_Class!K9,FSGT_F_M_Class!S9,FSGT_F_M_Class!AA9)</f>
        <v>2</v>
      </c>
      <c r="K504" s="3">
        <f>SUM(FSGT_F_M_Class!P9,FSGT_F_M_Class!X9,FSGT_F_M_Class!AF9)</f>
        <v>24</v>
      </c>
    </row>
    <row r="505" spans="1:11" x14ac:dyDescent="0.3">
      <c r="A505" s="169" t="s">
        <v>51</v>
      </c>
      <c r="B505" s="169">
        <v>3</v>
      </c>
      <c r="C505" s="19" t="str">
        <f t="shared" si="13"/>
        <v>BAUDINThibaut</v>
      </c>
      <c r="D505" s="19" t="str">
        <f>FSGT_F_M_Class!D10</f>
        <v>BAUDIN</v>
      </c>
      <c r="E505" s="19" t="str">
        <f>FSGT_F_M_Class!E10</f>
        <v>Thibaut</v>
      </c>
      <c r="F505" s="19" t="str">
        <f>FSGT_F_M_Class!F10</f>
        <v>Montceau</v>
      </c>
      <c r="G505" s="19">
        <f>FSGT_F_M_Class!G10</f>
        <v>71</v>
      </c>
      <c r="H505" s="19" t="str">
        <f>VLOOKUP(C505,Liste!$E$3:$K$1407,7,FALSE)</f>
        <v>FSGT</v>
      </c>
      <c r="I505" s="19" t="str">
        <f>FSGT_F_M_Class!H10</f>
        <v>MG</v>
      </c>
      <c r="J505" s="3">
        <f>SUM(FSGT_F_M_Class!K10,FSGT_F_M_Class!S10,FSGT_F_M_Class!AA10)</f>
        <v>3</v>
      </c>
      <c r="K505" s="3">
        <f>SUM(FSGT_F_M_Class!P10,FSGT_F_M_Class!X10,FSGT_F_M_Class!AF10)</f>
        <v>16</v>
      </c>
    </row>
    <row r="506" spans="1:11" x14ac:dyDescent="0.3">
      <c r="A506" s="169" t="s">
        <v>51</v>
      </c>
      <c r="B506" s="169">
        <v>4</v>
      </c>
      <c r="C506" s="19" t="str">
        <f t="shared" si="13"/>
        <v>THIBERTLubin</v>
      </c>
      <c r="D506" s="19" t="str">
        <f>FSGT_F_M_Class!D11</f>
        <v>THIBERT</v>
      </c>
      <c r="E506" s="19" t="str">
        <f>FSGT_F_M_Class!E11</f>
        <v>Lubin</v>
      </c>
      <c r="F506" s="19" t="str">
        <f>FSGT_F_M_Class!F11</f>
        <v>Granges</v>
      </c>
      <c r="G506" s="19">
        <f>FSGT_F_M_Class!G11</f>
        <v>71</v>
      </c>
      <c r="H506" s="19" t="str">
        <f>VLOOKUP(C506,Liste!$E$3:$K$1407,7,FALSE)</f>
        <v>FSGT</v>
      </c>
      <c r="I506" s="19" t="str">
        <f>FSGT_F_M_Class!H11</f>
        <v>MG</v>
      </c>
      <c r="J506" s="3">
        <f>SUM(FSGT_F_M_Class!K11,FSGT_F_M_Class!S11,FSGT_F_M_Class!AA11)</f>
        <v>4</v>
      </c>
      <c r="K506" s="3">
        <f>SUM(FSGT_F_M_Class!P11,FSGT_F_M_Class!X11,FSGT_F_M_Class!AF11)</f>
        <v>8</v>
      </c>
    </row>
    <row r="507" spans="1:11" x14ac:dyDescent="0.3">
      <c r="A507" s="169" t="s">
        <v>51</v>
      </c>
      <c r="B507" s="169">
        <v>5</v>
      </c>
      <c r="C507" s="19" t="str">
        <f t="shared" si="13"/>
        <v>AURENGECamille</v>
      </c>
      <c r="D507" s="19" t="str">
        <f>FSGT_F_M_Class!D12</f>
        <v>AURENGE</v>
      </c>
      <c r="E507" s="19" t="str">
        <f>FSGT_F_M_Class!E12</f>
        <v>Camille</v>
      </c>
      <c r="F507" s="19" t="str">
        <f>FSGT_F_M_Class!F12</f>
        <v>Mercurey</v>
      </c>
      <c r="G507" s="19">
        <f>FSGT_F_M_Class!G12</f>
        <v>71</v>
      </c>
      <c r="H507" s="19" t="str">
        <f>VLOOKUP(C507,Liste!$E$3:$K$1407,7,FALSE)</f>
        <v>FSGT</v>
      </c>
      <c r="I507" s="19" t="str">
        <f>FSGT_F_M_Class!H12</f>
        <v>MF</v>
      </c>
      <c r="J507" s="3">
        <f>SUM(FSGT_F_M_Class!K12,FSGT_F_M_Class!S12,FSGT_F_M_Class!AA12)</f>
        <v>1</v>
      </c>
      <c r="K507" s="3">
        <f>SUM(FSGT_F_M_Class!P12,FSGT_F_M_Class!X12,FSGT_F_M_Class!AF12)</f>
        <v>124</v>
      </c>
    </row>
    <row r="508" spans="1:11" x14ac:dyDescent="0.3">
      <c r="A508" s="169" t="s">
        <v>51</v>
      </c>
      <c r="B508" s="169">
        <v>6</v>
      </c>
      <c r="C508" s="19" t="str">
        <f t="shared" si="13"/>
        <v>AUCLERCLéna</v>
      </c>
      <c r="D508" s="19" t="str">
        <f>FSGT_F_M_Class!D13</f>
        <v>AUCLERC</v>
      </c>
      <c r="E508" s="19" t="str">
        <f>FSGT_F_M_Class!E13</f>
        <v>Léna</v>
      </c>
      <c r="F508" s="19" t="str">
        <f>FSGT_F_M_Class!F13</f>
        <v>St-Martin en Br</v>
      </c>
      <c r="G508" s="19">
        <f>FSGT_F_M_Class!G13</f>
        <v>71</v>
      </c>
      <c r="H508" s="19" t="str">
        <f>VLOOKUP(C508,Liste!$E$3:$K$1407,7,FALSE)</f>
        <v>FSGT</v>
      </c>
      <c r="I508" s="19" t="str">
        <f>FSGT_F_M_Class!H13</f>
        <v>MF</v>
      </c>
      <c r="J508" s="3">
        <f>SUM(FSGT_F_M_Class!K13,FSGT_F_M_Class!S13,FSGT_F_M_Class!AA13)</f>
        <v>2</v>
      </c>
      <c r="K508" s="3">
        <f>SUM(FSGT_F_M_Class!P13,FSGT_F_M_Class!X13,FSGT_F_M_Class!AF13)</f>
        <v>16</v>
      </c>
    </row>
    <row r="509" spans="1:11" x14ac:dyDescent="0.3">
      <c r="A509" s="169" t="s">
        <v>51</v>
      </c>
      <c r="B509" s="169">
        <v>7</v>
      </c>
      <c r="C509" s="19" t="str">
        <f t="shared" si="13"/>
        <v>ALMERASCharlotte</v>
      </c>
      <c r="D509" s="19" t="str">
        <f>FSGT_F_M_Class!D14</f>
        <v>ALMERAS</v>
      </c>
      <c r="E509" s="19" t="str">
        <f>FSGT_F_M_Class!E14</f>
        <v>Charlotte</v>
      </c>
      <c r="F509" s="19" t="str">
        <f>FSGT_F_M_Class!F14</f>
        <v>Tournus</v>
      </c>
      <c r="G509" s="19">
        <f>FSGT_F_M_Class!G14</f>
        <v>71</v>
      </c>
      <c r="H509" s="19" t="str">
        <f>VLOOKUP(C509,Liste!$E$3:$K$1407,7,FALSE)</f>
        <v>FSGT</v>
      </c>
      <c r="I509" s="19" t="str">
        <f>FSGT_F_M_Class!H14</f>
        <v>MF</v>
      </c>
      <c r="J509" s="3">
        <f>SUM(FSGT_F_M_Class!K14,FSGT_F_M_Class!S14,FSGT_F_M_Class!AA14)</f>
        <v>3</v>
      </c>
      <c r="K509" s="3">
        <f>SUM(FSGT_F_M_Class!P14,FSGT_F_M_Class!X14,FSGT_F_M_Class!AF14)</f>
        <v>8</v>
      </c>
    </row>
    <row r="510" spans="1:11" x14ac:dyDescent="0.3">
      <c r="A510" s="169" t="s">
        <v>51</v>
      </c>
      <c r="B510" s="169">
        <v>8</v>
      </c>
      <c r="C510" s="19" t="str">
        <f t="shared" si="13"/>
        <v>GLONINNadège</v>
      </c>
      <c r="D510" s="19" t="str">
        <f>FSGT_F_M_Class!D15</f>
        <v>GLONIN</v>
      </c>
      <c r="E510" s="19" t="str">
        <f>FSGT_F_M_Class!E15</f>
        <v>Nadège</v>
      </c>
      <c r="F510" s="19" t="str">
        <f>FSGT_F_M_Class!F15</f>
        <v>Verdun</v>
      </c>
      <c r="G510" s="19">
        <f>FSGT_F_M_Class!G15</f>
        <v>71</v>
      </c>
      <c r="H510" s="19" t="str">
        <f>VLOOKUP(C510,Liste!$E$3:$K$1407,7,FALSE)</f>
        <v>FSGT</v>
      </c>
      <c r="I510" s="19" t="str">
        <f>FSGT_F_M_Class!H15</f>
        <v>F</v>
      </c>
      <c r="J510" s="3">
        <f>SUM(FSGT_F_M_Class!K15,FSGT_F_M_Class!S15,FSGT_F_M_Class!AA15)</f>
        <v>1</v>
      </c>
      <c r="K510" s="3">
        <f>SUM(FSGT_F_M_Class!P15,FSGT_F_M_Class!X15,FSGT_F_M_Class!AF15)</f>
        <v>164</v>
      </c>
    </row>
    <row r="511" spans="1:11" x14ac:dyDescent="0.3">
      <c r="A511" s="169" t="s">
        <v>51</v>
      </c>
      <c r="B511" s="169">
        <v>9</v>
      </c>
      <c r="C511" s="19" t="str">
        <f t="shared" si="13"/>
        <v>BOSCCharlotte</v>
      </c>
      <c r="D511" s="19" t="str">
        <f>FSGT_F_M_Class!D16</f>
        <v>BOSC</v>
      </c>
      <c r="E511" s="19" t="str">
        <f>FSGT_F_M_Class!E16</f>
        <v>Charlotte</v>
      </c>
      <c r="F511" s="19" t="str">
        <f>FSGT_F_M_Class!F16</f>
        <v>Joncy</v>
      </c>
      <c r="G511" s="19">
        <f>FSGT_F_M_Class!G16</f>
        <v>71</v>
      </c>
      <c r="H511" s="19" t="str">
        <f>VLOOKUP(C511,Liste!$E$3:$K$1407,7,FALSE)</f>
        <v>FSGT</v>
      </c>
      <c r="I511" s="19" t="str">
        <f>FSGT_F_M_Class!H16</f>
        <v>F</v>
      </c>
      <c r="J511" s="3">
        <f>SUM(FSGT_F_M_Class!K16,FSGT_F_M_Class!S16,FSGT_F_M_Class!AA16)</f>
        <v>2</v>
      </c>
      <c r="K511" s="3">
        <f>SUM(FSGT_F_M_Class!P16,FSGT_F_M_Class!X16,FSGT_F_M_Class!AF16)</f>
        <v>56</v>
      </c>
    </row>
    <row r="512" spans="1:11" x14ac:dyDescent="0.3">
      <c r="A512" s="169" t="s">
        <v>51</v>
      </c>
      <c r="B512" s="169">
        <v>10</v>
      </c>
      <c r="C512" s="19" t="str">
        <f t="shared" si="13"/>
        <v>BUATOISCamille(cadette)</v>
      </c>
      <c r="D512" s="19" t="str">
        <f>FSGT_F_M_Class!D17</f>
        <v>BUATOIS</v>
      </c>
      <c r="E512" s="19" t="str">
        <f>FSGT_F_M_Class!E17</f>
        <v>Camille(cadette)</v>
      </c>
      <c r="F512" s="19" t="str">
        <f>FSGT_F_M_Class!F17</f>
        <v>Louhans</v>
      </c>
      <c r="G512" s="19">
        <f>FSGT_F_M_Class!G17</f>
        <v>71</v>
      </c>
      <c r="H512" s="19" t="str">
        <f>VLOOKUP(C512,Liste!$E$3:$K$1407,7,FALSE)</f>
        <v>FSGT</v>
      </c>
      <c r="I512" s="19" t="str">
        <f>FSGT_F_M_Class!H17</f>
        <v>F</v>
      </c>
      <c r="J512" s="3">
        <f>SUM(FSGT_F_M_Class!K17,FSGT_F_M_Class!S17,FSGT_F_M_Class!AA17)</f>
        <v>3</v>
      </c>
      <c r="K512" s="3">
        <f>SUM(FSGT_F_M_Class!P17,FSGT_F_M_Class!X17,FSGT_F_M_Class!AF17)</f>
        <v>48</v>
      </c>
    </row>
    <row r="513" spans="1:11" x14ac:dyDescent="0.3">
      <c r="A513" s="169" t="s">
        <v>51</v>
      </c>
      <c r="B513" s="169">
        <v>11</v>
      </c>
      <c r="C513" s="19" t="str">
        <f t="shared" si="13"/>
        <v>MAILLOTCorinne</v>
      </c>
      <c r="D513" s="19" t="str">
        <f>FSGT_F_M_Class!D18</f>
        <v>MAILLOT</v>
      </c>
      <c r="E513" s="19" t="str">
        <f>FSGT_F_M_Class!E18</f>
        <v>Corinne</v>
      </c>
      <c r="F513" s="19" t="str">
        <f>FSGT_F_M_Class!F18</f>
        <v>St-Martin en Br</v>
      </c>
      <c r="G513" s="19">
        <f>FSGT_F_M_Class!G18</f>
        <v>71</v>
      </c>
      <c r="H513" s="19" t="str">
        <f>VLOOKUP(C513,Liste!$E$3:$K$1407,7,FALSE)</f>
        <v>FSGT</v>
      </c>
      <c r="I513" s="19" t="str">
        <f>FSGT_F_M_Class!H18</f>
        <v>F</v>
      </c>
      <c r="J513" s="3">
        <f>SUM(FSGT_F_M_Class!K18,FSGT_F_M_Class!S18,FSGT_F_M_Class!AA18)</f>
        <v>4</v>
      </c>
      <c r="K513" s="3">
        <f>SUM(FSGT_F_M_Class!P18,FSGT_F_M_Class!X18,FSGT_F_M_Class!AF18)</f>
        <v>40</v>
      </c>
    </row>
    <row r="514" spans="1:11" x14ac:dyDescent="0.3">
      <c r="A514" s="169" t="s">
        <v>51</v>
      </c>
      <c r="B514" s="169">
        <v>12</v>
      </c>
      <c r="C514" s="19" t="str">
        <f t="shared" si="13"/>
        <v>MERLEJoëlle</v>
      </c>
      <c r="D514" s="19" t="str">
        <f>FSGT_F_M_Class!D19</f>
        <v>MERLE</v>
      </c>
      <c r="E514" s="19" t="str">
        <f>FSGT_F_M_Class!E19</f>
        <v>Joëlle</v>
      </c>
      <c r="F514" s="19" t="str">
        <f>FSGT_F_M_Class!F19</f>
        <v>Joncy</v>
      </c>
      <c r="G514" s="19">
        <f>FSGT_F_M_Class!G19</f>
        <v>71</v>
      </c>
      <c r="H514" s="19" t="str">
        <f>VLOOKUP(C514,Liste!$E$3:$K$1407,7,FALSE)</f>
        <v>FSGT</v>
      </c>
      <c r="I514" s="19" t="str">
        <f>FSGT_F_M_Class!H19</f>
        <v>F</v>
      </c>
      <c r="J514" s="3">
        <f>SUM(FSGT_F_M_Class!K19,FSGT_F_M_Class!S19,FSGT_F_M_Class!AA19)</f>
        <v>5</v>
      </c>
      <c r="K514" s="3">
        <f>SUM(FSGT_F_M_Class!P19,FSGT_F_M_Class!X19,FSGT_F_M_Class!AF19)</f>
        <v>32</v>
      </c>
    </row>
    <row r="515" spans="1:11" x14ac:dyDescent="0.3">
      <c r="A515" s="169" t="s">
        <v>51</v>
      </c>
      <c r="B515" s="169">
        <v>13</v>
      </c>
      <c r="C515" s="19" t="str">
        <f t="shared" si="13"/>
        <v>RABUTMireille</v>
      </c>
      <c r="D515" s="19" t="str">
        <f>FSGT_F_M_Class!D20</f>
        <v>RABUT</v>
      </c>
      <c r="E515" s="19" t="str">
        <f>FSGT_F_M_Class!E20</f>
        <v>Mireille</v>
      </c>
      <c r="F515" s="19" t="str">
        <f>FSGT_F_M_Class!F20</f>
        <v>St-Martin en Br</v>
      </c>
      <c r="G515" s="19">
        <f>FSGT_F_M_Class!G20</f>
        <v>71</v>
      </c>
      <c r="H515" s="19" t="str">
        <f>VLOOKUP(C515,Liste!$E$3:$K$1407,7,FALSE)</f>
        <v>FSGT</v>
      </c>
      <c r="I515" s="19" t="str">
        <f>FSGT_F_M_Class!H20</f>
        <v>F</v>
      </c>
      <c r="J515" s="3">
        <f>SUM(FSGT_F_M_Class!K20,FSGT_F_M_Class!S20,FSGT_F_M_Class!AA20)</f>
        <v>6</v>
      </c>
      <c r="K515" s="3">
        <f>SUM(FSGT_F_M_Class!P20,FSGT_F_M_Class!X20,FSGT_F_M_Class!AF20)</f>
        <v>12</v>
      </c>
    </row>
    <row r="516" spans="1:11" x14ac:dyDescent="0.3">
      <c r="A516" s="169" t="s">
        <v>51</v>
      </c>
      <c r="B516" s="169">
        <v>14</v>
      </c>
      <c r="C516" s="19" t="str">
        <f t="shared" si="13"/>
        <v>DEVERCHERESéverine</v>
      </c>
      <c r="D516" s="19" t="str">
        <f>FSGT_F_M_Class!D21</f>
        <v>DEVERCHERE</v>
      </c>
      <c r="E516" s="19" t="str">
        <f>FSGT_F_M_Class!E21</f>
        <v>Séverine</v>
      </c>
      <c r="F516" s="19" t="str">
        <f>FSGT_F_M_Class!F21</f>
        <v>Charolles</v>
      </c>
      <c r="G516" s="19">
        <f>FSGT_F_M_Class!G21</f>
        <v>71</v>
      </c>
      <c r="H516" s="19" t="str">
        <f>VLOOKUP(C516,Liste!$E$3:$K$1407,7,FALSE)</f>
        <v>FSGT</v>
      </c>
      <c r="I516" s="19" t="str">
        <f>FSGT_F_M_Class!H21</f>
        <v>F</v>
      </c>
      <c r="J516" s="3">
        <f>SUM(FSGT_F_M_Class!K21,FSGT_F_M_Class!S21,FSGT_F_M_Class!AA21)</f>
        <v>7</v>
      </c>
      <c r="K516" s="3">
        <f>SUM(FSGT_F_M_Class!P21,FSGT_F_M_Class!X21,FSGT_F_M_Class!AF21)</f>
        <v>8</v>
      </c>
    </row>
    <row r="517" spans="1:11" x14ac:dyDescent="0.3">
      <c r="A517" s="169" t="s">
        <v>51</v>
      </c>
      <c r="B517" s="169">
        <v>15</v>
      </c>
      <c r="C517" s="19" t="str">
        <f t="shared" si="13"/>
        <v xml:space="preserve">BELIOTClara </v>
      </c>
      <c r="D517" s="19" t="str">
        <f>FSGT_F_M_Class!D22</f>
        <v>BELIOT</v>
      </c>
      <c r="E517" s="19" t="str">
        <f>FSGT_F_M_Class!E22</f>
        <v xml:space="preserve">Clara </v>
      </c>
      <c r="F517" s="19" t="str">
        <f>FSGT_F_M_Class!F22</f>
        <v>Charolles</v>
      </c>
      <c r="G517" s="19">
        <f>FSGT_F_M_Class!G22</f>
        <v>71</v>
      </c>
      <c r="H517" s="19" t="str">
        <f>VLOOKUP(C517,Liste!$E$3:$K$1407,7,FALSE)</f>
        <v>FSGT</v>
      </c>
      <c r="I517" s="19" t="str">
        <f>FSGT_F_M_Class!H22</f>
        <v>F</v>
      </c>
      <c r="J517" s="3">
        <f>SUM(FSGT_F_M_Class!K22,FSGT_F_M_Class!S22,FSGT_F_M_Class!AA22)</f>
        <v>8</v>
      </c>
      <c r="K517" s="3">
        <f>SUM(FSGT_F_M_Class!P22,FSGT_F_M_Class!X22,FSGT_F_M_Class!AF22)</f>
        <v>4</v>
      </c>
    </row>
    <row r="518" spans="1:11" x14ac:dyDescent="0.3">
      <c r="A518" s="169" t="s">
        <v>51</v>
      </c>
      <c r="B518" s="169">
        <v>16</v>
      </c>
      <c r="C518" s="19" t="str">
        <f t="shared" si="13"/>
        <v/>
      </c>
      <c r="D518" s="19" t="str">
        <f>FSGT_F_M_Class!D23</f>
        <v/>
      </c>
      <c r="E518" s="19" t="str">
        <f>FSGT_F_M_Class!E23</f>
        <v/>
      </c>
      <c r="F518" s="19" t="str">
        <f>FSGT_F_M_Class!F23</f>
        <v/>
      </c>
      <c r="G518" s="19" t="str">
        <f>FSGT_F_M_Class!G23</f>
        <v/>
      </c>
      <c r="H518" s="19">
        <f>VLOOKUP(C518,Liste!$E$3:$K$1407,7,FALSE)</f>
        <v>0</v>
      </c>
      <c r="I518" s="19" t="str">
        <f>FSGT_F_M_Class!H23</f>
        <v/>
      </c>
      <c r="J518" s="3">
        <f>SUM(FSGT_F_M_Class!K23,FSGT_F_M_Class!S23,FSGT_F_M_Class!AA23)</f>
        <v>0</v>
      </c>
      <c r="K518" s="3">
        <f>SUM(FSGT_F_M_Class!P23,FSGT_F_M_Class!X23,FSGT_F_M_Class!AF23)</f>
        <v>0</v>
      </c>
    </row>
    <row r="519" spans="1:11" x14ac:dyDescent="0.3">
      <c r="A519" s="169" t="s">
        <v>51</v>
      </c>
      <c r="B519" s="169">
        <v>17</v>
      </c>
      <c r="C519" s="19" t="str">
        <f t="shared" si="13"/>
        <v/>
      </c>
      <c r="D519" s="19" t="str">
        <f>FSGT_F_M_Class!D24</f>
        <v/>
      </c>
      <c r="E519" s="19" t="str">
        <f>FSGT_F_M_Class!E24</f>
        <v/>
      </c>
      <c r="F519" s="19" t="str">
        <f>FSGT_F_M_Class!F24</f>
        <v/>
      </c>
      <c r="G519" s="19" t="str">
        <f>FSGT_F_M_Class!G24</f>
        <v/>
      </c>
      <c r="H519" s="19">
        <f>VLOOKUP(C519,Liste!$E$3:$K$1407,7,FALSE)</f>
        <v>0</v>
      </c>
      <c r="I519" s="19" t="str">
        <f>FSGT_F_M_Class!H24</f>
        <v/>
      </c>
      <c r="J519" s="3">
        <f>SUM(FSGT_F_M_Class!K24,FSGT_F_M_Class!S24,FSGT_F_M_Class!AA24)</f>
        <v>0</v>
      </c>
      <c r="K519" s="3">
        <f>SUM(FSGT_F_M_Class!P24,FSGT_F_M_Class!X24,FSGT_F_M_Class!AF24)</f>
        <v>0</v>
      </c>
    </row>
    <row r="520" spans="1:11" x14ac:dyDescent="0.3">
      <c r="A520" s="169" t="s">
        <v>51</v>
      </c>
      <c r="B520" s="169">
        <v>18</v>
      </c>
      <c r="C520" s="19" t="str">
        <f t="shared" si="13"/>
        <v/>
      </c>
      <c r="D520" s="19" t="str">
        <f>FSGT_F_M_Class!D25</f>
        <v/>
      </c>
      <c r="E520" s="19" t="str">
        <f>FSGT_F_M_Class!E25</f>
        <v/>
      </c>
      <c r="F520" s="19" t="str">
        <f>FSGT_F_M_Class!F25</f>
        <v/>
      </c>
      <c r="G520" s="19" t="str">
        <f>FSGT_F_M_Class!G25</f>
        <v/>
      </c>
      <c r="H520" s="19">
        <f>VLOOKUP(C520,Liste!$E$3:$K$1407,7,FALSE)</f>
        <v>0</v>
      </c>
      <c r="I520" s="19" t="str">
        <f>FSGT_F_M_Class!H25</f>
        <v/>
      </c>
      <c r="J520" s="3">
        <f>SUM(FSGT_F_M_Class!K25,FSGT_F_M_Class!S25,FSGT_F_M_Class!AA25)</f>
        <v>0</v>
      </c>
      <c r="K520" s="3">
        <f>SUM(FSGT_F_M_Class!P25,FSGT_F_M_Class!X25,FSGT_F_M_Class!AF25)</f>
        <v>0</v>
      </c>
    </row>
    <row r="521" spans="1:11" x14ac:dyDescent="0.3">
      <c r="A521" s="169" t="s">
        <v>51</v>
      </c>
      <c r="B521" s="169">
        <v>19</v>
      </c>
      <c r="C521" s="19" t="str">
        <f t="shared" si="13"/>
        <v/>
      </c>
      <c r="D521" s="19" t="str">
        <f>FSGT_F_M_Class!D26</f>
        <v/>
      </c>
      <c r="E521" s="19" t="str">
        <f>FSGT_F_M_Class!E26</f>
        <v/>
      </c>
      <c r="F521" s="19" t="str">
        <f>FSGT_F_M_Class!F26</f>
        <v/>
      </c>
      <c r="G521" s="19" t="str">
        <f>FSGT_F_M_Class!G26</f>
        <v/>
      </c>
      <c r="H521" s="19">
        <f>VLOOKUP(C521,Liste!$E$3:$K$1407,7,FALSE)</f>
        <v>0</v>
      </c>
      <c r="I521" s="19" t="str">
        <f>FSGT_F_M_Class!H26</f>
        <v/>
      </c>
      <c r="J521" s="3">
        <f>SUM(FSGT_F_M_Class!K26,FSGT_F_M_Class!S26,FSGT_F_M_Class!AA26)</f>
        <v>0</v>
      </c>
      <c r="K521" s="3">
        <f>SUM(FSGT_F_M_Class!P26,FSGT_F_M_Class!X26,FSGT_F_M_Class!AF26)</f>
        <v>0</v>
      </c>
    </row>
    <row r="522" spans="1:11" x14ac:dyDescent="0.3">
      <c r="A522" s="169" t="s">
        <v>51</v>
      </c>
      <c r="B522" s="169">
        <v>20</v>
      </c>
      <c r="C522" s="19" t="str">
        <f t="shared" si="13"/>
        <v/>
      </c>
      <c r="D522" s="19" t="str">
        <f>FSGT_F_M_Class!D27</f>
        <v/>
      </c>
      <c r="E522" s="19" t="str">
        <f>FSGT_F_M_Class!E27</f>
        <v/>
      </c>
      <c r="F522" s="19" t="str">
        <f>FSGT_F_M_Class!F27</f>
        <v/>
      </c>
      <c r="G522" s="19" t="str">
        <f>FSGT_F_M_Class!G27</f>
        <v/>
      </c>
      <c r="H522" s="19">
        <f>VLOOKUP(C522,Liste!$E$3:$K$1407,7,FALSE)</f>
        <v>0</v>
      </c>
      <c r="I522" s="19" t="str">
        <f>FSGT_F_M_Class!H27</f>
        <v/>
      </c>
      <c r="J522" s="3">
        <f>SUM(FSGT_F_M_Class!K27,FSGT_F_M_Class!S27,FSGT_F_M_Class!AA27)</f>
        <v>0</v>
      </c>
      <c r="K522" s="3">
        <f>SUM(FSGT_F_M_Class!P27,FSGT_F_M_Class!X27,FSGT_F_M_Class!AF27)</f>
        <v>0</v>
      </c>
    </row>
    <row r="523" spans="1:11" x14ac:dyDescent="0.3">
      <c r="A523" s="169" t="s">
        <v>51</v>
      </c>
      <c r="B523" s="169">
        <v>21</v>
      </c>
      <c r="C523" s="19" t="str">
        <f t="shared" si="13"/>
        <v/>
      </c>
      <c r="D523" s="19" t="str">
        <f>FSGT_F_M_Class!D28</f>
        <v/>
      </c>
      <c r="E523" s="19" t="str">
        <f>FSGT_F_M_Class!E28</f>
        <v/>
      </c>
      <c r="F523" s="19" t="str">
        <f>FSGT_F_M_Class!F28</f>
        <v/>
      </c>
      <c r="G523" s="19" t="str">
        <f>FSGT_F_M_Class!G28</f>
        <v/>
      </c>
      <c r="H523" s="19">
        <f>VLOOKUP(C523,Liste!$E$3:$K$1407,7,FALSE)</f>
        <v>0</v>
      </c>
      <c r="I523" s="19" t="str">
        <f>FSGT_F_M_Class!H28</f>
        <v/>
      </c>
      <c r="J523" s="3">
        <f>SUM(FSGT_F_M_Class!K28,FSGT_F_M_Class!S28,FSGT_F_M_Class!AA28)</f>
        <v>0</v>
      </c>
      <c r="K523" s="3">
        <f>SUM(FSGT_F_M_Class!P28,FSGT_F_M_Class!X28,FSGT_F_M_Class!AF28)</f>
        <v>0</v>
      </c>
    </row>
    <row r="524" spans="1:11" x14ac:dyDescent="0.3">
      <c r="A524" s="169" t="s">
        <v>51</v>
      </c>
      <c r="B524" s="169">
        <v>22</v>
      </c>
      <c r="C524" s="19" t="str">
        <f t="shared" si="13"/>
        <v/>
      </c>
      <c r="D524" s="19" t="str">
        <f>FSGT_F_M_Class!D29</f>
        <v/>
      </c>
      <c r="E524" s="19" t="str">
        <f>FSGT_F_M_Class!E29</f>
        <v/>
      </c>
      <c r="F524" s="19" t="str">
        <f>FSGT_F_M_Class!F29</f>
        <v/>
      </c>
      <c r="G524" s="19" t="str">
        <f>FSGT_F_M_Class!G29</f>
        <v/>
      </c>
      <c r="H524" s="19">
        <f>VLOOKUP(C524,Liste!$E$3:$K$1407,7,FALSE)</f>
        <v>0</v>
      </c>
      <c r="I524" s="19" t="str">
        <f>FSGT_F_M_Class!H29</f>
        <v/>
      </c>
      <c r="J524" s="3">
        <f>SUM(FSGT_F_M_Class!K29,FSGT_F_M_Class!S29,FSGT_F_M_Class!AA29)</f>
        <v>0</v>
      </c>
      <c r="K524" s="3">
        <f>SUM(FSGT_F_M_Class!P29,FSGT_F_M_Class!X29,FSGT_F_M_Class!AF29)</f>
        <v>0</v>
      </c>
    </row>
    <row r="525" spans="1:11" x14ac:dyDescent="0.3">
      <c r="A525" s="169" t="s">
        <v>51</v>
      </c>
      <c r="B525" s="169">
        <v>23</v>
      </c>
      <c r="C525" s="19" t="str">
        <f t="shared" si="13"/>
        <v/>
      </c>
      <c r="D525" s="19" t="str">
        <f>FSGT_F_M_Class!D30</f>
        <v/>
      </c>
      <c r="E525" s="19" t="str">
        <f>FSGT_F_M_Class!E30</f>
        <v/>
      </c>
      <c r="F525" s="19" t="str">
        <f>FSGT_F_M_Class!F30</f>
        <v/>
      </c>
      <c r="G525" s="19" t="str">
        <f>FSGT_F_M_Class!G30</f>
        <v/>
      </c>
      <c r="H525" s="19">
        <f>VLOOKUP(C525,Liste!$E$3:$K$1407,7,FALSE)</f>
        <v>0</v>
      </c>
      <c r="I525" s="19" t="str">
        <f>FSGT_F_M_Class!H30</f>
        <v/>
      </c>
      <c r="J525" s="3">
        <f>SUM(FSGT_F_M_Class!K30,FSGT_F_M_Class!S30,FSGT_F_M_Class!AA30)</f>
        <v>0</v>
      </c>
      <c r="K525" s="3">
        <f>SUM(FSGT_F_M_Class!P30,FSGT_F_M_Class!X30,FSGT_F_M_Class!AF30)</f>
        <v>0</v>
      </c>
    </row>
    <row r="526" spans="1:11" x14ac:dyDescent="0.3">
      <c r="A526" s="169" t="s">
        <v>51</v>
      </c>
      <c r="B526" s="169">
        <v>24</v>
      </c>
      <c r="C526" s="19" t="str">
        <f t="shared" si="13"/>
        <v/>
      </c>
      <c r="D526" s="19" t="str">
        <f>FSGT_F_M_Class!D31</f>
        <v/>
      </c>
      <c r="E526" s="19" t="str">
        <f>FSGT_F_M_Class!E31</f>
        <v/>
      </c>
      <c r="F526" s="19" t="str">
        <f>FSGT_F_M_Class!F31</f>
        <v/>
      </c>
      <c r="G526" s="19" t="str">
        <f>FSGT_F_M_Class!G31</f>
        <v/>
      </c>
      <c r="H526" s="19">
        <f>VLOOKUP(C526,Liste!$E$3:$K$1407,7,FALSE)</f>
        <v>0</v>
      </c>
      <c r="I526" s="19" t="str">
        <f>FSGT_F_M_Class!H31</f>
        <v/>
      </c>
      <c r="J526" s="3">
        <f>SUM(FSGT_F_M_Class!K31,FSGT_F_M_Class!S31,FSGT_F_M_Class!AA31)</f>
        <v>0</v>
      </c>
      <c r="K526" s="3">
        <f>SUM(FSGT_F_M_Class!P31,FSGT_F_M_Class!X31,FSGT_F_M_Class!AF31)</f>
        <v>0</v>
      </c>
    </row>
    <row r="527" spans="1:11" x14ac:dyDescent="0.3">
      <c r="A527" s="169" t="s">
        <v>51</v>
      </c>
      <c r="B527" s="169">
        <v>25</v>
      </c>
      <c r="C527" s="19" t="str">
        <f t="shared" si="13"/>
        <v/>
      </c>
      <c r="D527" s="19" t="str">
        <f>FSGT_F_M_Class!D32</f>
        <v/>
      </c>
      <c r="E527" s="19" t="str">
        <f>FSGT_F_M_Class!E32</f>
        <v/>
      </c>
      <c r="F527" s="19" t="str">
        <f>FSGT_F_M_Class!F32</f>
        <v/>
      </c>
      <c r="G527" s="19" t="str">
        <f>FSGT_F_M_Class!G32</f>
        <v/>
      </c>
      <c r="H527" s="19">
        <f>VLOOKUP(C527,Liste!$E$3:$K$1407,7,FALSE)</f>
        <v>0</v>
      </c>
      <c r="I527" s="19" t="str">
        <f>FSGT_F_M_Class!H32</f>
        <v/>
      </c>
      <c r="J527" s="3">
        <f>SUM(FSGT_F_M_Class!K32,FSGT_F_M_Class!S32,FSGT_F_M_Class!AA32)</f>
        <v>0</v>
      </c>
      <c r="K527" s="3">
        <f>SUM(FSGT_F_M_Class!P32,FSGT_F_M_Class!X32,FSGT_F_M_Class!AF32)</f>
        <v>0</v>
      </c>
    </row>
    <row r="528" spans="1:11" x14ac:dyDescent="0.3">
      <c r="A528" s="169" t="s">
        <v>51</v>
      </c>
      <c r="B528" s="169">
        <v>26</v>
      </c>
      <c r="C528" s="19" t="str">
        <f t="shared" si="13"/>
        <v/>
      </c>
      <c r="D528" s="19" t="str">
        <f>FSGT_F_M_Class!D33</f>
        <v/>
      </c>
      <c r="E528" s="19" t="str">
        <f>FSGT_F_M_Class!E33</f>
        <v/>
      </c>
      <c r="F528" s="19" t="str">
        <f>FSGT_F_M_Class!F33</f>
        <v/>
      </c>
      <c r="G528" s="19" t="str">
        <f>FSGT_F_M_Class!G33</f>
        <v/>
      </c>
      <c r="H528" s="19">
        <f>VLOOKUP(C528,Liste!$E$3:$K$1407,7,FALSE)</f>
        <v>0</v>
      </c>
      <c r="I528" s="19" t="str">
        <f>FSGT_F_M_Class!H33</f>
        <v/>
      </c>
      <c r="J528" s="3">
        <f>SUM(FSGT_F_M_Class!K33,FSGT_F_M_Class!S33,FSGT_F_M_Class!AA33)</f>
        <v>0</v>
      </c>
      <c r="K528" s="3">
        <f>SUM(FSGT_F_M_Class!P33,FSGT_F_M_Class!X33,FSGT_F_M_Class!AF33)</f>
        <v>0</v>
      </c>
    </row>
    <row r="529" spans="1:11" x14ac:dyDescent="0.3">
      <c r="A529" s="169" t="s">
        <v>51</v>
      </c>
      <c r="B529" s="169">
        <v>27</v>
      </c>
      <c r="C529" s="19" t="str">
        <f t="shared" si="13"/>
        <v/>
      </c>
      <c r="D529" s="19" t="str">
        <f>FSGT_F_M_Class!D34</f>
        <v/>
      </c>
      <c r="E529" s="19" t="str">
        <f>FSGT_F_M_Class!E34</f>
        <v/>
      </c>
      <c r="F529" s="19" t="str">
        <f>FSGT_F_M_Class!F34</f>
        <v/>
      </c>
      <c r="G529" s="19" t="str">
        <f>FSGT_F_M_Class!G34</f>
        <v/>
      </c>
      <c r="H529" s="19">
        <f>VLOOKUP(C529,Liste!$E$3:$K$1407,7,FALSE)</f>
        <v>0</v>
      </c>
      <c r="I529" s="19" t="str">
        <f>FSGT_F_M_Class!H34</f>
        <v/>
      </c>
      <c r="J529" s="3">
        <f>SUM(FSGT_F_M_Class!K34,FSGT_F_M_Class!S34,FSGT_F_M_Class!AA34)</f>
        <v>0</v>
      </c>
      <c r="K529" s="3">
        <f>SUM(FSGT_F_M_Class!P34,FSGT_F_M_Class!X34,FSGT_F_M_Class!AF34)</f>
        <v>0</v>
      </c>
    </row>
    <row r="530" spans="1:11" x14ac:dyDescent="0.3">
      <c r="A530" s="169" t="s">
        <v>51</v>
      </c>
      <c r="B530" s="169">
        <v>28</v>
      </c>
      <c r="C530" s="19" t="str">
        <f t="shared" si="13"/>
        <v/>
      </c>
      <c r="D530" s="19" t="str">
        <f>FSGT_F_M_Class!D35</f>
        <v/>
      </c>
      <c r="E530" s="19" t="str">
        <f>FSGT_F_M_Class!E35</f>
        <v/>
      </c>
      <c r="F530" s="19" t="str">
        <f>FSGT_F_M_Class!F35</f>
        <v/>
      </c>
      <c r="G530" s="19" t="str">
        <f>FSGT_F_M_Class!G35</f>
        <v/>
      </c>
      <c r="H530" s="19">
        <f>VLOOKUP(C530,Liste!$E$3:$K$1407,7,FALSE)</f>
        <v>0</v>
      </c>
      <c r="I530" s="19" t="str">
        <f>FSGT_F_M_Class!H35</f>
        <v/>
      </c>
      <c r="J530" s="3">
        <f>SUM(FSGT_F_M_Class!K35,FSGT_F_M_Class!S35,FSGT_F_M_Class!AA35)</f>
        <v>0</v>
      </c>
      <c r="K530" s="3">
        <f>SUM(FSGT_F_M_Class!P35,FSGT_F_M_Class!X35,FSGT_F_M_Class!AF35)</f>
        <v>0</v>
      </c>
    </row>
    <row r="531" spans="1:11" x14ac:dyDescent="0.3">
      <c r="A531" s="169" t="s">
        <v>51</v>
      </c>
      <c r="B531" s="169">
        <v>29</v>
      </c>
      <c r="C531" s="19" t="str">
        <f t="shared" si="13"/>
        <v/>
      </c>
      <c r="D531" s="19" t="str">
        <f>FSGT_F_M_Class!D36</f>
        <v/>
      </c>
      <c r="E531" s="19" t="str">
        <f>FSGT_F_M_Class!E36</f>
        <v/>
      </c>
      <c r="F531" s="19" t="str">
        <f>FSGT_F_M_Class!F36</f>
        <v/>
      </c>
      <c r="G531" s="19" t="str">
        <f>FSGT_F_M_Class!G36</f>
        <v/>
      </c>
      <c r="H531" s="19">
        <f>VLOOKUP(C531,Liste!$E$3:$K$1407,7,FALSE)</f>
        <v>0</v>
      </c>
      <c r="I531" s="19" t="str">
        <f>FSGT_F_M_Class!H36</f>
        <v/>
      </c>
      <c r="J531" s="3">
        <f>SUM(FSGT_F_M_Class!K36,FSGT_F_M_Class!S36,FSGT_F_M_Class!AA36)</f>
        <v>0</v>
      </c>
      <c r="K531" s="3">
        <f>SUM(FSGT_F_M_Class!P36,FSGT_F_M_Class!X36,FSGT_F_M_Class!AF36)</f>
        <v>0</v>
      </c>
    </row>
    <row r="532" spans="1:11" x14ac:dyDescent="0.3">
      <c r="A532" s="169" t="s">
        <v>51</v>
      </c>
      <c r="B532" s="169">
        <v>30</v>
      </c>
      <c r="C532" s="19" t="str">
        <f t="shared" si="13"/>
        <v/>
      </c>
      <c r="D532" s="19" t="str">
        <f>FSGT_F_M_Class!D37</f>
        <v/>
      </c>
      <c r="E532" s="19" t="str">
        <f>FSGT_F_M_Class!E37</f>
        <v/>
      </c>
      <c r="F532" s="19" t="str">
        <f>FSGT_F_M_Class!F37</f>
        <v/>
      </c>
      <c r="G532" s="19" t="str">
        <f>FSGT_F_M_Class!G37</f>
        <v/>
      </c>
      <c r="H532" s="19">
        <f>VLOOKUP(C532,Liste!$E$3:$K$1407,7,FALSE)</f>
        <v>0</v>
      </c>
      <c r="I532" s="19" t="str">
        <f>FSGT_F_M_Class!H37</f>
        <v/>
      </c>
      <c r="J532" s="3">
        <f>SUM(FSGT_F_M_Class!K37,FSGT_F_M_Class!S37,FSGT_F_M_Class!AA37)</f>
        <v>0</v>
      </c>
      <c r="K532" s="3">
        <f>SUM(FSGT_F_M_Class!P37,FSGT_F_M_Class!X37,FSGT_F_M_Class!AF37)</f>
        <v>0</v>
      </c>
    </row>
    <row r="533" spans="1:11" x14ac:dyDescent="0.3">
      <c r="A533" s="169" t="s">
        <v>51</v>
      </c>
      <c r="B533" s="169">
        <v>31</v>
      </c>
      <c r="C533" s="19" t="str">
        <f t="shared" si="13"/>
        <v/>
      </c>
      <c r="D533" s="19" t="str">
        <f>FSGT_F_M_Class!D38</f>
        <v/>
      </c>
      <c r="E533" s="19" t="str">
        <f>FSGT_F_M_Class!E38</f>
        <v/>
      </c>
      <c r="F533" s="19" t="str">
        <f>FSGT_F_M_Class!F38</f>
        <v/>
      </c>
      <c r="G533" s="19" t="str">
        <f>FSGT_F_M_Class!G38</f>
        <v/>
      </c>
      <c r="H533" s="19">
        <f>VLOOKUP(C533,Liste!$E$3:$K$1407,7,FALSE)</f>
        <v>0</v>
      </c>
      <c r="I533" s="19" t="str">
        <f>FSGT_F_M_Class!H38</f>
        <v/>
      </c>
      <c r="J533" s="3">
        <f>SUM(FSGT_F_M_Class!K38,FSGT_F_M_Class!S38,FSGT_F_M_Class!AA38)</f>
        <v>0</v>
      </c>
      <c r="K533" s="3">
        <f>SUM(FSGT_F_M_Class!P38,FSGT_F_M_Class!X38,FSGT_F_M_Class!AF38)</f>
        <v>0</v>
      </c>
    </row>
    <row r="534" spans="1:11" x14ac:dyDescent="0.3">
      <c r="A534" s="169" t="s">
        <v>51</v>
      </c>
      <c r="B534" s="169">
        <v>32</v>
      </c>
      <c r="C534" s="19" t="str">
        <f t="shared" si="13"/>
        <v/>
      </c>
      <c r="D534" s="19" t="str">
        <f>FSGT_F_M_Class!D39</f>
        <v/>
      </c>
      <c r="E534" s="19" t="str">
        <f>FSGT_F_M_Class!E39</f>
        <v/>
      </c>
      <c r="F534" s="19" t="str">
        <f>FSGT_F_M_Class!F39</f>
        <v/>
      </c>
      <c r="G534" s="19" t="str">
        <f>FSGT_F_M_Class!G39</f>
        <v/>
      </c>
      <c r="H534" s="19">
        <f>VLOOKUP(C534,Liste!$E$3:$K$1407,7,FALSE)</f>
        <v>0</v>
      </c>
      <c r="I534" s="19" t="str">
        <f>FSGT_F_M_Class!H39</f>
        <v/>
      </c>
      <c r="J534" s="3">
        <f>SUM(FSGT_F_M_Class!K39,FSGT_F_M_Class!S39,FSGT_F_M_Class!AA39)</f>
        <v>0</v>
      </c>
      <c r="K534" s="3">
        <f>SUM(FSGT_F_M_Class!P39,FSGT_F_M_Class!X39,FSGT_F_M_Class!AF39)</f>
        <v>0</v>
      </c>
    </row>
    <row r="535" spans="1:11" x14ac:dyDescent="0.3">
      <c r="A535" s="169" t="s">
        <v>51</v>
      </c>
      <c r="B535" s="169">
        <v>33</v>
      </c>
      <c r="C535" s="19" t="str">
        <f t="shared" si="13"/>
        <v/>
      </c>
      <c r="D535" s="19" t="str">
        <f>FSGT_F_M_Class!D40</f>
        <v/>
      </c>
      <c r="E535" s="19" t="str">
        <f>FSGT_F_M_Class!E40</f>
        <v/>
      </c>
      <c r="F535" s="19" t="str">
        <f>FSGT_F_M_Class!F40</f>
        <v/>
      </c>
      <c r="G535" s="19" t="str">
        <f>FSGT_F_M_Class!G40</f>
        <v/>
      </c>
      <c r="H535" s="19">
        <f>VLOOKUP(C535,Liste!$E$3:$K$1407,7,FALSE)</f>
        <v>0</v>
      </c>
      <c r="I535" s="19" t="str">
        <f>FSGT_F_M_Class!H40</f>
        <v/>
      </c>
      <c r="J535" s="3">
        <f>SUM(FSGT_F_M_Class!K40,FSGT_F_M_Class!S40,FSGT_F_M_Class!AA40)</f>
        <v>0</v>
      </c>
      <c r="K535" s="3">
        <f>SUM(FSGT_F_M_Class!P40,FSGT_F_M_Class!X40,FSGT_F_M_Class!AF40)</f>
        <v>0</v>
      </c>
    </row>
    <row r="536" spans="1:11" x14ac:dyDescent="0.3">
      <c r="A536" s="169" t="s">
        <v>51</v>
      </c>
      <c r="B536" s="169">
        <v>34</v>
      </c>
      <c r="C536" s="19" t="str">
        <f t="shared" si="13"/>
        <v/>
      </c>
      <c r="D536" s="19" t="str">
        <f>FSGT_F_M_Class!D41</f>
        <v/>
      </c>
      <c r="E536" s="19" t="str">
        <f>FSGT_F_M_Class!E41</f>
        <v/>
      </c>
      <c r="F536" s="19" t="str">
        <f>FSGT_F_M_Class!F41</f>
        <v/>
      </c>
      <c r="G536" s="19" t="str">
        <f>FSGT_F_M_Class!G41</f>
        <v/>
      </c>
      <c r="H536" s="19">
        <f>VLOOKUP(C536,Liste!$E$3:$K$1407,7,FALSE)</f>
        <v>0</v>
      </c>
      <c r="I536" s="19" t="str">
        <f>FSGT_F_M_Class!H41</f>
        <v/>
      </c>
      <c r="J536" s="3">
        <f>SUM(FSGT_F_M_Class!K41,FSGT_F_M_Class!S41,FSGT_F_M_Class!AA41)</f>
        <v>0</v>
      </c>
      <c r="K536" s="3">
        <f>SUM(FSGT_F_M_Class!P41,FSGT_F_M_Class!X41,FSGT_F_M_Class!AF41)</f>
        <v>0</v>
      </c>
    </row>
    <row r="537" spans="1:11" x14ac:dyDescent="0.3">
      <c r="A537" s="169" t="s">
        <v>51</v>
      </c>
      <c r="B537" s="169">
        <v>35</v>
      </c>
      <c r="C537" s="19" t="str">
        <f t="shared" si="13"/>
        <v/>
      </c>
      <c r="D537" s="19" t="str">
        <f>FSGT_F_M_Class!D42</f>
        <v/>
      </c>
      <c r="E537" s="19" t="str">
        <f>FSGT_F_M_Class!E42</f>
        <v/>
      </c>
      <c r="F537" s="19" t="str">
        <f>FSGT_F_M_Class!F42</f>
        <v/>
      </c>
      <c r="G537" s="19" t="str">
        <f>FSGT_F_M_Class!G42</f>
        <v/>
      </c>
      <c r="H537" s="19">
        <f>VLOOKUP(C537,Liste!$E$3:$K$1407,7,FALSE)</f>
        <v>0</v>
      </c>
      <c r="I537" s="19" t="str">
        <f>FSGT_F_M_Class!H42</f>
        <v/>
      </c>
      <c r="J537" s="3">
        <f>SUM(FSGT_F_M_Class!K42,FSGT_F_M_Class!S42,FSGT_F_M_Class!AA42)</f>
        <v>0</v>
      </c>
      <c r="K537" s="3">
        <f>SUM(FSGT_F_M_Class!P42,FSGT_F_M_Class!X42,FSGT_F_M_Class!AF42)</f>
        <v>0</v>
      </c>
    </row>
    <row r="538" spans="1:11" x14ac:dyDescent="0.3">
      <c r="A538" s="169" t="s">
        <v>51</v>
      </c>
      <c r="B538" s="169">
        <v>36</v>
      </c>
      <c r="C538" s="19" t="str">
        <f t="shared" si="13"/>
        <v/>
      </c>
      <c r="D538" s="19" t="str">
        <f>FSGT_F_M_Class!D43</f>
        <v/>
      </c>
      <c r="E538" s="19" t="str">
        <f>FSGT_F_M_Class!E43</f>
        <v/>
      </c>
      <c r="F538" s="19" t="str">
        <f>FSGT_F_M_Class!F43</f>
        <v/>
      </c>
      <c r="G538" s="19" t="str">
        <f>FSGT_F_M_Class!G43</f>
        <v/>
      </c>
      <c r="H538" s="19">
        <f>VLOOKUP(C538,Liste!$E$3:$K$1407,7,FALSE)</f>
        <v>0</v>
      </c>
      <c r="I538" s="19" t="str">
        <f>FSGT_F_M_Class!H43</f>
        <v/>
      </c>
      <c r="J538" s="3">
        <f>SUM(FSGT_F_M_Class!K43,FSGT_F_M_Class!S43,FSGT_F_M_Class!AA43)</f>
        <v>0</v>
      </c>
      <c r="K538" s="3">
        <f>SUM(FSGT_F_M_Class!P43,FSGT_F_M_Class!X43,FSGT_F_M_Class!AF43)</f>
        <v>0</v>
      </c>
    </row>
    <row r="539" spans="1:11" x14ac:dyDescent="0.3">
      <c r="A539" s="169" t="s">
        <v>51</v>
      </c>
      <c r="B539" s="169">
        <v>37</v>
      </c>
      <c r="C539" s="19" t="str">
        <f t="shared" si="13"/>
        <v/>
      </c>
      <c r="D539" s="19" t="str">
        <f>FSGT_F_M_Class!D44</f>
        <v/>
      </c>
      <c r="E539" s="19" t="str">
        <f>FSGT_F_M_Class!E44</f>
        <v/>
      </c>
      <c r="F539" s="19" t="str">
        <f>FSGT_F_M_Class!F44</f>
        <v/>
      </c>
      <c r="G539" s="19" t="str">
        <f>FSGT_F_M_Class!G44</f>
        <v/>
      </c>
      <c r="H539" s="19">
        <f>VLOOKUP(C539,Liste!$E$3:$K$1407,7,FALSE)</f>
        <v>0</v>
      </c>
      <c r="I539" s="19" t="str">
        <f>FSGT_F_M_Class!H44</f>
        <v/>
      </c>
      <c r="J539" s="3">
        <f>SUM(FSGT_F_M_Class!K44,FSGT_F_M_Class!S44,FSGT_F_M_Class!AA44)</f>
        <v>0</v>
      </c>
      <c r="K539" s="3">
        <f>SUM(FSGT_F_M_Class!P44,FSGT_F_M_Class!X44,FSGT_F_M_Class!AF44)</f>
        <v>0</v>
      </c>
    </row>
    <row r="540" spans="1:11" x14ac:dyDescent="0.3">
      <c r="A540" s="169" t="s">
        <v>51</v>
      </c>
      <c r="B540" s="169">
        <v>38</v>
      </c>
      <c r="C540" s="19" t="str">
        <f t="shared" si="13"/>
        <v/>
      </c>
      <c r="D540" s="19" t="str">
        <f>FSGT_F_M_Class!D45</f>
        <v/>
      </c>
      <c r="E540" s="19" t="str">
        <f>FSGT_F_M_Class!E45</f>
        <v/>
      </c>
      <c r="F540" s="19" t="str">
        <f>FSGT_F_M_Class!F45</f>
        <v/>
      </c>
      <c r="G540" s="19" t="str">
        <f>FSGT_F_M_Class!G45</f>
        <v/>
      </c>
      <c r="H540" s="19">
        <f>VLOOKUP(C540,Liste!$E$3:$K$1407,7,FALSE)</f>
        <v>0</v>
      </c>
      <c r="I540" s="19" t="str">
        <f>FSGT_F_M_Class!H45</f>
        <v/>
      </c>
      <c r="J540" s="3">
        <f>SUM(FSGT_F_M_Class!K45,FSGT_F_M_Class!S45,FSGT_F_M_Class!AA45)</f>
        <v>0</v>
      </c>
      <c r="K540" s="3">
        <f>SUM(FSGT_F_M_Class!P45,FSGT_F_M_Class!X45,FSGT_F_M_Class!AF45)</f>
        <v>0</v>
      </c>
    </row>
    <row r="541" spans="1:11" x14ac:dyDescent="0.3">
      <c r="A541" s="169" t="s">
        <v>51</v>
      </c>
      <c r="B541" s="169">
        <v>39</v>
      </c>
      <c r="C541" s="19" t="str">
        <f t="shared" si="13"/>
        <v/>
      </c>
      <c r="D541" s="19" t="str">
        <f>FSGT_F_M_Class!D46</f>
        <v/>
      </c>
      <c r="E541" s="19" t="str">
        <f>FSGT_F_M_Class!E46</f>
        <v/>
      </c>
      <c r="F541" s="19" t="str">
        <f>FSGT_F_M_Class!F46</f>
        <v/>
      </c>
      <c r="G541" s="19" t="str">
        <f>FSGT_F_M_Class!G46</f>
        <v/>
      </c>
      <c r="H541" s="19">
        <f>VLOOKUP(C541,Liste!$E$3:$K$1407,7,FALSE)</f>
        <v>0</v>
      </c>
      <c r="I541" s="19" t="str">
        <f>FSGT_F_M_Class!H46</f>
        <v/>
      </c>
      <c r="J541" s="3">
        <f>SUM(FSGT_F_M_Class!K46,FSGT_F_M_Class!S46,FSGT_F_M_Class!AA46)</f>
        <v>0</v>
      </c>
      <c r="K541" s="3">
        <f>SUM(FSGT_F_M_Class!P46,FSGT_F_M_Class!X46,FSGT_F_M_Class!AF46)</f>
        <v>0</v>
      </c>
    </row>
    <row r="542" spans="1:11" x14ac:dyDescent="0.3">
      <c r="A542" s="169" t="s">
        <v>51</v>
      </c>
      <c r="B542" s="169">
        <v>40</v>
      </c>
      <c r="C542" s="19" t="str">
        <f t="shared" si="13"/>
        <v/>
      </c>
      <c r="D542" s="19" t="str">
        <f>FSGT_F_M_Class!D47</f>
        <v/>
      </c>
      <c r="E542" s="19" t="str">
        <f>FSGT_F_M_Class!E47</f>
        <v/>
      </c>
      <c r="F542" s="19" t="str">
        <f>FSGT_F_M_Class!F47</f>
        <v/>
      </c>
      <c r="G542" s="19" t="str">
        <f>FSGT_F_M_Class!G47</f>
        <v/>
      </c>
      <c r="H542" s="19">
        <f>VLOOKUP(C542,Liste!$E$3:$K$1407,7,FALSE)</f>
        <v>0</v>
      </c>
      <c r="I542" s="19" t="str">
        <f>FSGT_F_M_Class!H47</f>
        <v/>
      </c>
      <c r="J542" s="3">
        <f>SUM(FSGT_F_M_Class!K47,FSGT_F_M_Class!S47,FSGT_F_M_Class!AA47)</f>
        <v>0</v>
      </c>
      <c r="K542" s="3">
        <f>SUM(FSGT_F_M_Class!P47,FSGT_F_M_Class!X47,FSGT_F_M_Class!AF47)</f>
        <v>0</v>
      </c>
    </row>
    <row r="543" spans="1:11" x14ac:dyDescent="0.3">
      <c r="A543" s="169" t="s">
        <v>51</v>
      </c>
      <c r="B543" s="169">
        <v>41</v>
      </c>
      <c r="C543" s="19" t="str">
        <f t="shared" si="13"/>
        <v/>
      </c>
      <c r="D543" s="19" t="str">
        <f>FSGT_F_M_Class!D48</f>
        <v/>
      </c>
      <c r="E543" s="19" t="str">
        <f>FSGT_F_M_Class!E48</f>
        <v/>
      </c>
      <c r="F543" s="19" t="str">
        <f>FSGT_F_M_Class!F48</f>
        <v/>
      </c>
      <c r="G543" s="19" t="str">
        <f>FSGT_F_M_Class!G48</f>
        <v/>
      </c>
      <c r="H543" s="19">
        <f>VLOOKUP(C543,Liste!$E$3:$K$1407,7,FALSE)</f>
        <v>0</v>
      </c>
      <c r="I543" s="19" t="str">
        <f>FSGT_F_M_Class!H48</f>
        <v/>
      </c>
      <c r="J543" s="3">
        <f>SUM(FSGT_F_M_Class!K48,FSGT_F_M_Class!S48,FSGT_F_M_Class!AA48)</f>
        <v>0</v>
      </c>
      <c r="K543" s="3">
        <f>SUM(FSGT_F_M_Class!P48,FSGT_F_M_Class!X48,FSGT_F_M_Class!AF48)</f>
        <v>0</v>
      </c>
    </row>
    <row r="544" spans="1:11" x14ac:dyDescent="0.3">
      <c r="A544" s="169" t="s">
        <v>51</v>
      </c>
      <c r="B544" s="169">
        <v>42</v>
      </c>
      <c r="C544" s="19" t="str">
        <f t="shared" si="13"/>
        <v/>
      </c>
      <c r="D544" s="19" t="str">
        <f>FSGT_F_M_Class!D49</f>
        <v/>
      </c>
      <c r="E544" s="19" t="str">
        <f>FSGT_F_M_Class!E49</f>
        <v/>
      </c>
      <c r="F544" s="19" t="str">
        <f>FSGT_F_M_Class!F49</f>
        <v/>
      </c>
      <c r="G544" s="19" t="str">
        <f>FSGT_F_M_Class!G49</f>
        <v/>
      </c>
      <c r="H544" s="19">
        <f>VLOOKUP(C544,Liste!$E$3:$K$1407,7,FALSE)</f>
        <v>0</v>
      </c>
      <c r="I544" s="19" t="str">
        <f>FSGT_F_M_Class!H49</f>
        <v/>
      </c>
      <c r="J544" s="3">
        <f>SUM(FSGT_F_M_Class!K49,FSGT_F_M_Class!S49,FSGT_F_M_Class!AA49)</f>
        <v>0</v>
      </c>
      <c r="K544" s="3">
        <f>SUM(FSGT_F_M_Class!P49,FSGT_F_M_Class!X49,FSGT_F_M_Class!AF49)</f>
        <v>0</v>
      </c>
    </row>
    <row r="545" spans="1:11" x14ac:dyDescent="0.3">
      <c r="A545" s="169" t="s">
        <v>51</v>
      </c>
      <c r="B545" s="169">
        <v>43</v>
      </c>
      <c r="C545" s="19" t="str">
        <f t="shared" si="13"/>
        <v/>
      </c>
      <c r="D545" s="19" t="str">
        <f>FSGT_F_M_Class!D50</f>
        <v/>
      </c>
      <c r="E545" s="19" t="str">
        <f>FSGT_F_M_Class!E50</f>
        <v/>
      </c>
      <c r="F545" s="19" t="str">
        <f>FSGT_F_M_Class!F50</f>
        <v/>
      </c>
      <c r="G545" s="19" t="str">
        <f>FSGT_F_M_Class!G50</f>
        <v/>
      </c>
      <c r="H545" s="19">
        <f>VLOOKUP(C545,Liste!$E$3:$K$1407,7,FALSE)</f>
        <v>0</v>
      </c>
      <c r="I545" s="19" t="str">
        <f>FSGT_F_M_Class!H50</f>
        <v/>
      </c>
      <c r="J545" s="3">
        <f>SUM(FSGT_F_M_Class!K50,FSGT_F_M_Class!S50,FSGT_F_M_Class!AA50)</f>
        <v>0</v>
      </c>
      <c r="K545" s="3">
        <f>SUM(FSGT_F_M_Class!P50,FSGT_F_M_Class!X50,FSGT_F_M_Class!AF50)</f>
        <v>0</v>
      </c>
    </row>
    <row r="546" spans="1:11" x14ac:dyDescent="0.3">
      <c r="A546" s="169" t="s">
        <v>51</v>
      </c>
      <c r="B546" s="169">
        <v>44</v>
      </c>
      <c r="C546" s="19" t="str">
        <f t="shared" si="13"/>
        <v/>
      </c>
      <c r="D546" s="19" t="str">
        <f>FSGT_F_M_Class!D51</f>
        <v/>
      </c>
      <c r="E546" s="19" t="str">
        <f>FSGT_F_M_Class!E51</f>
        <v/>
      </c>
      <c r="F546" s="19" t="str">
        <f>FSGT_F_M_Class!F51</f>
        <v/>
      </c>
      <c r="G546" s="19" t="str">
        <f>FSGT_F_M_Class!G51</f>
        <v/>
      </c>
      <c r="H546" s="19">
        <f>VLOOKUP(C546,Liste!$E$3:$K$1407,7,FALSE)</f>
        <v>0</v>
      </c>
      <c r="I546" s="19" t="str">
        <f>FSGT_F_M_Class!H51</f>
        <v/>
      </c>
      <c r="J546" s="3">
        <f>SUM(FSGT_F_M_Class!K51,FSGT_F_M_Class!S51,FSGT_F_M_Class!AA51)</f>
        <v>0</v>
      </c>
      <c r="K546" s="3">
        <f>SUM(FSGT_F_M_Class!P51,FSGT_F_M_Class!X51,FSGT_F_M_Class!AF51)</f>
        <v>0</v>
      </c>
    </row>
    <row r="547" spans="1:11" x14ac:dyDescent="0.3">
      <c r="A547" s="169" t="s">
        <v>51</v>
      </c>
      <c r="B547" s="169">
        <v>45</v>
      </c>
      <c r="C547" s="19" t="str">
        <f t="shared" si="13"/>
        <v/>
      </c>
      <c r="D547" s="19" t="str">
        <f>FSGT_F_M_Class!D52</f>
        <v/>
      </c>
      <c r="E547" s="19" t="str">
        <f>FSGT_F_M_Class!E52</f>
        <v/>
      </c>
      <c r="F547" s="19" t="str">
        <f>FSGT_F_M_Class!F52</f>
        <v/>
      </c>
      <c r="G547" s="19" t="str">
        <f>FSGT_F_M_Class!G52</f>
        <v/>
      </c>
      <c r="H547" s="19">
        <f>VLOOKUP(C547,Liste!$E$3:$K$1407,7,FALSE)</f>
        <v>0</v>
      </c>
      <c r="I547" s="19" t="str">
        <f>FSGT_F_M_Class!H52</f>
        <v/>
      </c>
      <c r="J547" s="3">
        <f>SUM(FSGT_F_M_Class!K52,FSGT_F_M_Class!S52,FSGT_F_M_Class!AA52)</f>
        <v>0</v>
      </c>
      <c r="K547" s="3">
        <f>SUM(FSGT_F_M_Class!P52,FSGT_F_M_Class!X52,FSGT_F_M_Class!AF52)</f>
        <v>0</v>
      </c>
    </row>
    <row r="548" spans="1:11" x14ac:dyDescent="0.3">
      <c r="A548" s="169" t="s">
        <v>51</v>
      </c>
      <c r="B548" s="169">
        <v>46</v>
      </c>
      <c r="C548" s="19" t="str">
        <f t="shared" si="13"/>
        <v/>
      </c>
      <c r="D548" s="19" t="str">
        <f>FSGT_F_M_Class!D53</f>
        <v/>
      </c>
      <c r="E548" s="19" t="str">
        <f>FSGT_F_M_Class!E53</f>
        <v/>
      </c>
      <c r="F548" s="19" t="str">
        <f>FSGT_F_M_Class!F53</f>
        <v/>
      </c>
      <c r="G548" s="19" t="str">
        <f>FSGT_F_M_Class!G53</f>
        <v/>
      </c>
      <c r="H548" s="19">
        <f>VLOOKUP(C548,Liste!$E$3:$K$1407,7,FALSE)</f>
        <v>0</v>
      </c>
      <c r="I548" s="19" t="str">
        <f>FSGT_F_M_Class!H53</f>
        <v/>
      </c>
      <c r="J548" s="3">
        <f>SUM(FSGT_F_M_Class!K53,FSGT_F_M_Class!S53,FSGT_F_M_Class!AA53)</f>
        <v>0</v>
      </c>
      <c r="K548" s="3">
        <f>SUM(FSGT_F_M_Class!P53,FSGT_F_M_Class!X53,FSGT_F_M_Class!AF53)</f>
        <v>0</v>
      </c>
    </row>
    <row r="549" spans="1:11" x14ac:dyDescent="0.3">
      <c r="A549" s="169" t="s">
        <v>51</v>
      </c>
      <c r="B549" s="169">
        <v>47</v>
      </c>
      <c r="C549" s="19" t="str">
        <f t="shared" si="13"/>
        <v/>
      </c>
      <c r="D549" s="19" t="str">
        <f>FSGT_F_M_Class!D54</f>
        <v/>
      </c>
      <c r="E549" s="19" t="str">
        <f>FSGT_F_M_Class!E54</f>
        <v/>
      </c>
      <c r="F549" s="19" t="str">
        <f>FSGT_F_M_Class!F54</f>
        <v/>
      </c>
      <c r="G549" s="19" t="str">
        <f>FSGT_F_M_Class!G54</f>
        <v/>
      </c>
      <c r="H549" s="19">
        <f>VLOOKUP(C549,Liste!$E$3:$K$1407,7,FALSE)</f>
        <v>0</v>
      </c>
      <c r="I549" s="19" t="str">
        <f>FSGT_F_M_Class!H54</f>
        <v/>
      </c>
      <c r="J549" s="3">
        <f>SUM(FSGT_F_M_Class!K54,FSGT_F_M_Class!S54,FSGT_F_M_Class!AA54)</f>
        <v>0</v>
      </c>
      <c r="K549" s="3">
        <f>SUM(FSGT_F_M_Class!P54,FSGT_F_M_Class!X54,FSGT_F_M_Class!AF54)</f>
        <v>0</v>
      </c>
    </row>
    <row r="550" spans="1:11" x14ac:dyDescent="0.3">
      <c r="A550" s="169" t="s">
        <v>51</v>
      </c>
      <c r="B550" s="169">
        <v>48</v>
      </c>
      <c r="C550" s="19" t="str">
        <f t="shared" si="13"/>
        <v/>
      </c>
      <c r="D550" s="19" t="str">
        <f>FSGT_F_M_Class!D55</f>
        <v/>
      </c>
      <c r="E550" s="19" t="str">
        <f>FSGT_F_M_Class!E55</f>
        <v/>
      </c>
      <c r="F550" s="19" t="str">
        <f>FSGT_F_M_Class!F55</f>
        <v/>
      </c>
      <c r="G550" s="19" t="str">
        <f>FSGT_F_M_Class!G55</f>
        <v/>
      </c>
      <c r="H550" s="19">
        <f>VLOOKUP(C550,Liste!$E$3:$K$1407,7,FALSE)</f>
        <v>0</v>
      </c>
      <c r="I550" s="19" t="str">
        <f>FSGT_F_M_Class!H55</f>
        <v/>
      </c>
      <c r="J550" s="3">
        <f>SUM(FSGT_F_M_Class!K55,FSGT_F_M_Class!S55,FSGT_F_M_Class!AA55)</f>
        <v>0</v>
      </c>
      <c r="K550" s="3">
        <f>SUM(FSGT_F_M_Class!P55,FSGT_F_M_Class!X55,FSGT_F_M_Class!AF55)</f>
        <v>0</v>
      </c>
    </row>
    <row r="551" spans="1:11" x14ac:dyDescent="0.3">
      <c r="A551" s="169" t="s">
        <v>51</v>
      </c>
      <c r="B551" s="169">
        <v>49</v>
      </c>
      <c r="C551" s="19" t="str">
        <f t="shared" si="13"/>
        <v/>
      </c>
      <c r="D551" s="19" t="str">
        <f>FSGT_F_M_Class!D56</f>
        <v/>
      </c>
      <c r="E551" s="19" t="str">
        <f>FSGT_F_M_Class!E56</f>
        <v/>
      </c>
      <c r="F551" s="19" t="str">
        <f>FSGT_F_M_Class!F56</f>
        <v/>
      </c>
      <c r="G551" s="19" t="str">
        <f>FSGT_F_M_Class!G56</f>
        <v/>
      </c>
      <c r="H551" s="19">
        <f>VLOOKUP(C551,Liste!$E$3:$K$1407,7,FALSE)</f>
        <v>0</v>
      </c>
      <c r="I551" s="19" t="str">
        <f>FSGT_F_M_Class!H56</f>
        <v/>
      </c>
      <c r="J551" s="3">
        <f>SUM(FSGT_F_M_Class!K56,FSGT_F_M_Class!S56,FSGT_F_M_Class!AA56)</f>
        <v>0</v>
      </c>
      <c r="K551" s="3">
        <f>SUM(FSGT_F_M_Class!P56,FSGT_F_M_Class!X56,FSGT_F_M_Class!AF56)</f>
        <v>0</v>
      </c>
    </row>
    <row r="552" spans="1:11" x14ac:dyDescent="0.3">
      <c r="A552" s="169" t="s">
        <v>51</v>
      </c>
      <c r="B552" s="169">
        <v>50</v>
      </c>
      <c r="C552" s="19" t="str">
        <f t="shared" si="13"/>
        <v/>
      </c>
      <c r="D552" s="19" t="str">
        <f>FSGT_F_M_Class!D57</f>
        <v/>
      </c>
      <c r="E552" s="19" t="str">
        <f>FSGT_F_M_Class!E57</f>
        <v/>
      </c>
      <c r="F552" s="19" t="str">
        <f>FSGT_F_M_Class!F57</f>
        <v/>
      </c>
      <c r="G552" s="19" t="str">
        <f>FSGT_F_M_Class!G57</f>
        <v/>
      </c>
      <c r="H552" s="19">
        <f>VLOOKUP(C552,Liste!$E$3:$K$1407,7,FALSE)</f>
        <v>0</v>
      </c>
      <c r="I552" s="19" t="str">
        <f>FSGT_F_M_Class!H57</f>
        <v/>
      </c>
      <c r="J552" s="3">
        <f>SUM(FSGT_F_M_Class!K57,FSGT_F_M_Class!S57,FSGT_F_M_Class!AA57)</f>
        <v>0</v>
      </c>
      <c r="K552" s="3">
        <f>SUM(FSGT_F_M_Class!P57,FSGT_F_M_Class!X57,FSGT_F_M_Class!AF57)</f>
        <v>0</v>
      </c>
    </row>
    <row r="555" spans="1:11" ht="13.8" thickBot="1" x14ac:dyDescent="0.35"/>
    <row r="556" spans="1:11" x14ac:dyDescent="0.3">
      <c r="H556" s="191" t="s">
        <v>52</v>
      </c>
      <c r="I556" s="192">
        <f>COUNTA(FSGT2_Inscr!$F$7:$F$106)</f>
        <v>18</v>
      </c>
    </row>
    <row r="557" spans="1:11" x14ac:dyDescent="0.3">
      <c r="H557" s="181">
        <v>3</v>
      </c>
      <c r="I557" s="182">
        <f>COUNTA(FSGT3_Inscr!$F$7:$F$106)</f>
        <v>15</v>
      </c>
    </row>
    <row r="558" spans="1:11" x14ac:dyDescent="0.3">
      <c r="H558" s="183">
        <v>4</v>
      </c>
      <c r="I558" s="184">
        <f>COUNTA(FSGT4_Inscr!$F$7:$F$106)</f>
        <v>27</v>
      </c>
    </row>
    <row r="559" spans="1:11" x14ac:dyDescent="0.3">
      <c r="H559" s="185">
        <v>5</v>
      </c>
      <c r="I559" s="186">
        <f>COUNTA(FSGT5_Inscr!$F$7:$F$106)</f>
        <v>23</v>
      </c>
    </row>
    <row r="560" spans="1:11" x14ac:dyDescent="0.3">
      <c r="H560" s="187">
        <v>6</v>
      </c>
      <c r="I560" s="188">
        <f>COUNTA(FSGT6_Inscr!$F$7:$F$106)</f>
        <v>9</v>
      </c>
    </row>
    <row r="561" spans="8:9" x14ac:dyDescent="0.3">
      <c r="H561" s="189" t="s">
        <v>53</v>
      </c>
      <c r="I561" s="190">
        <f>COUNTA(FSGT_F_M_Inscr!$F$7:$F$56)</f>
        <v>15</v>
      </c>
    </row>
    <row r="562" spans="8:9" x14ac:dyDescent="0.3">
      <c r="H562" s="178"/>
      <c r="I562" s="179"/>
    </row>
    <row r="563" spans="8:9" ht="13.8" thickBot="1" x14ac:dyDescent="0.35">
      <c r="H563" s="180" t="s">
        <v>54</v>
      </c>
      <c r="I563" s="193">
        <f>SUM(I556:I561)</f>
        <v>107</v>
      </c>
    </row>
  </sheetData>
  <autoFilter ref="A2:K2" xr:uid="{00000000-0009-0000-0000-000006000000}"/>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sheetPr>
  <dimension ref="A1:AU198"/>
  <sheetViews>
    <sheetView topLeftCell="B1" zoomScaleNormal="100" workbookViewId="0">
      <pane ySplit="6" topLeftCell="A17" activePane="bottomLeft" state="frozen"/>
      <selection activeCell="B1" sqref="B1"/>
      <selection pane="bottomLeft" activeCell="G35" sqref="G35"/>
    </sheetView>
  </sheetViews>
  <sheetFormatPr baseColWidth="10" defaultColWidth="11.44140625" defaultRowHeight="14.4" x14ac:dyDescent="0.3"/>
  <cols>
    <col min="1" max="1" width="19.109375" style="205" hidden="1" customWidth="1"/>
    <col min="2" max="2" width="13.6640625" style="3" customWidth="1"/>
    <col min="3" max="3" width="13.6640625" style="205" hidden="1" customWidth="1"/>
    <col min="4" max="4" width="15.5546875" style="3" customWidth="1"/>
    <col min="5" max="5" width="11.88671875" style="205" hidden="1" customWidth="1"/>
    <col min="6" max="6" width="9" style="19" customWidth="1"/>
    <col min="7" max="8" width="22.33203125" style="19" customWidth="1"/>
    <col min="9" max="9" width="29.109375" style="19" customWidth="1"/>
    <col min="10" max="10" width="6.5546875" style="19" customWidth="1"/>
    <col min="11" max="11" width="10" style="19" customWidth="1"/>
    <col min="12" max="13" width="2.6640625" style="19" customWidth="1"/>
    <col min="14" max="14" width="4.33203125" style="19" customWidth="1"/>
    <col min="15" max="15" width="2.6640625" style="19" customWidth="1"/>
    <col min="16" max="16" width="9.6640625" style="19" customWidth="1"/>
    <col min="17" max="17" width="2.6640625" style="19" customWidth="1"/>
    <col min="18" max="18" width="13.6640625" style="19" customWidth="1"/>
    <col min="19" max="23" width="2.6640625" style="19" customWidth="1"/>
    <col min="24" max="24" width="20.44140625" style="152" customWidth="1"/>
    <col min="25" max="25" width="10" style="152" customWidth="1"/>
    <col min="26" max="26" width="11.44140625" style="220" customWidth="1"/>
    <col min="27" max="27" width="5.88671875" style="152" hidden="1" customWidth="1"/>
    <col min="28" max="28" width="12.109375" style="19" hidden="1" customWidth="1"/>
    <col min="29" max="31" width="15.5546875" style="19" hidden="1" customWidth="1"/>
    <col min="32" max="33" width="15.5546875" style="19" customWidth="1"/>
    <col min="34" max="43" width="2.6640625" style="19" customWidth="1"/>
    <col min="44" max="44" width="11.44140625" style="19"/>
    <col min="45" max="45" width="15.88671875" style="19" customWidth="1"/>
    <col min="46" max="46" width="22.44140625" style="19" customWidth="1"/>
    <col min="47" max="16384" width="11.44140625" style="19"/>
  </cols>
  <sheetData>
    <row r="1" spans="1:47" ht="30.75" customHeight="1" thickBot="1" x14ac:dyDescent="0.35">
      <c r="C1" s="207"/>
      <c r="D1" s="71"/>
      <c r="E1" s="207"/>
      <c r="F1" s="362" t="str">
        <f>Entete!B2</f>
        <v>vélo sport joncynois</v>
      </c>
      <c r="G1" s="362"/>
      <c r="H1" s="362"/>
      <c r="I1" s="362"/>
      <c r="J1" s="362"/>
      <c r="K1" s="362"/>
    </row>
    <row r="2" spans="1:47" ht="8.25" customHeight="1" thickTop="1" x14ac:dyDescent="0.3">
      <c r="J2" s="308" t="s">
        <v>18</v>
      </c>
      <c r="K2" s="309"/>
    </row>
    <row r="3" spans="1:47" ht="17.399999999999999" x14ac:dyDescent="0.3">
      <c r="C3" s="208"/>
      <c r="D3" s="72"/>
      <c r="E3" s="208"/>
      <c r="F3" s="294" t="str">
        <f>Entete!B4</f>
        <v>prix de Laives</v>
      </c>
      <c r="G3" s="294"/>
      <c r="H3" s="294"/>
      <c r="I3" s="50" t="str">
        <f>Entete!B6</f>
        <v>26/08/2018</v>
      </c>
      <c r="J3" s="310"/>
      <c r="K3" s="311"/>
      <c r="N3" s="2"/>
    </row>
    <row r="4" spans="1:47" ht="10.5" customHeight="1" thickBot="1" x14ac:dyDescent="0.35">
      <c r="J4" s="310"/>
      <c r="K4" s="311"/>
    </row>
    <row r="5" spans="1:47" s="81" customFormat="1" ht="15.75" customHeight="1" thickTop="1" x14ac:dyDescent="0.3">
      <c r="A5" s="205"/>
      <c r="B5" s="297" t="s">
        <v>33</v>
      </c>
      <c r="C5" s="297"/>
      <c r="D5" s="297"/>
      <c r="E5" s="297"/>
      <c r="F5" s="383" t="s">
        <v>10</v>
      </c>
      <c r="G5" s="300" t="s">
        <v>9</v>
      </c>
      <c r="H5" s="302" t="s">
        <v>2</v>
      </c>
      <c r="I5" s="304" t="s">
        <v>0</v>
      </c>
      <c r="J5" s="295" t="s">
        <v>3</v>
      </c>
      <c r="K5" s="363">
        <v>4</v>
      </c>
      <c r="L5" s="7"/>
      <c r="M5" s="7"/>
      <c r="N5" s="7"/>
      <c r="O5" s="7"/>
      <c r="P5" s="7"/>
      <c r="Q5" s="7"/>
      <c r="R5" s="7"/>
      <c r="S5" s="7"/>
      <c r="T5" s="7"/>
      <c r="U5" s="7"/>
      <c r="V5" s="7"/>
      <c r="W5" s="7"/>
      <c r="X5" s="213"/>
      <c r="Y5" s="214"/>
      <c r="Z5" s="152"/>
      <c r="AA5" s="214"/>
      <c r="AB5" s="8"/>
      <c r="AC5" s="8"/>
      <c r="AD5" s="8"/>
      <c r="AE5" s="8"/>
      <c r="AF5" s="8"/>
      <c r="AG5" s="8"/>
      <c r="AH5" s="7"/>
      <c r="AI5" s="7"/>
      <c r="AJ5" s="7"/>
      <c r="AK5" s="7"/>
      <c r="AL5" s="7"/>
      <c r="AM5" s="7"/>
      <c r="AN5" s="7"/>
      <c r="AO5" s="7"/>
      <c r="AP5" s="7"/>
      <c r="AQ5" s="7"/>
      <c r="AR5" s="9"/>
      <c r="AS5" s="12"/>
      <c r="AT5" s="10"/>
      <c r="AU5" s="11"/>
    </row>
    <row r="6" spans="1:47" s="81" customFormat="1" ht="15.75" customHeight="1" x14ac:dyDescent="0.3">
      <c r="A6" s="205"/>
      <c r="B6" s="158" t="s">
        <v>34</v>
      </c>
      <c r="C6" s="209"/>
      <c r="D6" s="158" t="s">
        <v>4</v>
      </c>
      <c r="E6" s="211"/>
      <c r="F6" s="383"/>
      <c r="G6" s="332"/>
      <c r="H6" s="315"/>
      <c r="I6" s="316"/>
      <c r="J6" s="317"/>
      <c r="K6" s="364"/>
      <c r="L6" s="80"/>
      <c r="M6" s="80"/>
      <c r="O6" s="5"/>
      <c r="P6" s="5"/>
      <c r="Q6" s="80"/>
      <c r="R6" s="80"/>
      <c r="S6" s="80"/>
      <c r="T6" s="5"/>
      <c r="U6" s="80"/>
      <c r="V6" s="5"/>
      <c r="W6" s="5"/>
      <c r="X6" s="215"/>
      <c r="Y6" s="216"/>
      <c r="Z6" s="152"/>
      <c r="AA6" s="217">
        <f>SUM(AA7:AA107)</f>
        <v>27</v>
      </c>
      <c r="AB6" s="6"/>
      <c r="AC6" s="215"/>
      <c r="AD6" s="273" t="s">
        <v>66</v>
      </c>
      <c r="AE6" s="273" t="s">
        <v>68</v>
      </c>
      <c r="AF6" s="6"/>
      <c r="AG6" s="6"/>
      <c r="AH6" s="13"/>
      <c r="AI6" s="6"/>
      <c r="AJ6" s="6"/>
      <c r="AK6" s="6"/>
      <c r="AL6" s="6"/>
      <c r="AM6" s="6"/>
      <c r="AN6" s="6"/>
      <c r="AO6" s="6"/>
      <c r="AP6" s="6"/>
      <c r="AQ6" s="6"/>
      <c r="AR6" s="9"/>
      <c r="AS6" s="12"/>
      <c r="AT6" s="10"/>
      <c r="AU6" s="11"/>
    </row>
    <row r="7" spans="1:47" s="4" customFormat="1" ht="14.1" customHeight="1" x14ac:dyDescent="0.3">
      <c r="A7" s="206" t="str">
        <f>IF(C7="",E7,C7)</f>
        <v>FSGT232254</v>
      </c>
      <c r="B7" s="124">
        <v>232254</v>
      </c>
      <c r="C7" s="210" t="str">
        <f t="shared" ref="C7:C70" si="0">IF(B7="","",CONCATENATE($B$6,B7))</f>
        <v>FSGT232254</v>
      </c>
      <c r="D7" s="25"/>
      <c r="E7" s="212" t="str">
        <f t="shared" ref="E7:E30" si="1">IF(D7="","",CONCATENATE($D$6,D7))</f>
        <v/>
      </c>
      <c r="F7" s="21">
        <v>401</v>
      </c>
      <c r="G7" s="21" t="str">
        <f>VLOOKUP(A7,Liste!$F$3:$Q$1586,2,FALSE)</f>
        <v>FOURNERAY</v>
      </c>
      <c r="H7" s="21" t="str">
        <f>VLOOKUP(A7,Liste!$F$3:$Q$1586,3,FALSE)</f>
        <v>Thierry</v>
      </c>
      <c r="I7" s="21" t="str">
        <f>VLOOKUP(A7,Liste!$F$3:$Q$1586,4,FALSE)</f>
        <v>St-Martin en Br</v>
      </c>
      <c r="J7" s="21">
        <f>VLOOKUP(A7,Liste!$F$3:$Q$1586,5,FALSE)</f>
        <v>71</v>
      </c>
      <c r="K7" s="151">
        <f>VLOOKUP(A7,Liste!$F$3:$Q$1586,9,FALSE)</f>
        <v>4</v>
      </c>
      <c r="L7" s="14"/>
      <c r="M7" s="14"/>
      <c r="O7" s="14"/>
      <c r="Q7" s="20"/>
      <c r="R7" s="20"/>
      <c r="S7" s="14"/>
      <c r="T7" s="14"/>
      <c r="U7" s="14"/>
      <c r="V7" s="14"/>
      <c r="W7" s="14"/>
      <c r="X7" s="218"/>
      <c r="Y7" s="219"/>
      <c r="Z7" s="221"/>
      <c r="AA7" s="222">
        <f>IF(K7=4,1,0)</f>
        <v>1</v>
      </c>
      <c r="AB7" s="15"/>
      <c r="AC7" s="267" t="str">
        <f>CONCATENATE(F7,G7)</f>
        <v>401FOURNERAY</v>
      </c>
      <c r="AD7" s="221" t="e">
        <f>VLOOKUP(AC7,FSGT3_Class!$AL$8:$AM$107,2,FALSE)</f>
        <v>#N/A</v>
      </c>
      <c r="AE7" s="221">
        <f>VLOOKUP(AC7,FSGT4_Class!$AL$8:$AM$107,2,FALSE)</f>
        <v>401</v>
      </c>
      <c r="AF7" s="217"/>
      <c r="AG7" s="221"/>
      <c r="AH7" s="18"/>
      <c r="AI7" s="18"/>
      <c r="AJ7" s="18"/>
      <c r="AK7" s="18"/>
      <c r="AL7" s="18"/>
      <c r="AM7" s="18"/>
      <c r="AN7" s="18"/>
      <c r="AO7" s="18"/>
      <c r="AP7" s="18"/>
      <c r="AQ7" s="18"/>
      <c r="AR7" s="16"/>
      <c r="AS7" s="17"/>
      <c r="AT7" s="17"/>
      <c r="AU7" s="17"/>
    </row>
    <row r="8" spans="1:47" s="4" customFormat="1" ht="14.1" customHeight="1" x14ac:dyDescent="0.3">
      <c r="A8" s="206" t="str">
        <f>IF(C8="",E8,C8)</f>
        <v>FSGT55757754</v>
      </c>
      <c r="B8" s="124">
        <v>55757754</v>
      </c>
      <c r="C8" s="210" t="str">
        <f t="shared" si="0"/>
        <v>FSGT55757754</v>
      </c>
      <c r="D8" s="119"/>
      <c r="E8" s="212" t="str">
        <f t="shared" si="1"/>
        <v/>
      </c>
      <c r="F8" s="154">
        <v>402</v>
      </c>
      <c r="G8" s="21" t="str">
        <f>VLOOKUP(A8,Liste!$F$3:$Q$1586,2,FALSE)</f>
        <v>DEPLANQUE</v>
      </c>
      <c r="H8" s="21" t="str">
        <f>VLOOKUP(A8,Liste!$F$3:$Q$1586,3,FALSE)</f>
        <v>Alexis</v>
      </c>
      <c r="I8" s="21" t="str">
        <f>VLOOKUP(A8,Liste!$F$3:$Q$1586,4,FALSE)</f>
        <v>Montceau</v>
      </c>
      <c r="J8" s="21">
        <f>VLOOKUP(A8,Liste!$F$3:$Q$1586,5,FALSE)</f>
        <v>71</v>
      </c>
      <c r="K8" s="21">
        <f>VLOOKUP(A8,Liste!$F$3:$Q$1586,9,FALSE)</f>
        <v>4</v>
      </c>
      <c r="L8" s="14"/>
      <c r="M8" s="14"/>
      <c r="O8" s="14"/>
      <c r="Q8" s="20"/>
      <c r="R8" s="20"/>
      <c r="S8" s="14"/>
      <c r="T8" s="14"/>
      <c r="U8" s="14"/>
      <c r="V8" s="14"/>
      <c r="W8" s="14"/>
      <c r="X8" s="218"/>
      <c r="Y8" s="219"/>
      <c r="Z8" s="221"/>
      <c r="AA8" s="222">
        <f t="shared" ref="AA8:AA71" si="2">IF(K8=4,1,0)</f>
        <v>1</v>
      </c>
      <c r="AB8" s="15"/>
      <c r="AC8" s="267" t="str">
        <f t="shared" ref="AC8:AC71" si="3">CONCATENATE(F8,G8)</f>
        <v>402DEPLANQUE</v>
      </c>
      <c r="AD8" s="221" t="e">
        <f>VLOOKUP(AC8,FSGT3_Class!$AL$8:$AM$107,2,FALSE)</f>
        <v>#N/A</v>
      </c>
      <c r="AE8" s="221">
        <f>VLOOKUP(AC8,FSGT4_Class!$AL$8:$AM$107,2,FALSE)</f>
        <v>402</v>
      </c>
      <c r="AF8" s="15"/>
      <c r="AG8" s="15"/>
      <c r="AH8" s="18"/>
      <c r="AI8" s="18"/>
      <c r="AJ8" s="18"/>
      <c r="AK8" s="18"/>
      <c r="AL8" s="18"/>
      <c r="AM8" s="18"/>
      <c r="AN8" s="18"/>
      <c r="AO8" s="18"/>
      <c r="AP8" s="18"/>
      <c r="AQ8" s="18"/>
      <c r="AR8" s="16"/>
      <c r="AS8" s="17"/>
      <c r="AT8" s="17"/>
      <c r="AU8" s="17"/>
    </row>
    <row r="9" spans="1:47" s="4" customFormat="1" ht="14.1" customHeight="1" x14ac:dyDescent="0.3">
      <c r="A9" s="206" t="str">
        <f t="shared" ref="A9:A72" si="4">IF(C9="",E9,C9)</f>
        <v>FSGT55718789</v>
      </c>
      <c r="B9" s="124">
        <v>55718789</v>
      </c>
      <c r="C9" s="210" t="str">
        <f t="shared" si="0"/>
        <v>FSGT55718789</v>
      </c>
      <c r="D9" s="119"/>
      <c r="E9" s="212" t="str">
        <f t="shared" si="1"/>
        <v/>
      </c>
      <c r="F9" s="22">
        <v>403</v>
      </c>
      <c r="G9" s="21" t="str">
        <f>VLOOKUP(A9,Liste!$F$3:$Q$1586,2,FALSE)</f>
        <v>BASIN</v>
      </c>
      <c r="H9" s="21" t="str">
        <f>VLOOKUP(A9,Liste!$F$3:$Q$1586,3,FALSE)</f>
        <v>Alexis(cadet)</v>
      </c>
      <c r="I9" s="21" t="str">
        <f>VLOOKUP(A9,Liste!$F$3:$Q$1586,4,FALSE)</f>
        <v>Montceau</v>
      </c>
      <c r="J9" s="21">
        <f>VLOOKUP(A9,Liste!$F$3:$Q$1586,5,FALSE)</f>
        <v>71</v>
      </c>
      <c r="K9" s="21">
        <f>VLOOKUP(A9,Liste!$F$3:$Q$1586,9,FALSE)</f>
        <v>4</v>
      </c>
      <c r="L9" s="14"/>
      <c r="M9" s="14"/>
      <c r="O9" s="14"/>
      <c r="Q9" s="20"/>
      <c r="R9" s="20"/>
      <c r="S9" s="14"/>
      <c r="T9" s="14"/>
      <c r="U9" s="14"/>
      <c r="V9" s="14"/>
      <c r="W9" s="14"/>
      <c r="X9" s="218"/>
      <c r="Y9" s="219"/>
      <c r="Z9" s="221"/>
      <c r="AA9" s="222">
        <f t="shared" si="2"/>
        <v>1</v>
      </c>
      <c r="AB9" s="15"/>
      <c r="AC9" s="267" t="str">
        <f t="shared" si="3"/>
        <v>403BASIN</v>
      </c>
      <c r="AD9" s="221" t="e">
        <f>VLOOKUP(AC9,FSGT3_Class!$AL$8:$AM$107,2,FALSE)</f>
        <v>#N/A</v>
      </c>
      <c r="AE9" s="221">
        <f>VLOOKUP(AC9,FSGT4_Class!$AL$8:$AM$107,2,FALSE)</f>
        <v>403</v>
      </c>
      <c r="AF9" s="15"/>
      <c r="AG9" s="15"/>
      <c r="AH9" s="18"/>
      <c r="AI9" s="18"/>
      <c r="AJ9" s="18"/>
      <c r="AK9" s="18"/>
      <c r="AL9" s="18"/>
      <c r="AM9" s="18"/>
      <c r="AN9" s="18"/>
      <c r="AO9" s="18"/>
      <c r="AP9" s="18"/>
      <c r="AQ9" s="18"/>
      <c r="AR9" s="16"/>
      <c r="AS9" s="17"/>
      <c r="AT9" s="17"/>
      <c r="AU9" s="17"/>
    </row>
    <row r="10" spans="1:47" s="4" customFormat="1" ht="14.1" customHeight="1" x14ac:dyDescent="0.3">
      <c r="A10" s="206" t="str">
        <f t="shared" si="4"/>
        <v>FSGT237353</v>
      </c>
      <c r="B10" s="124">
        <v>237353</v>
      </c>
      <c r="C10" s="210" t="str">
        <f t="shared" si="0"/>
        <v>FSGT237353</v>
      </c>
      <c r="D10" s="119"/>
      <c r="E10" s="212" t="str">
        <f t="shared" si="1"/>
        <v/>
      </c>
      <c r="F10" s="154">
        <v>404</v>
      </c>
      <c r="G10" s="21" t="str">
        <f>VLOOKUP(A10,Liste!$F$3:$Q$1586,2,FALSE)</f>
        <v>BONIN</v>
      </c>
      <c r="H10" s="21" t="str">
        <f>VLOOKUP(A10,Liste!$F$3:$Q$1586,3,FALSE)</f>
        <v>Pascal</v>
      </c>
      <c r="I10" s="21" t="str">
        <f>VLOOKUP(A10,Liste!$F$3:$Q$1586,4,FALSE)</f>
        <v>Creusot VS</v>
      </c>
      <c r="J10" s="21">
        <f>VLOOKUP(A10,Liste!$F$3:$Q$1586,5,FALSE)</f>
        <v>71</v>
      </c>
      <c r="K10" s="21">
        <f>VLOOKUP(A10,Liste!$F$3:$Q$1586,9,FALSE)</f>
        <v>4</v>
      </c>
      <c r="L10" s="14"/>
      <c r="M10" s="14"/>
      <c r="O10" s="14"/>
      <c r="Q10" s="20"/>
      <c r="R10" s="20"/>
      <c r="S10" s="14"/>
      <c r="T10" s="14"/>
      <c r="U10" s="14"/>
      <c r="V10" s="14"/>
      <c r="W10" s="14"/>
      <c r="X10" s="218"/>
      <c r="Y10" s="219"/>
      <c r="Z10" s="221"/>
      <c r="AA10" s="222">
        <f t="shared" si="2"/>
        <v>1</v>
      </c>
      <c r="AB10" s="15"/>
      <c r="AC10" s="267" t="str">
        <f t="shared" si="3"/>
        <v>404BONIN</v>
      </c>
      <c r="AD10" s="221" t="e">
        <f>VLOOKUP(AC10,FSGT3_Class!$AL$8:$AM$107,2,FALSE)</f>
        <v>#N/A</v>
      </c>
      <c r="AE10" s="221">
        <f>VLOOKUP(AC10,FSGT4_Class!$AL$8:$AM$107,2,FALSE)</f>
        <v>404</v>
      </c>
      <c r="AF10" s="15"/>
      <c r="AG10" s="15"/>
      <c r="AH10" s="18"/>
      <c r="AI10" s="18"/>
      <c r="AJ10" s="18"/>
      <c r="AK10" s="18"/>
      <c r="AL10" s="18"/>
      <c r="AM10" s="18"/>
      <c r="AN10" s="18"/>
      <c r="AO10" s="18"/>
      <c r="AP10" s="18"/>
      <c r="AQ10" s="18"/>
      <c r="AR10" s="16"/>
      <c r="AS10" s="17"/>
      <c r="AT10" s="17"/>
      <c r="AU10" s="17"/>
    </row>
    <row r="11" spans="1:47" s="4" customFormat="1" ht="14.1" customHeight="1" x14ac:dyDescent="0.3">
      <c r="A11" s="206" t="str">
        <f t="shared" si="4"/>
        <v>FSGT55755131</v>
      </c>
      <c r="B11" s="124">
        <v>55755131</v>
      </c>
      <c r="C11" s="210" t="str">
        <f t="shared" si="0"/>
        <v>FSGT55755131</v>
      </c>
      <c r="D11" s="124"/>
      <c r="E11" s="212" t="str">
        <f t="shared" si="1"/>
        <v/>
      </c>
      <c r="F11" s="22">
        <v>405</v>
      </c>
      <c r="G11" s="21" t="str">
        <f>VLOOKUP(A11,Liste!$F$3:$Q$1586,2,FALSE)</f>
        <v>COLAUT</v>
      </c>
      <c r="H11" s="21" t="str">
        <f>VLOOKUP(A11,Liste!$F$3:$Q$1586,3,FALSE)</f>
        <v>Julien</v>
      </c>
      <c r="I11" s="21" t="str">
        <f>VLOOKUP(A11,Liste!$F$3:$Q$1586,4,FALSE)</f>
        <v>Chalon UVC</v>
      </c>
      <c r="J11" s="21">
        <f>VLOOKUP(A11,Liste!$F$3:$Q$1586,5,FALSE)</f>
        <v>71</v>
      </c>
      <c r="K11" s="21">
        <f>VLOOKUP(A11,Liste!$F$3:$Q$1586,9,FALSE)</f>
        <v>4</v>
      </c>
      <c r="L11" s="14"/>
      <c r="M11" s="14"/>
      <c r="O11" s="14"/>
      <c r="Q11" s="20"/>
      <c r="R11" s="20"/>
      <c r="S11" s="14"/>
      <c r="T11" s="14"/>
      <c r="U11" s="14"/>
      <c r="V11" s="14"/>
      <c r="W11" s="14"/>
      <c r="X11" s="218"/>
      <c r="Y11" s="219"/>
      <c r="Z11" s="221"/>
      <c r="AA11" s="222">
        <f t="shared" si="2"/>
        <v>1</v>
      </c>
      <c r="AB11" s="15"/>
      <c r="AC11" s="267" t="str">
        <f t="shared" si="3"/>
        <v>405COLAUT</v>
      </c>
      <c r="AD11" s="221" t="e">
        <f>VLOOKUP(AC11,FSGT3_Class!$AL$8:$AM$107,2,FALSE)</f>
        <v>#N/A</v>
      </c>
      <c r="AE11" s="221">
        <f>VLOOKUP(AC11,FSGT4_Class!$AL$8:$AM$107,2,FALSE)</f>
        <v>405</v>
      </c>
      <c r="AF11" s="15"/>
      <c r="AG11" s="15"/>
      <c r="AH11" s="18"/>
      <c r="AI11" s="18"/>
      <c r="AJ11" s="18"/>
      <c r="AK11" s="18"/>
      <c r="AL11" s="18"/>
      <c r="AM11" s="18"/>
      <c r="AN11" s="18"/>
      <c r="AO11" s="18"/>
      <c r="AP11" s="18"/>
      <c r="AQ11" s="18"/>
      <c r="AR11" s="16"/>
      <c r="AS11" s="17"/>
      <c r="AT11" s="17"/>
      <c r="AU11" s="17"/>
    </row>
    <row r="12" spans="1:47" s="4" customFormat="1" ht="14.1" customHeight="1" x14ac:dyDescent="0.3">
      <c r="A12" s="206" t="str">
        <f t="shared" si="4"/>
        <v>FSGT55755133</v>
      </c>
      <c r="B12" s="124">
        <v>55755133</v>
      </c>
      <c r="C12" s="210" t="str">
        <f t="shared" si="0"/>
        <v>FSGT55755133</v>
      </c>
      <c r="D12" s="119"/>
      <c r="E12" s="212" t="str">
        <f t="shared" si="1"/>
        <v/>
      </c>
      <c r="F12" s="154">
        <v>406</v>
      </c>
      <c r="G12" s="21" t="str">
        <f>VLOOKUP(A12,Liste!$F$3:$Q$1586,2,FALSE)</f>
        <v>COLAUT</v>
      </c>
      <c r="H12" s="21" t="str">
        <f>VLOOKUP(A12,Liste!$F$3:$Q$1586,3,FALSE)</f>
        <v>Lilian(cadet)</v>
      </c>
      <c r="I12" s="21" t="str">
        <f>VLOOKUP(A12,Liste!$F$3:$Q$1586,4,FALSE)</f>
        <v>Chalon UVC</v>
      </c>
      <c r="J12" s="21">
        <f>VLOOKUP(A12,Liste!$F$3:$Q$1586,5,FALSE)</f>
        <v>71</v>
      </c>
      <c r="K12" s="21">
        <f>VLOOKUP(A12,Liste!$F$3:$Q$1586,9,FALSE)</f>
        <v>4</v>
      </c>
      <c r="L12" s="14"/>
      <c r="M12" s="14"/>
      <c r="O12" s="14"/>
      <c r="Q12" s="20"/>
      <c r="R12" s="20"/>
      <c r="S12" s="14"/>
      <c r="T12" s="14"/>
      <c r="U12" s="14"/>
      <c r="V12" s="14"/>
      <c r="W12" s="14"/>
      <c r="X12" s="218"/>
      <c r="Y12" s="219"/>
      <c r="Z12" s="221"/>
      <c r="AA12" s="222">
        <f t="shared" si="2"/>
        <v>1</v>
      </c>
      <c r="AB12" s="15"/>
      <c r="AC12" s="267" t="str">
        <f t="shared" si="3"/>
        <v>406COLAUT</v>
      </c>
      <c r="AD12" s="221" t="e">
        <f>VLOOKUP(AC12,FSGT3_Class!$AL$8:$AM$107,2,FALSE)</f>
        <v>#N/A</v>
      </c>
      <c r="AE12" s="221">
        <f>VLOOKUP(AC12,FSGT4_Class!$AL$8:$AM$107,2,FALSE)</f>
        <v>406</v>
      </c>
      <c r="AF12" s="15"/>
      <c r="AG12" s="15"/>
      <c r="AH12" s="18"/>
      <c r="AI12" s="18"/>
      <c r="AJ12" s="18"/>
      <c r="AK12" s="18"/>
      <c r="AL12" s="18"/>
      <c r="AM12" s="18"/>
      <c r="AN12" s="18"/>
      <c r="AO12" s="18"/>
      <c r="AP12" s="18"/>
      <c r="AQ12" s="18"/>
      <c r="AR12" s="16"/>
      <c r="AS12" s="17"/>
      <c r="AT12" s="17"/>
      <c r="AU12" s="17"/>
    </row>
    <row r="13" spans="1:47" s="4" customFormat="1" ht="14.1" customHeight="1" x14ac:dyDescent="0.3">
      <c r="A13" s="206" t="str">
        <f t="shared" si="4"/>
        <v>FSGT246917</v>
      </c>
      <c r="B13" s="124">
        <v>246917</v>
      </c>
      <c r="C13" s="210" t="str">
        <f t="shared" si="0"/>
        <v>FSGT246917</v>
      </c>
      <c r="D13" s="119"/>
      <c r="E13" s="212" t="str">
        <f t="shared" si="1"/>
        <v/>
      </c>
      <c r="F13" s="22">
        <v>407</v>
      </c>
      <c r="G13" s="21" t="str">
        <f>VLOOKUP(A13,Liste!$F$3:$Q$1586,2,FALSE)</f>
        <v>GRILLOT</v>
      </c>
      <c r="H13" s="21" t="str">
        <f>VLOOKUP(A13,Liste!$F$3:$Q$1586,3,FALSE)</f>
        <v>Nicolas</v>
      </c>
      <c r="I13" s="21" t="str">
        <f>VLOOKUP(A13,Liste!$F$3:$Q$1586,4,FALSE)</f>
        <v>Ultra Trailer Dijonnais</v>
      </c>
      <c r="J13" s="21" t="str">
        <f>VLOOKUP(A13,Liste!$F$3:$Q$1586,5,FALSE)</f>
        <v>21</v>
      </c>
      <c r="K13" s="21">
        <f>VLOOKUP(A13,Liste!$F$3:$Q$1586,9,FALSE)</f>
        <v>4</v>
      </c>
      <c r="L13" s="14"/>
      <c r="M13" s="14"/>
      <c r="O13" s="14"/>
      <c r="Q13" s="20"/>
      <c r="R13" s="20"/>
      <c r="S13" s="14"/>
      <c r="T13" s="14"/>
      <c r="U13" s="14"/>
      <c r="V13" s="14"/>
      <c r="W13" s="14"/>
      <c r="X13" s="218"/>
      <c r="Y13" s="219"/>
      <c r="Z13" s="221"/>
      <c r="AA13" s="222">
        <f t="shared" si="2"/>
        <v>1</v>
      </c>
      <c r="AB13" s="15"/>
      <c r="AC13" s="267" t="str">
        <f t="shared" si="3"/>
        <v>407GRILLOT</v>
      </c>
      <c r="AD13" s="221" t="e">
        <f>VLOOKUP(AC13,FSGT3_Class!$AL$8:$AM$107,2,FALSE)</f>
        <v>#N/A</v>
      </c>
      <c r="AE13" s="221">
        <f>VLOOKUP(AC13,FSGT4_Class!$AL$8:$AM$107,2,FALSE)</f>
        <v>407</v>
      </c>
      <c r="AF13" s="15"/>
      <c r="AG13" s="15"/>
      <c r="AH13" s="18"/>
      <c r="AI13" s="18"/>
      <c r="AJ13" s="18"/>
      <c r="AK13" s="18"/>
      <c r="AL13" s="18"/>
      <c r="AM13" s="18"/>
      <c r="AN13" s="18"/>
      <c r="AO13" s="18"/>
      <c r="AP13" s="18"/>
      <c r="AQ13" s="18"/>
      <c r="AR13" s="16"/>
      <c r="AS13" s="17"/>
      <c r="AT13" s="17"/>
      <c r="AU13" s="17"/>
    </row>
    <row r="14" spans="1:47" s="4" customFormat="1" ht="14.1" customHeight="1" x14ac:dyDescent="0.3">
      <c r="A14" s="206" t="str">
        <f t="shared" si="4"/>
        <v>FSGT240796</v>
      </c>
      <c r="B14" s="124">
        <v>240796</v>
      </c>
      <c r="C14" s="210" t="str">
        <f t="shared" si="0"/>
        <v>FSGT240796</v>
      </c>
      <c r="D14" s="119"/>
      <c r="E14" s="212" t="str">
        <f t="shared" si="1"/>
        <v/>
      </c>
      <c r="F14" s="154">
        <v>408</v>
      </c>
      <c r="G14" s="21" t="str">
        <f>VLOOKUP(A14,Liste!$F$3:$Q$1586,2,FALSE)</f>
        <v>BOSC</v>
      </c>
      <c r="H14" s="21" t="str">
        <f>VLOOKUP(A14,Liste!$F$3:$Q$1586,3,FALSE)</f>
        <v>Raoul</v>
      </c>
      <c r="I14" s="21" t="str">
        <f>VLOOKUP(A14,Liste!$F$3:$Q$1586,4,FALSE)</f>
        <v>Granges</v>
      </c>
      <c r="J14" s="21">
        <f>VLOOKUP(A14,Liste!$F$3:$Q$1586,5,FALSE)</f>
        <v>71</v>
      </c>
      <c r="K14" s="21">
        <f>VLOOKUP(A14,Liste!$F$3:$Q$1586,9,FALSE)</f>
        <v>4</v>
      </c>
      <c r="L14" s="14"/>
      <c r="M14" s="14"/>
      <c r="O14" s="14"/>
      <c r="Q14" s="20"/>
      <c r="R14" s="20"/>
      <c r="S14" s="14"/>
      <c r="T14" s="14"/>
      <c r="U14" s="14"/>
      <c r="V14" s="14"/>
      <c r="W14" s="14"/>
      <c r="X14" s="218"/>
      <c r="Y14" s="219"/>
      <c r="Z14" s="221"/>
      <c r="AA14" s="222">
        <f t="shared" si="2"/>
        <v>1</v>
      </c>
      <c r="AB14" s="15"/>
      <c r="AC14" s="267" t="str">
        <f t="shared" si="3"/>
        <v>408BOSC</v>
      </c>
      <c r="AD14" s="221" t="e">
        <f>VLOOKUP(AC14,FSGT3_Class!$AL$8:$AM$107,2,FALSE)</f>
        <v>#N/A</v>
      </c>
      <c r="AE14" s="221">
        <f>VLOOKUP(AC14,FSGT4_Class!$AL$8:$AM$107,2,FALSE)</f>
        <v>408</v>
      </c>
      <c r="AF14" s="15"/>
      <c r="AG14" s="15"/>
      <c r="AH14" s="18"/>
      <c r="AI14" s="18"/>
      <c r="AJ14" s="18"/>
      <c r="AK14" s="18"/>
      <c r="AL14" s="18"/>
      <c r="AM14" s="18"/>
      <c r="AN14" s="18"/>
      <c r="AO14" s="18"/>
      <c r="AP14" s="18"/>
      <c r="AQ14" s="18"/>
      <c r="AR14" s="16"/>
      <c r="AS14" s="17"/>
      <c r="AT14" s="17"/>
      <c r="AU14" s="17"/>
    </row>
    <row r="15" spans="1:47" s="4" customFormat="1" ht="14.1" customHeight="1" x14ac:dyDescent="0.3">
      <c r="A15" s="206" t="str">
        <f t="shared" si="4"/>
        <v>FSGT369752</v>
      </c>
      <c r="B15" s="124">
        <v>369752</v>
      </c>
      <c r="C15" s="210" t="str">
        <f t="shared" si="0"/>
        <v>FSGT369752</v>
      </c>
      <c r="D15" s="119"/>
      <c r="E15" s="212" t="str">
        <f t="shared" si="1"/>
        <v/>
      </c>
      <c r="F15" s="22">
        <v>409</v>
      </c>
      <c r="G15" s="21" t="str">
        <f>VLOOKUP(A15,Liste!$F$3:$Q$1586,2,FALSE)</f>
        <v>AURENGE</v>
      </c>
      <c r="H15" s="21" t="str">
        <f>VLOOKUP(A15,Liste!$F$3:$Q$1586,3,FALSE)</f>
        <v>Christophe</v>
      </c>
      <c r="I15" s="21" t="str">
        <f>VLOOKUP(A15,Liste!$F$3:$Q$1586,4,FALSE)</f>
        <v>Mercurey</v>
      </c>
      <c r="J15" s="21">
        <f>VLOOKUP(A15,Liste!$F$3:$Q$1586,5,FALSE)</f>
        <v>71</v>
      </c>
      <c r="K15" s="21">
        <f>VLOOKUP(A15,Liste!$F$3:$Q$1586,9,FALSE)</f>
        <v>4</v>
      </c>
      <c r="L15" s="14"/>
      <c r="M15" s="14"/>
      <c r="O15" s="14"/>
      <c r="Q15" s="20"/>
      <c r="R15" s="20" t="s">
        <v>47</v>
      </c>
      <c r="S15" s="14"/>
      <c r="T15" s="14"/>
      <c r="U15" s="14"/>
      <c r="V15" s="14"/>
      <c r="W15" s="14"/>
      <c r="X15" s="218"/>
      <c r="Y15" s="219"/>
      <c r="Z15" s="221"/>
      <c r="AA15" s="222">
        <f t="shared" si="2"/>
        <v>1</v>
      </c>
      <c r="AB15" s="15"/>
      <c r="AC15" s="267" t="str">
        <f t="shared" si="3"/>
        <v>409AURENGE</v>
      </c>
      <c r="AD15" s="221" t="e">
        <f>VLOOKUP(AC15,FSGT3_Class!$AL$8:$AM$107,2,FALSE)</f>
        <v>#N/A</v>
      </c>
      <c r="AE15" s="221">
        <f>VLOOKUP(AC15,FSGT4_Class!$AL$8:$AM$107,2,FALSE)</f>
        <v>409</v>
      </c>
      <c r="AF15" s="15"/>
      <c r="AG15" s="15"/>
      <c r="AH15" s="18"/>
      <c r="AI15" s="18"/>
      <c r="AJ15" s="18"/>
      <c r="AK15" s="18"/>
      <c r="AL15" s="18"/>
      <c r="AM15" s="18"/>
      <c r="AN15" s="18"/>
      <c r="AO15" s="18"/>
      <c r="AP15" s="18"/>
      <c r="AQ15" s="18"/>
      <c r="AR15" s="16"/>
      <c r="AS15" s="17"/>
      <c r="AT15" s="17"/>
      <c r="AU15" s="17"/>
    </row>
    <row r="16" spans="1:47" s="4" customFormat="1" ht="14.1" customHeight="1" x14ac:dyDescent="0.3">
      <c r="A16" s="206" t="str">
        <f t="shared" si="4"/>
        <v>FSGT226811</v>
      </c>
      <c r="B16" s="124">
        <v>226811</v>
      </c>
      <c r="C16" s="210" t="str">
        <f t="shared" si="0"/>
        <v>FSGT226811</v>
      </c>
      <c r="D16" s="119"/>
      <c r="E16" s="212" t="str">
        <f t="shared" si="1"/>
        <v/>
      </c>
      <c r="F16" s="154">
        <v>410</v>
      </c>
      <c r="G16" s="21" t="str">
        <f>VLOOKUP(A16,Liste!$F$3:$Q$1586,2,FALSE)</f>
        <v>SAUNIER</v>
      </c>
      <c r="H16" s="21" t="str">
        <f>VLOOKUP(A16,Liste!$F$3:$Q$1586,3,FALSE)</f>
        <v>Philippe</v>
      </c>
      <c r="I16" s="21" t="str">
        <f>VLOOKUP(A16,Liste!$F$3:$Q$1586,4,FALSE)</f>
        <v>Marcigny</v>
      </c>
      <c r="J16" s="21">
        <f>VLOOKUP(A16,Liste!$F$3:$Q$1586,5,FALSE)</f>
        <v>71</v>
      </c>
      <c r="K16" s="21">
        <f>VLOOKUP(A16,Liste!$F$3:$Q$1586,9,FALSE)</f>
        <v>4</v>
      </c>
      <c r="L16" s="14"/>
      <c r="M16" s="14"/>
      <c r="O16" s="14"/>
      <c r="Q16" s="20"/>
      <c r="R16" s="20"/>
      <c r="S16" s="14"/>
      <c r="T16" s="14"/>
      <c r="U16" s="14"/>
      <c r="V16" s="14"/>
      <c r="W16" s="14"/>
      <c r="X16" s="218"/>
      <c r="Y16" s="219"/>
      <c r="Z16" s="221"/>
      <c r="AA16" s="222">
        <f t="shared" si="2"/>
        <v>1</v>
      </c>
      <c r="AB16" s="15"/>
      <c r="AC16" s="267" t="str">
        <f t="shared" si="3"/>
        <v>410SAUNIER</v>
      </c>
      <c r="AD16" s="221" t="e">
        <f>VLOOKUP(AC16,FSGT3_Class!$AL$8:$AM$107,2,FALSE)</f>
        <v>#N/A</v>
      </c>
      <c r="AE16" s="221">
        <f>VLOOKUP(AC16,FSGT4_Class!$AL$8:$AM$107,2,FALSE)</f>
        <v>410</v>
      </c>
      <c r="AF16" s="15"/>
      <c r="AG16" s="15"/>
      <c r="AH16" s="18"/>
      <c r="AI16" s="18"/>
      <c r="AJ16" s="18"/>
      <c r="AK16" s="18"/>
      <c r="AL16" s="18"/>
      <c r="AM16" s="18"/>
      <c r="AN16" s="18"/>
      <c r="AO16" s="18"/>
      <c r="AP16" s="18"/>
      <c r="AQ16" s="18"/>
      <c r="AR16" s="16"/>
      <c r="AS16" s="17"/>
      <c r="AT16" s="17"/>
      <c r="AU16" s="17"/>
    </row>
    <row r="17" spans="1:47" s="4" customFormat="1" ht="14.1" customHeight="1" x14ac:dyDescent="0.3">
      <c r="A17" s="206" t="str">
        <f t="shared" si="4"/>
        <v>FSGT228774</v>
      </c>
      <c r="B17" s="124">
        <v>228774</v>
      </c>
      <c r="C17" s="210" t="str">
        <f t="shared" si="0"/>
        <v>FSGT228774</v>
      </c>
      <c r="D17" s="119"/>
      <c r="E17" s="212" t="str">
        <f t="shared" si="1"/>
        <v/>
      </c>
      <c r="F17" s="22">
        <v>411</v>
      </c>
      <c r="G17" s="21" t="str">
        <f>VLOOKUP(A17,Liste!$F$3:$Q$1586,2,FALSE)</f>
        <v>GARNIER</v>
      </c>
      <c r="H17" s="21" t="str">
        <f>VLOOKUP(A17,Liste!$F$3:$Q$1586,3,FALSE)</f>
        <v>Didier</v>
      </c>
      <c r="I17" s="21" t="str">
        <f>VLOOKUP(A17,Liste!$F$3:$Q$1586,4,FALSE)</f>
        <v>UC Cognin</v>
      </c>
      <c r="J17" s="21" t="str">
        <f>VLOOKUP(A17,Liste!$F$3:$Q$1586,5,FALSE)</f>
        <v>73</v>
      </c>
      <c r="K17" s="21">
        <f>VLOOKUP(A17,Liste!$F$3:$Q$1586,9,FALSE)</f>
        <v>4</v>
      </c>
      <c r="L17" s="14"/>
      <c r="M17" s="14"/>
      <c r="O17" s="14"/>
      <c r="Q17" s="20"/>
      <c r="R17" s="20"/>
      <c r="S17" s="14"/>
      <c r="T17" s="14"/>
      <c r="U17" s="14"/>
      <c r="V17" s="14"/>
      <c r="W17" s="14"/>
      <c r="X17" s="218"/>
      <c r="Y17" s="219"/>
      <c r="Z17" s="221"/>
      <c r="AA17" s="222">
        <f t="shared" si="2"/>
        <v>1</v>
      </c>
      <c r="AB17" s="15"/>
      <c r="AC17" s="267" t="str">
        <f t="shared" si="3"/>
        <v>411GARNIER</v>
      </c>
      <c r="AD17" s="221" t="e">
        <f>VLOOKUP(AC17,FSGT3_Class!$AL$8:$AM$107,2,FALSE)</f>
        <v>#N/A</v>
      </c>
      <c r="AE17" s="221">
        <f>VLOOKUP(AC17,FSGT4_Class!$AL$8:$AM$107,2,FALSE)</f>
        <v>411</v>
      </c>
      <c r="AF17" s="15"/>
      <c r="AG17" s="15"/>
      <c r="AH17" s="18"/>
      <c r="AI17" s="18"/>
      <c r="AJ17" s="18"/>
      <c r="AK17" s="18"/>
      <c r="AL17" s="18"/>
      <c r="AM17" s="18"/>
      <c r="AN17" s="18"/>
      <c r="AO17" s="18"/>
      <c r="AP17" s="18"/>
      <c r="AQ17" s="18"/>
      <c r="AR17" s="16"/>
      <c r="AS17" s="17"/>
      <c r="AT17" s="17"/>
      <c r="AU17" s="17"/>
    </row>
    <row r="18" spans="1:47" s="4" customFormat="1" ht="14.1" customHeight="1" x14ac:dyDescent="0.3">
      <c r="A18" s="206" t="str">
        <f t="shared" si="4"/>
        <v>FSGT236031</v>
      </c>
      <c r="B18" s="124">
        <v>236031</v>
      </c>
      <c r="C18" s="210" t="str">
        <f t="shared" si="0"/>
        <v>FSGT236031</v>
      </c>
      <c r="D18" s="119"/>
      <c r="E18" s="212" t="str">
        <f t="shared" si="1"/>
        <v/>
      </c>
      <c r="F18" s="154">
        <v>412</v>
      </c>
      <c r="G18" s="21" t="str">
        <f>VLOOKUP(A18,Liste!$F$3:$Q$1586,2,FALSE)</f>
        <v>RICHARD</v>
      </c>
      <c r="H18" s="21" t="str">
        <f>VLOOKUP(A18,Liste!$F$3:$Q$1586,3,FALSE)</f>
        <v>Philippe</v>
      </c>
      <c r="I18" s="21" t="str">
        <f>VLOOKUP(A18,Liste!$F$3:$Q$1586,4,FALSE)</f>
        <v>Verdun</v>
      </c>
      <c r="J18" s="21">
        <f>VLOOKUP(A18,Liste!$F$3:$Q$1586,5,FALSE)</f>
        <v>71</v>
      </c>
      <c r="K18" s="21">
        <f>VLOOKUP(A18,Liste!$F$3:$Q$1586,9,FALSE)</f>
        <v>4</v>
      </c>
      <c r="L18" s="14"/>
      <c r="M18" s="14"/>
      <c r="O18" s="14"/>
      <c r="Q18" s="20"/>
      <c r="R18" s="20"/>
      <c r="S18" s="14"/>
      <c r="T18" s="14"/>
      <c r="U18" s="14"/>
      <c r="V18" s="14"/>
      <c r="W18" s="14"/>
      <c r="X18" s="218"/>
      <c r="Y18" s="219"/>
      <c r="Z18" s="221"/>
      <c r="AA18" s="222">
        <f t="shared" si="2"/>
        <v>1</v>
      </c>
      <c r="AB18" s="15"/>
      <c r="AC18" s="267" t="str">
        <f t="shared" si="3"/>
        <v>412RICHARD</v>
      </c>
      <c r="AD18" s="221" t="e">
        <f>VLOOKUP(AC18,FSGT3_Class!$AL$8:$AM$107,2,FALSE)</f>
        <v>#N/A</v>
      </c>
      <c r="AE18" s="221">
        <f>VLOOKUP(AC18,FSGT4_Class!$AL$8:$AM$107,2,FALSE)</f>
        <v>412</v>
      </c>
      <c r="AF18" s="15"/>
      <c r="AG18" s="15"/>
      <c r="AH18" s="18"/>
      <c r="AI18" s="18"/>
      <c r="AJ18" s="18"/>
      <c r="AK18" s="18"/>
      <c r="AL18" s="18"/>
      <c r="AM18" s="18"/>
      <c r="AN18" s="18"/>
      <c r="AO18" s="18"/>
      <c r="AP18" s="18"/>
      <c r="AQ18" s="18"/>
      <c r="AR18" s="16"/>
      <c r="AS18" s="17"/>
      <c r="AT18" s="17"/>
      <c r="AU18" s="17"/>
    </row>
    <row r="19" spans="1:47" s="4" customFormat="1" ht="14.1" customHeight="1" x14ac:dyDescent="0.3">
      <c r="A19" s="206" t="str">
        <f t="shared" si="4"/>
        <v>FSGT55656149</v>
      </c>
      <c r="B19" s="124">
        <v>55656149</v>
      </c>
      <c r="C19" s="210" t="str">
        <f t="shared" si="0"/>
        <v>FSGT55656149</v>
      </c>
      <c r="D19" s="119"/>
      <c r="E19" s="212" t="str">
        <f t="shared" si="1"/>
        <v/>
      </c>
      <c r="F19" s="22">
        <v>413</v>
      </c>
      <c r="G19" s="21" t="str">
        <f>VLOOKUP(A19,Liste!$F$3:$Q$1586,2,FALSE)</f>
        <v>JURY</v>
      </c>
      <c r="H19" s="21" t="str">
        <f>VLOOKUP(A19,Liste!$F$3:$Q$1586,3,FALSE)</f>
        <v>Joël</v>
      </c>
      <c r="I19" s="21" t="str">
        <f>VLOOKUP(A19,Liste!$F$3:$Q$1586,4,FALSE)</f>
        <v>ASC Fours</v>
      </c>
      <c r="J19" s="21" t="str">
        <f>VLOOKUP(A19,Liste!$F$3:$Q$1586,5,FALSE)</f>
        <v>58</v>
      </c>
      <c r="K19" s="21">
        <f>VLOOKUP(A19,Liste!$F$3:$Q$1586,9,FALSE)</f>
        <v>4</v>
      </c>
      <c r="L19" s="14"/>
      <c r="M19" s="14"/>
      <c r="O19" s="14"/>
      <c r="Q19" s="20"/>
      <c r="R19" s="20"/>
      <c r="S19" s="14"/>
      <c r="T19" s="14"/>
      <c r="U19" s="14"/>
      <c r="V19" s="14"/>
      <c r="W19" s="14"/>
      <c r="X19" s="218"/>
      <c r="Y19" s="219"/>
      <c r="Z19" s="221"/>
      <c r="AA19" s="222">
        <f t="shared" si="2"/>
        <v>1</v>
      </c>
      <c r="AB19" s="15"/>
      <c r="AC19" s="267" t="str">
        <f t="shared" si="3"/>
        <v>413JURY</v>
      </c>
      <c r="AD19" s="221" t="e">
        <f>VLOOKUP(AC19,FSGT3_Class!$AL$8:$AM$107,2,FALSE)</f>
        <v>#N/A</v>
      </c>
      <c r="AE19" s="221">
        <f>VLOOKUP(AC19,FSGT4_Class!$AL$8:$AM$107,2,FALSE)</f>
        <v>413</v>
      </c>
      <c r="AF19" s="15"/>
      <c r="AG19" s="15"/>
      <c r="AH19" s="18"/>
      <c r="AI19" s="18"/>
      <c r="AJ19" s="18"/>
      <c r="AK19" s="18"/>
      <c r="AL19" s="18"/>
      <c r="AM19" s="18"/>
      <c r="AN19" s="18"/>
      <c r="AO19" s="18"/>
      <c r="AP19" s="18"/>
      <c r="AQ19" s="18"/>
      <c r="AR19" s="16"/>
      <c r="AS19" s="17"/>
      <c r="AT19" s="17"/>
      <c r="AU19" s="17"/>
    </row>
    <row r="20" spans="1:47" s="4" customFormat="1" ht="14.1" customHeight="1" x14ac:dyDescent="0.3">
      <c r="A20" s="206" t="str">
        <f t="shared" si="4"/>
        <v>FSGT55710112</v>
      </c>
      <c r="B20" s="124">
        <v>55710112</v>
      </c>
      <c r="C20" s="210" t="str">
        <f t="shared" si="0"/>
        <v>FSGT55710112</v>
      </c>
      <c r="D20" s="119"/>
      <c r="E20" s="212" t="str">
        <f t="shared" si="1"/>
        <v/>
      </c>
      <c r="F20" s="154">
        <v>414</v>
      </c>
      <c r="G20" s="21" t="str">
        <f>VLOOKUP(A20,Liste!$F$3:$Q$1586,2,FALSE)</f>
        <v>DUCOTE</v>
      </c>
      <c r="H20" s="21" t="str">
        <f>VLOOKUP(A20,Liste!$F$3:$Q$1586,3,FALSE)</f>
        <v>Jean-Michel</v>
      </c>
      <c r="I20" s="21" t="str">
        <f>VLOOKUP(A20,Liste!$F$3:$Q$1586,4,FALSE)</f>
        <v>Montceau</v>
      </c>
      <c r="J20" s="21">
        <f>VLOOKUP(A20,Liste!$F$3:$Q$1586,5,FALSE)</f>
        <v>71</v>
      </c>
      <c r="K20" s="21">
        <f>VLOOKUP(A20,Liste!$F$3:$Q$1586,9,FALSE)</f>
        <v>4</v>
      </c>
      <c r="L20" s="14"/>
      <c r="M20" s="14"/>
      <c r="O20" s="14"/>
      <c r="Q20" s="20"/>
      <c r="R20" s="20"/>
      <c r="S20" s="14"/>
      <c r="T20" s="14"/>
      <c r="U20" s="14"/>
      <c r="V20" s="14"/>
      <c r="W20" s="14"/>
      <c r="X20" s="218"/>
      <c r="Y20" s="219"/>
      <c r="Z20" s="221"/>
      <c r="AA20" s="222">
        <f t="shared" si="2"/>
        <v>1</v>
      </c>
      <c r="AB20" s="15"/>
      <c r="AC20" s="267" t="str">
        <f t="shared" si="3"/>
        <v>414DUCOTE</v>
      </c>
      <c r="AD20" s="221" t="e">
        <f>VLOOKUP(AC20,FSGT3_Class!$AL$8:$AM$107,2,FALSE)</f>
        <v>#N/A</v>
      </c>
      <c r="AE20" s="221">
        <f>VLOOKUP(AC20,FSGT4_Class!$AL$8:$AM$107,2,FALSE)</f>
        <v>414</v>
      </c>
      <c r="AF20" s="15"/>
      <c r="AG20" s="15"/>
      <c r="AH20" s="18"/>
      <c r="AI20" s="18"/>
      <c r="AJ20" s="18"/>
      <c r="AK20" s="18"/>
      <c r="AL20" s="18"/>
      <c r="AM20" s="18"/>
      <c r="AN20" s="18"/>
      <c r="AO20" s="18"/>
      <c r="AP20" s="18"/>
      <c r="AQ20" s="18"/>
      <c r="AR20" s="16"/>
      <c r="AS20" s="17"/>
      <c r="AT20" s="17"/>
      <c r="AU20" s="17"/>
    </row>
    <row r="21" spans="1:47" s="4" customFormat="1" ht="14.1" customHeight="1" x14ac:dyDescent="0.3">
      <c r="A21" s="206" t="str">
        <f t="shared" si="4"/>
        <v>FSGT55755077</v>
      </c>
      <c r="B21" s="124">
        <v>55755077</v>
      </c>
      <c r="C21" s="210" t="str">
        <f t="shared" si="0"/>
        <v>FSGT55755077</v>
      </c>
      <c r="D21" s="119"/>
      <c r="E21" s="212" t="str">
        <f t="shared" si="1"/>
        <v/>
      </c>
      <c r="F21" s="22">
        <v>415</v>
      </c>
      <c r="G21" s="21" t="str">
        <f>VLOOKUP(A21,Liste!$F$3:$Q$1586,2,FALSE)</f>
        <v>GUDEFIN</v>
      </c>
      <c r="H21" s="21" t="str">
        <f>VLOOKUP(A21,Liste!$F$3:$Q$1586,3,FALSE)</f>
        <v>Sébastien</v>
      </c>
      <c r="I21" s="21" t="str">
        <f>VLOOKUP(A21,Liste!$F$3:$Q$1586,4,FALSE)</f>
        <v>Flacé</v>
      </c>
      <c r="J21" s="21">
        <f>VLOOKUP(A21,Liste!$F$3:$Q$1586,5,FALSE)</f>
        <v>71</v>
      </c>
      <c r="K21" s="21">
        <f>VLOOKUP(A21,Liste!$F$3:$Q$1586,9,FALSE)</f>
        <v>4</v>
      </c>
      <c r="L21" s="14"/>
      <c r="M21" s="14"/>
      <c r="O21" s="14"/>
      <c r="Q21" s="20"/>
      <c r="R21" s="20"/>
      <c r="S21" s="14"/>
      <c r="T21" s="14"/>
      <c r="U21" s="14"/>
      <c r="V21" s="14"/>
      <c r="W21" s="14"/>
      <c r="X21" s="218"/>
      <c r="Y21" s="219"/>
      <c r="Z21" s="221"/>
      <c r="AA21" s="222">
        <f t="shared" si="2"/>
        <v>1</v>
      </c>
      <c r="AB21" s="15"/>
      <c r="AC21" s="267" t="str">
        <f t="shared" si="3"/>
        <v>415GUDEFIN</v>
      </c>
      <c r="AD21" s="221" t="e">
        <f>VLOOKUP(AC21,FSGT3_Class!$AL$8:$AM$107,2,FALSE)</f>
        <v>#N/A</v>
      </c>
      <c r="AE21" s="221">
        <f>VLOOKUP(AC21,FSGT4_Class!$AL$8:$AM$107,2,FALSE)</f>
        <v>415</v>
      </c>
      <c r="AF21" s="15"/>
      <c r="AG21" s="15"/>
      <c r="AH21" s="18"/>
      <c r="AI21" s="18"/>
      <c r="AJ21" s="18"/>
      <c r="AK21" s="18"/>
      <c r="AL21" s="18"/>
      <c r="AM21" s="18"/>
      <c r="AN21" s="18"/>
      <c r="AO21" s="18"/>
      <c r="AP21" s="18"/>
      <c r="AQ21" s="18"/>
      <c r="AR21" s="16"/>
      <c r="AS21" s="17"/>
      <c r="AT21" s="17"/>
      <c r="AU21" s="17"/>
    </row>
    <row r="22" spans="1:47" s="4" customFormat="1" ht="14.1" customHeight="1" x14ac:dyDescent="0.3">
      <c r="A22" s="206" t="str">
        <f t="shared" si="4"/>
        <v>FSGT55597703</v>
      </c>
      <c r="B22" s="124">
        <v>55597703</v>
      </c>
      <c r="C22" s="210" t="str">
        <f t="shared" si="0"/>
        <v>FSGT55597703</v>
      </c>
      <c r="D22" s="119"/>
      <c r="E22" s="212" t="str">
        <f t="shared" si="1"/>
        <v/>
      </c>
      <c r="F22" s="154">
        <v>416</v>
      </c>
      <c r="G22" s="21" t="str">
        <f>VLOOKUP(A22,Liste!$F$3:$Q$1586,2,FALSE)</f>
        <v>BUATOIS</v>
      </c>
      <c r="H22" s="21" t="str">
        <f>VLOOKUP(A22,Liste!$F$3:$Q$1586,3,FALSE)</f>
        <v>Philippe</v>
      </c>
      <c r="I22" s="21" t="str">
        <f>VLOOKUP(A22,Liste!$F$3:$Q$1586,4,FALSE)</f>
        <v>Louhans</v>
      </c>
      <c r="J22" s="21">
        <f>VLOOKUP(A22,Liste!$F$3:$Q$1586,5,FALSE)</f>
        <v>71</v>
      </c>
      <c r="K22" s="21">
        <f>VLOOKUP(A22,Liste!$F$3:$Q$1586,9,FALSE)</f>
        <v>4</v>
      </c>
      <c r="L22" s="14"/>
      <c r="M22" s="14"/>
      <c r="O22" s="14"/>
      <c r="Q22" s="20"/>
      <c r="R22" s="20"/>
      <c r="S22" s="14"/>
      <c r="T22" s="14"/>
      <c r="U22" s="14"/>
      <c r="V22" s="14"/>
      <c r="W22" s="14"/>
      <c r="X22" s="218"/>
      <c r="Y22" s="219"/>
      <c r="Z22" s="221"/>
      <c r="AA22" s="222">
        <f t="shared" si="2"/>
        <v>1</v>
      </c>
      <c r="AB22" s="15"/>
      <c r="AC22" s="267" t="str">
        <f t="shared" si="3"/>
        <v>416BUATOIS</v>
      </c>
      <c r="AD22" s="221" t="e">
        <f>VLOOKUP(AC22,FSGT3_Class!$AL$8:$AM$107,2,FALSE)</f>
        <v>#N/A</v>
      </c>
      <c r="AE22" s="221">
        <f>VLOOKUP(AC22,FSGT4_Class!$AL$8:$AM$107,2,FALSE)</f>
        <v>416</v>
      </c>
      <c r="AF22" s="217"/>
      <c r="AG22" s="221"/>
      <c r="AH22" s="18"/>
      <c r="AI22" s="18"/>
      <c r="AJ22" s="18"/>
      <c r="AK22" s="18"/>
      <c r="AL22" s="18"/>
      <c r="AM22" s="18"/>
      <c r="AN22" s="18"/>
      <c r="AO22" s="18"/>
      <c r="AP22" s="18"/>
      <c r="AQ22" s="18"/>
      <c r="AR22" s="16"/>
      <c r="AS22" s="17"/>
      <c r="AT22" s="17"/>
      <c r="AU22" s="17"/>
    </row>
    <row r="23" spans="1:47" s="4" customFormat="1" ht="14.1" customHeight="1" x14ac:dyDescent="0.3">
      <c r="A23" s="206" t="str">
        <f t="shared" si="4"/>
        <v>FSGT55756712</v>
      </c>
      <c r="B23" s="124">
        <v>55756712</v>
      </c>
      <c r="C23" s="210" t="str">
        <f t="shared" si="0"/>
        <v>FSGT55756712</v>
      </c>
      <c r="D23" s="119"/>
      <c r="E23" s="212" t="str">
        <f t="shared" si="1"/>
        <v/>
      </c>
      <c r="F23" s="22">
        <v>417</v>
      </c>
      <c r="G23" s="21" t="str">
        <f>VLOOKUP(A23,Liste!$F$3:$Q$1586,2,FALSE)</f>
        <v>GIRAUD-CARRIER</v>
      </c>
      <c r="H23" s="21" t="str">
        <f>VLOOKUP(A23,Liste!$F$3:$Q$1586,3,FALSE)</f>
        <v>Ewen(cadet)</v>
      </c>
      <c r="I23" s="21" t="str">
        <f>VLOOKUP(A23,Liste!$F$3:$Q$1586,4,FALSE)</f>
        <v>Paray Cyclisme</v>
      </c>
      <c r="J23" s="21">
        <f>VLOOKUP(A23,Liste!$F$3:$Q$1586,5,FALSE)</f>
        <v>71</v>
      </c>
      <c r="K23" s="21">
        <f>VLOOKUP(A23,Liste!$F$3:$Q$1586,9,FALSE)</f>
        <v>4</v>
      </c>
      <c r="L23" s="14"/>
      <c r="M23" s="14"/>
      <c r="O23" s="14"/>
      <c r="Q23" s="20"/>
      <c r="R23" s="20"/>
      <c r="S23" s="14"/>
      <c r="T23" s="14"/>
      <c r="U23" s="14"/>
      <c r="V23" s="14"/>
      <c r="W23" s="14"/>
      <c r="X23" s="218"/>
      <c r="Y23" s="219"/>
      <c r="Z23" s="221"/>
      <c r="AA23" s="222">
        <f t="shared" si="2"/>
        <v>1</v>
      </c>
      <c r="AB23" s="15"/>
      <c r="AC23" s="267" t="str">
        <f t="shared" si="3"/>
        <v>417GIRAUD-CARRIER</v>
      </c>
      <c r="AD23" s="221" t="e">
        <f>VLOOKUP(AC23,FSGT3_Class!$AL$8:$AM$107,2,FALSE)</f>
        <v>#N/A</v>
      </c>
      <c r="AE23" s="221">
        <f>VLOOKUP(AC23,FSGT4_Class!$AL$8:$AM$107,2,FALSE)</f>
        <v>417</v>
      </c>
      <c r="AF23" s="15"/>
      <c r="AG23" s="15"/>
      <c r="AH23" s="18"/>
      <c r="AI23" s="18"/>
      <c r="AJ23" s="18"/>
      <c r="AK23" s="18"/>
      <c r="AL23" s="18"/>
      <c r="AM23" s="18"/>
      <c r="AN23" s="18"/>
      <c r="AO23" s="18"/>
      <c r="AP23" s="18"/>
      <c r="AQ23" s="18"/>
      <c r="AR23" s="16"/>
      <c r="AS23" s="17"/>
      <c r="AT23" s="17"/>
      <c r="AU23" s="17"/>
    </row>
    <row r="24" spans="1:47" s="4" customFormat="1" ht="14.1" customHeight="1" x14ac:dyDescent="0.3">
      <c r="A24" s="206" t="str">
        <f t="shared" si="4"/>
        <v>FSGT55610261</v>
      </c>
      <c r="B24" s="124">
        <v>55610261</v>
      </c>
      <c r="C24" s="210" t="str">
        <f t="shared" si="0"/>
        <v>FSGT55610261</v>
      </c>
      <c r="D24" s="119"/>
      <c r="E24" s="212" t="str">
        <f t="shared" si="1"/>
        <v/>
      </c>
      <c r="F24" s="154">
        <v>418</v>
      </c>
      <c r="G24" s="21" t="str">
        <f>VLOOKUP(A24,Liste!$F$3:$Q$1586,2,FALSE)</f>
        <v>DAGAND</v>
      </c>
      <c r="H24" s="21" t="str">
        <f>VLOOKUP(A24,Liste!$F$3:$Q$1586,3,FALSE)</f>
        <v>David</v>
      </c>
      <c r="I24" s="21" t="str">
        <f>VLOOKUP(A24,Liste!$F$3:$Q$1586,4,FALSE)</f>
        <v>Fraisses</v>
      </c>
      <c r="J24" s="21" t="str">
        <f>VLOOKUP(A24,Liste!$F$3:$Q$1586,5,FALSE)</f>
        <v>42</v>
      </c>
      <c r="K24" s="21">
        <f>VLOOKUP(A24,Liste!$F$3:$Q$1586,9,FALSE)</f>
        <v>4</v>
      </c>
      <c r="L24" s="14"/>
      <c r="M24" s="14"/>
      <c r="O24" s="14"/>
      <c r="Q24" s="20"/>
      <c r="R24" s="20"/>
      <c r="S24" s="14"/>
      <c r="T24" s="14"/>
      <c r="U24" s="14"/>
      <c r="V24" s="14"/>
      <c r="W24" s="14"/>
      <c r="X24" s="218"/>
      <c r="Y24" s="219"/>
      <c r="Z24" s="221"/>
      <c r="AA24" s="222">
        <f t="shared" si="2"/>
        <v>1</v>
      </c>
      <c r="AB24" s="15"/>
      <c r="AC24" s="267" t="str">
        <f t="shared" si="3"/>
        <v>418DAGAND</v>
      </c>
      <c r="AD24" s="221" t="e">
        <f>VLOOKUP(AC24,FSGT3_Class!$AL$8:$AM$107,2,FALSE)</f>
        <v>#N/A</v>
      </c>
      <c r="AE24" s="221">
        <f>VLOOKUP(AC24,FSGT4_Class!$AL$8:$AM$107,2,FALSE)</f>
        <v>418</v>
      </c>
      <c r="AF24" s="15"/>
      <c r="AG24" s="15"/>
      <c r="AH24" s="18"/>
      <c r="AI24" s="18"/>
      <c r="AJ24" s="18"/>
      <c r="AK24" s="18"/>
      <c r="AL24" s="18"/>
      <c r="AM24" s="18"/>
      <c r="AN24" s="18"/>
      <c r="AO24" s="18"/>
      <c r="AP24" s="18"/>
      <c r="AQ24" s="18"/>
      <c r="AR24" s="16"/>
      <c r="AS24" s="17"/>
      <c r="AT24" s="17"/>
      <c r="AU24" s="17"/>
    </row>
    <row r="25" spans="1:47" s="4" customFormat="1" ht="14.1" customHeight="1" x14ac:dyDescent="0.3">
      <c r="A25" s="206" t="str">
        <f t="shared" si="4"/>
        <v>FSGT55487023</v>
      </c>
      <c r="B25" s="124">
        <v>55487023</v>
      </c>
      <c r="C25" s="210" t="str">
        <f t="shared" si="0"/>
        <v>FSGT55487023</v>
      </c>
      <c r="D25" s="119"/>
      <c r="E25" s="212" t="str">
        <f t="shared" si="1"/>
        <v/>
      </c>
      <c r="F25" s="22">
        <v>419</v>
      </c>
      <c r="G25" s="21" t="str">
        <f>VLOOKUP(A25,Liste!$F$3:$Q$1586,2,FALSE)</f>
        <v>DOS SANTOS</v>
      </c>
      <c r="H25" s="21" t="str">
        <f>VLOOKUP(A25,Liste!$F$3:$Q$1586,3,FALSE)</f>
        <v>Enzo(cadet)</v>
      </c>
      <c r="I25" s="21" t="str">
        <f>VLOOKUP(A25,Liste!$F$3:$Q$1586,4,FALSE)</f>
        <v>Tournus</v>
      </c>
      <c r="J25" s="21">
        <f>VLOOKUP(A25,Liste!$F$3:$Q$1586,5,FALSE)</f>
        <v>71</v>
      </c>
      <c r="K25" s="21">
        <f>VLOOKUP(A25,Liste!$F$3:$Q$1586,9,FALSE)</f>
        <v>4</v>
      </c>
      <c r="L25" s="14"/>
      <c r="M25" s="14"/>
      <c r="N25" s="14"/>
      <c r="O25" s="14"/>
      <c r="P25" s="14"/>
      <c r="Q25" s="14"/>
      <c r="R25" s="14"/>
      <c r="S25" s="14"/>
      <c r="T25" s="14"/>
      <c r="U25" s="14"/>
      <c r="V25" s="14"/>
      <c r="W25" s="14"/>
      <c r="X25" s="218"/>
      <c r="Y25" s="219"/>
      <c r="Z25" s="221"/>
      <c r="AA25" s="222">
        <f t="shared" si="2"/>
        <v>1</v>
      </c>
      <c r="AB25" s="15"/>
      <c r="AC25" s="267" t="str">
        <f t="shared" si="3"/>
        <v>419DOS SANTOS</v>
      </c>
      <c r="AD25" s="221" t="e">
        <f>VLOOKUP(AC25,FSGT3_Class!$AL$8:$AM$107,2,FALSE)</f>
        <v>#N/A</v>
      </c>
      <c r="AE25" s="221">
        <f>VLOOKUP(AC25,FSGT4_Class!$AL$8:$AM$107,2,FALSE)</f>
        <v>419</v>
      </c>
      <c r="AF25" s="15"/>
      <c r="AG25" s="15"/>
      <c r="AH25" s="18"/>
      <c r="AI25" s="18"/>
      <c r="AJ25" s="18"/>
      <c r="AK25" s="18"/>
      <c r="AL25" s="18"/>
      <c r="AM25" s="18"/>
      <c r="AN25" s="18"/>
      <c r="AO25" s="18"/>
      <c r="AP25" s="18"/>
      <c r="AQ25" s="18"/>
      <c r="AR25" s="16"/>
      <c r="AS25" s="17"/>
      <c r="AT25" s="17"/>
      <c r="AU25" s="17"/>
    </row>
    <row r="26" spans="1:47" ht="14.1" customHeight="1" x14ac:dyDescent="0.3">
      <c r="A26" s="206" t="str">
        <f t="shared" si="4"/>
        <v>FSGT237336</v>
      </c>
      <c r="B26" s="124">
        <v>237336</v>
      </c>
      <c r="C26" s="210" t="str">
        <f t="shared" si="0"/>
        <v>FSGT237336</v>
      </c>
      <c r="D26" s="119"/>
      <c r="E26" s="212" t="str">
        <f t="shared" si="1"/>
        <v/>
      </c>
      <c r="F26" s="154">
        <v>420</v>
      </c>
      <c r="G26" s="21" t="str">
        <f>VLOOKUP(A26,Liste!$F$3:$Q$1586,2,FALSE)</f>
        <v>DUMONT</v>
      </c>
      <c r="H26" s="21" t="str">
        <f>VLOOKUP(A26,Liste!$F$3:$Q$1586,3,FALSE)</f>
        <v>Eric</v>
      </c>
      <c r="I26" s="21" t="str">
        <f>VLOOKUP(A26,Liste!$F$3:$Q$1586,4,FALSE)</f>
        <v>Gueugnon</v>
      </c>
      <c r="J26" s="21">
        <f>VLOOKUP(A26,Liste!$F$3:$Q$1586,5,FALSE)</f>
        <v>71</v>
      </c>
      <c r="K26" s="21">
        <f>VLOOKUP(A26,Liste!$F$3:$Q$1586,9,FALSE)</f>
        <v>4</v>
      </c>
      <c r="X26" s="218"/>
      <c r="Y26" s="219"/>
      <c r="AA26" s="222">
        <f t="shared" si="2"/>
        <v>1</v>
      </c>
      <c r="AC26" s="267" t="str">
        <f t="shared" si="3"/>
        <v>420DUMONT</v>
      </c>
      <c r="AD26" s="221" t="e">
        <f>VLOOKUP(AC26,FSGT3_Class!$AL$8:$AM$107,2,FALSE)</f>
        <v>#N/A</v>
      </c>
      <c r="AE26" s="221">
        <f>VLOOKUP(AC26,FSGT4_Class!$AL$8:$AM$107,2,FALSE)</f>
        <v>420</v>
      </c>
    </row>
    <row r="27" spans="1:47" ht="14.1" customHeight="1" x14ac:dyDescent="0.3">
      <c r="A27" s="206" t="str">
        <f t="shared" si="4"/>
        <v>FSGT154991</v>
      </c>
      <c r="B27" s="124">
        <v>154991</v>
      </c>
      <c r="C27" s="210" t="str">
        <f t="shared" si="0"/>
        <v>FSGT154991</v>
      </c>
      <c r="D27" s="119"/>
      <c r="E27" s="212" t="str">
        <f t="shared" si="1"/>
        <v/>
      </c>
      <c r="F27" s="22">
        <v>421</v>
      </c>
      <c r="G27" s="21" t="str">
        <f>VLOOKUP(A27,Liste!$F$3:$Q$1586,2,FALSE)</f>
        <v>BATTIN</v>
      </c>
      <c r="H27" s="21" t="str">
        <f>VLOOKUP(A27,Liste!$F$3:$Q$1586,3,FALSE)</f>
        <v>Alain</v>
      </c>
      <c r="I27" s="21" t="str">
        <f>VLOOKUP(A27,Liste!$F$3:$Q$1586,4,FALSE)</f>
        <v>VC Villefranche Beaujolais</v>
      </c>
      <c r="J27" s="21" t="str">
        <f>VLOOKUP(A27,Liste!$F$3:$Q$1586,5,FALSE)</f>
        <v>69</v>
      </c>
      <c r="K27" s="21">
        <f>VLOOKUP(A27,Liste!$F$3:$Q$1586,9,FALSE)</f>
        <v>4</v>
      </c>
      <c r="X27" s="218"/>
      <c r="Y27" s="219"/>
      <c r="AA27" s="222">
        <f t="shared" si="2"/>
        <v>1</v>
      </c>
      <c r="AC27" s="267" t="str">
        <f t="shared" si="3"/>
        <v>421BATTIN</v>
      </c>
      <c r="AD27" s="221" t="e">
        <f>VLOOKUP(AC27,FSGT3_Class!$AL$8:$AM$107,2,FALSE)</f>
        <v>#N/A</v>
      </c>
      <c r="AE27" s="221">
        <f>VLOOKUP(AC27,FSGT4_Class!$AL$8:$AM$107,2,FALSE)</f>
        <v>421</v>
      </c>
    </row>
    <row r="28" spans="1:47" ht="14.1" customHeight="1" x14ac:dyDescent="0.3">
      <c r="A28" s="206" t="str">
        <f t="shared" si="4"/>
        <v>FSGT55760917</v>
      </c>
      <c r="B28" s="124">
        <v>55760917</v>
      </c>
      <c r="C28" s="210" t="str">
        <f t="shared" si="0"/>
        <v>FSGT55760917</v>
      </c>
      <c r="D28" s="119"/>
      <c r="E28" s="212" t="str">
        <f t="shared" si="1"/>
        <v/>
      </c>
      <c r="F28" s="154">
        <v>422</v>
      </c>
      <c r="G28" s="21" t="str">
        <f>VLOOKUP(A28,Liste!$F$3:$Q$1586,2,FALSE)</f>
        <v>GRIFFON</v>
      </c>
      <c r="H28" s="21" t="str">
        <f>VLOOKUP(A28,Liste!$F$3:$Q$1586,3,FALSE)</f>
        <v>Matthieu</v>
      </c>
      <c r="I28" s="21" t="str">
        <f>VLOOKUP(A28,Liste!$F$3:$Q$1586,4,FALSE)</f>
        <v>Tournus</v>
      </c>
      <c r="J28" s="21">
        <f>VLOOKUP(A28,Liste!$F$3:$Q$1586,5,FALSE)</f>
        <v>71</v>
      </c>
      <c r="K28" s="21">
        <f>VLOOKUP(A28,Liste!$F$3:$Q$1586,9,FALSE)</f>
        <v>4</v>
      </c>
      <c r="X28" s="218"/>
      <c r="Y28" s="219"/>
      <c r="AA28" s="222">
        <f t="shared" si="2"/>
        <v>1</v>
      </c>
      <c r="AC28" s="267" t="str">
        <f t="shared" si="3"/>
        <v>422GRIFFON</v>
      </c>
      <c r="AD28" s="221" t="e">
        <f>VLOOKUP(AC28,FSGT3_Class!$AL$8:$AM$107,2,FALSE)</f>
        <v>#N/A</v>
      </c>
      <c r="AE28" s="221">
        <f>VLOOKUP(AC28,FSGT4_Class!$AL$8:$AM$107,2,FALSE)</f>
        <v>422</v>
      </c>
    </row>
    <row r="29" spans="1:47" ht="14.1" customHeight="1" x14ac:dyDescent="0.3">
      <c r="A29" s="206" t="str">
        <f t="shared" si="4"/>
        <v>FSGT227347</v>
      </c>
      <c r="B29" s="124">
        <v>227347</v>
      </c>
      <c r="C29" s="210" t="str">
        <f t="shared" si="0"/>
        <v>FSGT227347</v>
      </c>
      <c r="D29" s="119"/>
      <c r="E29" s="212" t="str">
        <f t="shared" si="1"/>
        <v/>
      </c>
      <c r="F29" s="22">
        <v>423</v>
      </c>
      <c r="G29" s="21" t="str">
        <f>VLOOKUP(A29,Liste!$F$3:$Q$1586,2,FALSE)</f>
        <v>NECTOUX</v>
      </c>
      <c r="H29" s="21" t="str">
        <f>VLOOKUP(A29,Liste!$F$3:$Q$1586,3,FALSE)</f>
        <v>Gérard</v>
      </c>
      <c r="I29" s="21" t="str">
        <f>VLOOKUP(A29,Liste!$F$3:$Q$1586,4,FALSE)</f>
        <v>Joncy</v>
      </c>
      <c r="J29" s="21">
        <f>VLOOKUP(A29,Liste!$F$3:$Q$1586,5,FALSE)</f>
        <v>71</v>
      </c>
      <c r="K29" s="21">
        <f>VLOOKUP(A29,Liste!$F$3:$Q$1586,9,FALSE)</f>
        <v>4</v>
      </c>
      <c r="X29" s="218"/>
      <c r="Y29" s="219"/>
      <c r="AA29" s="222">
        <f t="shared" si="2"/>
        <v>1</v>
      </c>
      <c r="AC29" s="267" t="str">
        <f t="shared" si="3"/>
        <v>423NECTOUX</v>
      </c>
      <c r="AD29" s="221" t="e">
        <f>VLOOKUP(AC29,FSGT3_Class!$AL$8:$AM$107,2,FALSE)</f>
        <v>#N/A</v>
      </c>
      <c r="AE29" s="221">
        <f>VLOOKUP(AC29,FSGT4_Class!$AL$8:$AM$107,2,FALSE)</f>
        <v>423</v>
      </c>
    </row>
    <row r="30" spans="1:47" ht="14.1" customHeight="1" x14ac:dyDescent="0.3">
      <c r="A30" s="206" t="str">
        <f t="shared" si="4"/>
        <v>FSGT55597571</v>
      </c>
      <c r="B30" s="124">
        <v>55597571</v>
      </c>
      <c r="C30" s="210" t="str">
        <f t="shared" si="0"/>
        <v>FSGT55597571</v>
      </c>
      <c r="D30" s="119"/>
      <c r="E30" s="212" t="str">
        <f t="shared" si="1"/>
        <v/>
      </c>
      <c r="F30" s="154">
        <v>424</v>
      </c>
      <c r="G30" s="21" t="str">
        <f>VLOOKUP(A30,Liste!$F$3:$Q$1586,2,FALSE)</f>
        <v>JOUANNE</v>
      </c>
      <c r="H30" s="21" t="str">
        <f>VLOOKUP(A30,Liste!$F$3:$Q$1586,3,FALSE)</f>
        <v>Dominique</v>
      </c>
      <c r="I30" s="21" t="str">
        <f>VLOOKUP(A30,Liste!$F$3:$Q$1586,4,FALSE)</f>
        <v>Creusot VS</v>
      </c>
      <c r="J30" s="21">
        <f>VLOOKUP(A30,Liste!$F$3:$Q$1586,5,FALSE)</f>
        <v>71</v>
      </c>
      <c r="K30" s="21">
        <f>VLOOKUP(A30,Liste!$F$3:$Q$1586,9,FALSE)</f>
        <v>4</v>
      </c>
      <c r="X30" s="218"/>
      <c r="Y30" s="219"/>
      <c r="AA30" s="222">
        <f t="shared" si="2"/>
        <v>1</v>
      </c>
      <c r="AC30" s="267" t="str">
        <f t="shared" si="3"/>
        <v>424JOUANNE</v>
      </c>
      <c r="AD30" s="221" t="e">
        <f>VLOOKUP(AC30,FSGT3_Class!$AL$8:$AM$107,2,FALSE)</f>
        <v>#N/A</v>
      </c>
      <c r="AE30" s="221">
        <f>VLOOKUP(AC30,FSGT4_Class!$AL$8:$AM$107,2,FALSE)</f>
        <v>424</v>
      </c>
    </row>
    <row r="31" spans="1:47" ht="14.1" customHeight="1" x14ac:dyDescent="0.3">
      <c r="A31" s="206" t="str">
        <f t="shared" si="4"/>
        <v>FSGT55542629</v>
      </c>
      <c r="B31" s="124">
        <v>55542629</v>
      </c>
      <c r="C31" s="210" t="str">
        <f t="shared" si="0"/>
        <v>FSGT55542629</v>
      </c>
      <c r="D31" s="163"/>
      <c r="E31" s="212" t="str">
        <f>IF(D31="","",CONCATENATE($D$6,D31))</f>
        <v/>
      </c>
      <c r="F31" s="22">
        <v>425</v>
      </c>
      <c r="G31" s="21" t="str">
        <f>VLOOKUP(A31,Liste!$F$3:$Q$1586,2,FALSE)</f>
        <v>VIAU</v>
      </c>
      <c r="H31" s="21" t="str">
        <f>VLOOKUP(A31,Liste!$F$3:$Q$1586,3,FALSE)</f>
        <v>Daniel</v>
      </c>
      <c r="I31" s="21" t="str">
        <f>VLOOKUP(A31,Liste!$F$3:$Q$1586,4,FALSE)</f>
        <v>Verdun</v>
      </c>
      <c r="J31" s="21">
        <f>VLOOKUP(A31,Liste!$F$3:$Q$1586,5,FALSE)</f>
        <v>71</v>
      </c>
      <c r="K31" s="21">
        <f>VLOOKUP(A31,Liste!$F$3:$Q$1586,9,FALSE)</f>
        <v>4</v>
      </c>
      <c r="X31" s="218"/>
      <c r="Y31" s="219"/>
      <c r="AA31" s="222">
        <f t="shared" si="2"/>
        <v>1</v>
      </c>
      <c r="AC31" s="267" t="str">
        <f t="shared" si="3"/>
        <v>425VIAU</v>
      </c>
      <c r="AD31" s="221" t="e">
        <f>VLOOKUP(AC31,FSGT3_Class!$AL$8:$AM$107,2,FALSE)</f>
        <v>#N/A</v>
      </c>
      <c r="AE31" s="221">
        <f>VLOOKUP(AC31,FSGT4_Class!$AL$8:$AM$107,2,FALSE)</f>
        <v>425</v>
      </c>
    </row>
    <row r="32" spans="1:47" ht="14.1" customHeight="1" x14ac:dyDescent="0.3">
      <c r="A32" s="206" t="str">
        <f t="shared" si="4"/>
        <v>FSGT55662421</v>
      </c>
      <c r="B32" s="124">
        <v>55662421</v>
      </c>
      <c r="C32" s="210" t="str">
        <f t="shared" si="0"/>
        <v>FSGT55662421</v>
      </c>
      <c r="D32" s="163"/>
      <c r="E32" s="212" t="str">
        <f>IF(D32="","",CONCATENATE($D$6,D32))</f>
        <v/>
      </c>
      <c r="F32" s="154">
        <v>426</v>
      </c>
      <c r="G32" s="21" t="str">
        <f>VLOOKUP(A32,Liste!$F$3:$Q$1586,2,FALSE)</f>
        <v>VITONE</v>
      </c>
      <c r="H32" s="21" t="str">
        <f>VLOOKUP(A32,Liste!$F$3:$Q$1586,3,FALSE)</f>
        <v>Lucas</v>
      </c>
      <c r="I32" s="21" t="str">
        <f>VLOOKUP(A32,Liste!$F$3:$Q$1586,4,FALSE)</f>
        <v>Creusot Cyclisme</v>
      </c>
      <c r="J32" s="21">
        <f>VLOOKUP(A32,Liste!$F$3:$Q$1586,5,FALSE)</f>
        <v>71</v>
      </c>
      <c r="K32" s="21">
        <f>VLOOKUP(A32,Liste!$F$3:$Q$1586,9,FALSE)</f>
        <v>4</v>
      </c>
      <c r="X32" s="218"/>
      <c r="Y32" s="219"/>
      <c r="AA32" s="222">
        <f t="shared" si="2"/>
        <v>1</v>
      </c>
      <c r="AC32" s="267" t="str">
        <f t="shared" si="3"/>
        <v>426VITONE</v>
      </c>
      <c r="AD32" s="221" t="e">
        <f>VLOOKUP(AC32,FSGT3_Class!$AL$8:$AM$107,2,FALSE)</f>
        <v>#N/A</v>
      </c>
      <c r="AE32" s="221">
        <f>VLOOKUP(AC32,FSGT4_Class!$AL$8:$AM$107,2,FALSE)</f>
        <v>426</v>
      </c>
    </row>
    <row r="33" spans="1:31" ht="14.1" customHeight="1" x14ac:dyDescent="0.3">
      <c r="A33" s="206" t="str">
        <f t="shared" si="4"/>
        <v>FSGT55597099</v>
      </c>
      <c r="B33" s="124">
        <v>55597099</v>
      </c>
      <c r="C33" s="210" t="str">
        <f t="shared" si="0"/>
        <v>FSGT55597099</v>
      </c>
      <c r="D33" s="163"/>
      <c r="E33" s="212" t="str">
        <f t="shared" ref="E33:E96" si="5">IF(D33="","",CONCATENATE($D$6,D33))</f>
        <v/>
      </c>
      <c r="F33" s="22">
        <v>427</v>
      </c>
      <c r="G33" s="21" t="str">
        <f>VLOOKUP(A33,Liste!$F$3:$Q$1586,2,FALSE)</f>
        <v>POMPANON</v>
      </c>
      <c r="H33" s="21" t="str">
        <f>VLOOKUP(A33,Liste!$F$3:$Q$1586,3,FALSE)</f>
        <v>Margot</v>
      </c>
      <c r="I33" s="21" t="str">
        <f>VLOOKUP(A33,Liste!$F$3:$Q$1586,4,FALSE)</f>
        <v xml:space="preserve">Aluze </v>
      </c>
      <c r="J33" s="21">
        <f>VLOOKUP(A33,Liste!$F$3:$Q$1586,5,FALSE)</f>
        <v>71</v>
      </c>
      <c r="K33" s="21">
        <f>VLOOKUP(A33,Liste!$F$3:$Q$1586,9,FALSE)</f>
        <v>4</v>
      </c>
      <c r="X33" s="218"/>
      <c r="Y33" s="219"/>
      <c r="AA33" s="222">
        <f t="shared" si="2"/>
        <v>1</v>
      </c>
      <c r="AC33" s="267" t="str">
        <f t="shared" si="3"/>
        <v>427POMPANON</v>
      </c>
      <c r="AD33" s="221" t="e">
        <f>VLOOKUP(AC33,FSGT3_Class!$AL$8:$AM$107,2,FALSE)</f>
        <v>#N/A</v>
      </c>
      <c r="AE33" s="221">
        <f>VLOOKUP(AC33,FSGT4_Class!$AL$8:$AM$107,2,FALSE)</f>
        <v>427</v>
      </c>
    </row>
    <row r="34" spans="1:31" ht="14.1" customHeight="1" x14ac:dyDescent="0.3">
      <c r="A34" s="206" t="str">
        <f t="shared" si="4"/>
        <v/>
      </c>
      <c r="B34" s="124"/>
      <c r="C34" s="210" t="str">
        <f t="shared" si="0"/>
        <v/>
      </c>
      <c r="D34" s="119"/>
      <c r="E34" s="212" t="str">
        <f t="shared" si="5"/>
        <v/>
      </c>
      <c r="F34" s="154"/>
      <c r="G34" s="21">
        <f>VLOOKUP(A34,Liste!$F$3:$Q$1586,2,FALSE)</f>
        <v>0</v>
      </c>
      <c r="H34" s="21">
        <f>VLOOKUP(A34,Liste!$F$3:$Q$1586,3,FALSE)</f>
        <v>0</v>
      </c>
      <c r="I34" s="21">
        <f>VLOOKUP(A34,Liste!$F$3:$Q$1586,4,FALSE)</f>
        <v>0</v>
      </c>
      <c r="J34" s="21">
        <f>VLOOKUP(A34,Liste!$F$3:$Q$1586,5,FALSE)</f>
        <v>0</v>
      </c>
      <c r="K34" s="21">
        <f>VLOOKUP(A34,Liste!$F$3:$Q$1586,9,FALSE)</f>
        <v>0</v>
      </c>
      <c r="X34" s="218"/>
      <c r="Y34" s="219"/>
      <c r="AA34" s="222">
        <f t="shared" si="2"/>
        <v>0</v>
      </c>
      <c r="AC34" s="267" t="str">
        <f t="shared" si="3"/>
        <v>0</v>
      </c>
      <c r="AD34" s="221" t="e">
        <f>VLOOKUP(AC34,FSGT3_Class!$AL$8:$AM$107,2,FALSE)</f>
        <v>#N/A</v>
      </c>
      <c r="AE34" s="221" t="e">
        <f>VLOOKUP(AC34,FSGT4_Class!$AL$8:$AM$107,2,FALSE)</f>
        <v>#N/A</v>
      </c>
    </row>
    <row r="35" spans="1:31" ht="14.1" customHeight="1" x14ac:dyDescent="0.3">
      <c r="A35" s="206" t="str">
        <f t="shared" si="4"/>
        <v/>
      </c>
      <c r="B35" s="124"/>
      <c r="C35" s="210" t="str">
        <f t="shared" si="0"/>
        <v/>
      </c>
      <c r="D35" s="119"/>
      <c r="E35" s="212" t="str">
        <f t="shared" si="5"/>
        <v/>
      </c>
      <c r="F35" s="22"/>
      <c r="G35" s="21">
        <f>VLOOKUP(A35,Liste!$F$3:$Q$1586,2,FALSE)</f>
        <v>0</v>
      </c>
      <c r="H35" s="21">
        <f>VLOOKUP(A35,Liste!$F$3:$Q$1586,3,FALSE)</f>
        <v>0</v>
      </c>
      <c r="I35" s="21">
        <f>VLOOKUP(A35,Liste!$F$3:$Q$1586,4,FALSE)</f>
        <v>0</v>
      </c>
      <c r="J35" s="21">
        <f>VLOOKUP(A35,Liste!$F$3:$Q$1586,5,FALSE)</f>
        <v>0</v>
      </c>
      <c r="K35" s="21">
        <f>VLOOKUP(A35,Liste!$F$3:$Q$1586,9,FALSE)</f>
        <v>0</v>
      </c>
      <c r="X35" s="218"/>
      <c r="Y35" s="219"/>
      <c r="AA35" s="222">
        <f t="shared" si="2"/>
        <v>0</v>
      </c>
      <c r="AC35" s="267" t="str">
        <f t="shared" si="3"/>
        <v>0</v>
      </c>
      <c r="AD35" s="221" t="e">
        <f>VLOOKUP(AC35,FSGT3_Class!$AL$8:$AM$107,2,FALSE)</f>
        <v>#N/A</v>
      </c>
      <c r="AE35" s="221" t="e">
        <f>VLOOKUP(AC35,FSGT4_Class!$AL$8:$AM$107,2,FALSE)</f>
        <v>#N/A</v>
      </c>
    </row>
    <row r="36" spans="1:31" ht="14.1" customHeight="1" x14ac:dyDescent="0.3">
      <c r="A36" s="206" t="str">
        <f t="shared" si="4"/>
        <v/>
      </c>
      <c r="B36" s="124"/>
      <c r="C36" s="210" t="str">
        <f t="shared" si="0"/>
        <v/>
      </c>
      <c r="D36" s="119"/>
      <c r="E36" s="212" t="str">
        <f t="shared" si="5"/>
        <v/>
      </c>
      <c r="F36" s="154"/>
      <c r="G36" s="21">
        <f>VLOOKUP(A36,Liste!$F$3:$Q$1586,2,FALSE)</f>
        <v>0</v>
      </c>
      <c r="H36" s="21">
        <f>VLOOKUP(A36,Liste!$F$3:$Q$1586,3,FALSE)</f>
        <v>0</v>
      </c>
      <c r="I36" s="21">
        <f>VLOOKUP(A36,Liste!$F$3:$Q$1586,4,FALSE)</f>
        <v>0</v>
      </c>
      <c r="J36" s="21">
        <f>VLOOKUP(A36,Liste!$F$3:$Q$1586,5,FALSE)</f>
        <v>0</v>
      </c>
      <c r="K36" s="21">
        <f>VLOOKUP(A36,Liste!$F$3:$Q$1586,9,FALSE)</f>
        <v>0</v>
      </c>
      <c r="X36" s="218"/>
      <c r="Y36" s="219"/>
      <c r="AA36" s="222">
        <f t="shared" si="2"/>
        <v>0</v>
      </c>
      <c r="AC36" s="267" t="str">
        <f t="shared" si="3"/>
        <v>0</v>
      </c>
      <c r="AD36" s="221" t="e">
        <f>VLOOKUP(AC36,FSGT3_Class!$AL$8:$AM$107,2,FALSE)</f>
        <v>#N/A</v>
      </c>
      <c r="AE36" s="221" t="e">
        <f>VLOOKUP(AC36,FSGT4_Class!$AL$8:$AM$107,2,FALSE)</f>
        <v>#N/A</v>
      </c>
    </row>
    <row r="37" spans="1:31" ht="14.1" customHeight="1" x14ac:dyDescent="0.3">
      <c r="A37" s="206" t="str">
        <f t="shared" si="4"/>
        <v/>
      </c>
      <c r="B37" s="124"/>
      <c r="C37" s="210" t="str">
        <f t="shared" si="0"/>
        <v/>
      </c>
      <c r="D37" s="119"/>
      <c r="E37" s="212" t="str">
        <f t="shared" si="5"/>
        <v/>
      </c>
      <c r="F37" s="22"/>
      <c r="G37" s="21">
        <f>VLOOKUP(A37,Liste!$F$3:$Q$1586,2,FALSE)</f>
        <v>0</v>
      </c>
      <c r="H37" s="21">
        <f>VLOOKUP(A37,Liste!$F$3:$Q$1586,3,FALSE)</f>
        <v>0</v>
      </c>
      <c r="I37" s="21">
        <f>VLOOKUP(A37,Liste!$F$3:$Q$1586,4,FALSE)</f>
        <v>0</v>
      </c>
      <c r="J37" s="21">
        <f>VLOOKUP(A37,Liste!$F$3:$Q$1586,5,FALSE)</f>
        <v>0</v>
      </c>
      <c r="K37" s="21">
        <f>VLOOKUP(A37,Liste!$F$3:$Q$1586,9,FALSE)</f>
        <v>0</v>
      </c>
      <c r="X37" s="218"/>
      <c r="Y37" s="219"/>
      <c r="AA37" s="222">
        <f t="shared" si="2"/>
        <v>0</v>
      </c>
      <c r="AC37" s="267" t="str">
        <f t="shared" si="3"/>
        <v>0</v>
      </c>
      <c r="AD37" s="221" t="e">
        <f>VLOOKUP(AC37,FSGT3_Class!$AL$8:$AM$107,2,FALSE)</f>
        <v>#N/A</v>
      </c>
      <c r="AE37" s="221" t="e">
        <f>VLOOKUP(AC37,FSGT4_Class!$AL$8:$AM$107,2,FALSE)</f>
        <v>#N/A</v>
      </c>
    </row>
    <row r="38" spans="1:31" ht="14.1" customHeight="1" x14ac:dyDescent="0.3">
      <c r="A38" s="206" t="str">
        <f t="shared" si="4"/>
        <v/>
      </c>
      <c r="B38" s="124"/>
      <c r="C38" s="210" t="str">
        <f t="shared" si="0"/>
        <v/>
      </c>
      <c r="D38" s="119"/>
      <c r="E38" s="212" t="str">
        <f t="shared" si="5"/>
        <v/>
      </c>
      <c r="F38" s="154"/>
      <c r="G38" s="21">
        <f>VLOOKUP(A38,Liste!$F$3:$Q$1586,2,FALSE)</f>
        <v>0</v>
      </c>
      <c r="H38" s="21">
        <f>VLOOKUP(A38,Liste!$F$3:$Q$1586,3,FALSE)</f>
        <v>0</v>
      </c>
      <c r="I38" s="21">
        <f>VLOOKUP(A38,Liste!$F$3:$Q$1586,4,FALSE)</f>
        <v>0</v>
      </c>
      <c r="J38" s="21">
        <f>VLOOKUP(A38,Liste!$F$3:$Q$1586,5,FALSE)</f>
        <v>0</v>
      </c>
      <c r="K38" s="21">
        <f>VLOOKUP(A38,Liste!$F$3:$Q$1586,9,FALSE)</f>
        <v>0</v>
      </c>
      <c r="X38" s="218"/>
      <c r="Y38" s="219"/>
      <c r="AA38" s="222">
        <f t="shared" si="2"/>
        <v>0</v>
      </c>
      <c r="AC38" s="267" t="str">
        <f t="shared" si="3"/>
        <v>0</v>
      </c>
      <c r="AD38" s="221" t="e">
        <f>VLOOKUP(AC38,FSGT3_Class!$AL$8:$AM$107,2,FALSE)</f>
        <v>#N/A</v>
      </c>
      <c r="AE38" s="221" t="e">
        <f>VLOOKUP(AC38,FSGT4_Class!$AL$8:$AM$107,2,FALSE)</f>
        <v>#N/A</v>
      </c>
    </row>
    <row r="39" spans="1:31" ht="14.1" customHeight="1" x14ac:dyDescent="0.3">
      <c r="A39" s="206" t="str">
        <f t="shared" si="4"/>
        <v/>
      </c>
      <c r="B39" s="124"/>
      <c r="C39" s="210" t="str">
        <f t="shared" si="0"/>
        <v/>
      </c>
      <c r="D39" s="119"/>
      <c r="E39" s="212" t="str">
        <f t="shared" si="5"/>
        <v/>
      </c>
      <c r="F39" s="22"/>
      <c r="G39" s="21">
        <f>VLOOKUP(A39,Liste!$F$3:$Q$1586,2,FALSE)</f>
        <v>0</v>
      </c>
      <c r="H39" s="21">
        <f>VLOOKUP(A39,Liste!$F$3:$Q$1586,3,FALSE)</f>
        <v>0</v>
      </c>
      <c r="I39" s="21">
        <f>VLOOKUP(A39,Liste!$F$3:$Q$1586,4,FALSE)</f>
        <v>0</v>
      </c>
      <c r="J39" s="21">
        <f>VLOOKUP(A39,Liste!$F$3:$Q$1586,5,FALSE)</f>
        <v>0</v>
      </c>
      <c r="K39" s="21">
        <f>VLOOKUP(A39,Liste!$F$3:$Q$1586,9,FALSE)</f>
        <v>0</v>
      </c>
      <c r="X39" s="218"/>
      <c r="Y39" s="219"/>
      <c r="AA39" s="222">
        <f t="shared" si="2"/>
        <v>0</v>
      </c>
      <c r="AC39" s="267" t="str">
        <f t="shared" si="3"/>
        <v>0</v>
      </c>
      <c r="AD39" s="221" t="e">
        <f>VLOOKUP(AC39,FSGT3_Class!$AL$8:$AM$107,2,FALSE)</f>
        <v>#N/A</v>
      </c>
      <c r="AE39" s="221" t="e">
        <f>VLOOKUP(AC39,FSGT4_Class!$AL$8:$AM$107,2,FALSE)</f>
        <v>#N/A</v>
      </c>
    </row>
    <row r="40" spans="1:31" ht="14.1" customHeight="1" x14ac:dyDescent="0.3">
      <c r="A40" s="206" t="str">
        <f t="shared" si="4"/>
        <v/>
      </c>
      <c r="B40" s="124"/>
      <c r="C40" s="210" t="str">
        <f t="shared" si="0"/>
        <v/>
      </c>
      <c r="D40" s="119"/>
      <c r="E40" s="212" t="str">
        <f t="shared" si="5"/>
        <v/>
      </c>
      <c r="F40" s="154"/>
      <c r="G40" s="21">
        <f>VLOOKUP(A40,Liste!$F$3:$Q$1586,2,FALSE)</f>
        <v>0</v>
      </c>
      <c r="H40" s="21">
        <f>VLOOKUP(A40,Liste!$F$3:$Q$1586,3,FALSE)</f>
        <v>0</v>
      </c>
      <c r="I40" s="21">
        <f>VLOOKUP(A40,Liste!$F$3:$Q$1586,4,FALSE)</f>
        <v>0</v>
      </c>
      <c r="J40" s="21">
        <f>VLOOKUP(A40,Liste!$F$3:$Q$1586,5,FALSE)</f>
        <v>0</v>
      </c>
      <c r="K40" s="21">
        <f>VLOOKUP(A40,Liste!$F$3:$Q$1586,9,FALSE)</f>
        <v>0</v>
      </c>
      <c r="X40" s="218"/>
      <c r="Y40" s="219"/>
      <c r="AA40" s="222">
        <f t="shared" si="2"/>
        <v>0</v>
      </c>
      <c r="AC40" s="267" t="str">
        <f t="shared" si="3"/>
        <v>0</v>
      </c>
      <c r="AD40" s="221" t="e">
        <f>VLOOKUP(AC40,FSGT3_Class!$AL$8:$AM$107,2,FALSE)</f>
        <v>#N/A</v>
      </c>
      <c r="AE40" s="221" t="e">
        <f>VLOOKUP(AC40,FSGT4_Class!$AL$8:$AM$107,2,FALSE)</f>
        <v>#N/A</v>
      </c>
    </row>
    <row r="41" spans="1:31" ht="14.1" customHeight="1" x14ac:dyDescent="0.3">
      <c r="A41" s="206" t="str">
        <f t="shared" si="4"/>
        <v/>
      </c>
      <c r="B41" s="124"/>
      <c r="C41" s="210" t="str">
        <f t="shared" si="0"/>
        <v/>
      </c>
      <c r="D41" s="119"/>
      <c r="E41" s="212" t="str">
        <f t="shared" si="5"/>
        <v/>
      </c>
      <c r="F41" s="22"/>
      <c r="G41" s="21">
        <f>VLOOKUP(A41,Liste!$F$3:$Q$1586,2,FALSE)</f>
        <v>0</v>
      </c>
      <c r="H41" s="21">
        <f>VLOOKUP(A41,Liste!$F$3:$Q$1586,3,FALSE)</f>
        <v>0</v>
      </c>
      <c r="I41" s="21">
        <f>VLOOKUP(A41,Liste!$F$3:$Q$1586,4,FALSE)</f>
        <v>0</v>
      </c>
      <c r="J41" s="21">
        <f>VLOOKUP(A41,Liste!$F$3:$Q$1586,5,FALSE)</f>
        <v>0</v>
      </c>
      <c r="K41" s="21">
        <f>VLOOKUP(A41,Liste!$F$3:$Q$1586,9,FALSE)</f>
        <v>0</v>
      </c>
      <c r="X41" s="218"/>
      <c r="Y41" s="219"/>
      <c r="AA41" s="222">
        <f t="shared" si="2"/>
        <v>0</v>
      </c>
      <c r="AC41" s="267" t="str">
        <f t="shared" si="3"/>
        <v>0</v>
      </c>
      <c r="AD41" s="221" t="e">
        <f>VLOOKUP(AC41,FSGT3_Class!$AL$8:$AM$107,2,FALSE)</f>
        <v>#N/A</v>
      </c>
      <c r="AE41" s="221" t="e">
        <f>VLOOKUP(AC41,FSGT4_Class!$AL$8:$AM$107,2,FALSE)</f>
        <v>#N/A</v>
      </c>
    </row>
    <row r="42" spans="1:31" ht="14.1" customHeight="1" x14ac:dyDescent="0.3">
      <c r="A42" s="206" t="str">
        <f t="shared" si="4"/>
        <v/>
      </c>
      <c r="B42" s="124"/>
      <c r="C42" s="210" t="str">
        <f t="shared" si="0"/>
        <v/>
      </c>
      <c r="D42" s="119"/>
      <c r="E42" s="212" t="str">
        <f t="shared" si="5"/>
        <v/>
      </c>
      <c r="F42" s="154"/>
      <c r="G42" s="21">
        <f>VLOOKUP(A42,Liste!$F$3:$Q$1586,2,FALSE)</f>
        <v>0</v>
      </c>
      <c r="H42" s="21">
        <f>VLOOKUP(A42,Liste!$F$3:$Q$1586,3,FALSE)</f>
        <v>0</v>
      </c>
      <c r="I42" s="21">
        <f>VLOOKUP(A42,Liste!$F$3:$Q$1586,4,FALSE)</f>
        <v>0</v>
      </c>
      <c r="J42" s="21">
        <f>VLOOKUP(A42,Liste!$F$3:$Q$1586,5,FALSE)</f>
        <v>0</v>
      </c>
      <c r="K42" s="21">
        <f>VLOOKUP(A42,Liste!$F$3:$Q$1586,9,FALSE)</f>
        <v>0</v>
      </c>
      <c r="X42" s="218"/>
      <c r="Y42" s="219"/>
      <c r="AA42" s="222">
        <f t="shared" si="2"/>
        <v>0</v>
      </c>
      <c r="AC42" s="267" t="str">
        <f t="shared" si="3"/>
        <v>0</v>
      </c>
      <c r="AD42" s="221" t="e">
        <f>VLOOKUP(AC42,FSGT3_Class!$AL$8:$AM$107,2,FALSE)</f>
        <v>#N/A</v>
      </c>
      <c r="AE42" s="221" t="e">
        <f>VLOOKUP(AC42,FSGT4_Class!$AL$8:$AM$107,2,FALSE)</f>
        <v>#N/A</v>
      </c>
    </row>
    <row r="43" spans="1:31" ht="14.1" customHeight="1" x14ac:dyDescent="0.3">
      <c r="A43" s="206" t="str">
        <f t="shared" si="4"/>
        <v/>
      </c>
      <c r="B43" s="124"/>
      <c r="C43" s="210" t="str">
        <f t="shared" si="0"/>
        <v/>
      </c>
      <c r="D43" s="119"/>
      <c r="E43" s="212" t="str">
        <f t="shared" si="5"/>
        <v/>
      </c>
      <c r="F43" s="22"/>
      <c r="G43" s="21">
        <f>VLOOKUP(A43,Liste!$F$3:$Q$1586,2,FALSE)</f>
        <v>0</v>
      </c>
      <c r="H43" s="21">
        <f>VLOOKUP(A43,Liste!$F$3:$Q$1586,3,FALSE)</f>
        <v>0</v>
      </c>
      <c r="I43" s="21">
        <f>VLOOKUP(A43,Liste!$F$3:$Q$1586,4,FALSE)</f>
        <v>0</v>
      </c>
      <c r="J43" s="21">
        <f>VLOOKUP(A43,Liste!$F$3:$Q$1586,5,FALSE)</f>
        <v>0</v>
      </c>
      <c r="K43" s="21">
        <f>VLOOKUP(A43,Liste!$F$3:$Q$1586,9,FALSE)</f>
        <v>0</v>
      </c>
      <c r="X43" s="218"/>
      <c r="Y43" s="219"/>
      <c r="AA43" s="222">
        <f t="shared" si="2"/>
        <v>0</v>
      </c>
      <c r="AC43" s="267" t="str">
        <f t="shared" si="3"/>
        <v>0</v>
      </c>
      <c r="AD43" s="221" t="e">
        <f>VLOOKUP(AC43,FSGT3_Class!$AL$8:$AM$107,2,FALSE)</f>
        <v>#N/A</v>
      </c>
      <c r="AE43" s="221" t="e">
        <f>VLOOKUP(AC43,FSGT4_Class!$AL$8:$AM$107,2,FALSE)</f>
        <v>#N/A</v>
      </c>
    </row>
    <row r="44" spans="1:31" ht="14.1" customHeight="1" x14ac:dyDescent="0.3">
      <c r="A44" s="206" t="str">
        <f t="shared" si="4"/>
        <v/>
      </c>
      <c r="B44" s="124"/>
      <c r="C44" s="210" t="str">
        <f t="shared" si="0"/>
        <v/>
      </c>
      <c r="D44" s="119"/>
      <c r="E44" s="212" t="str">
        <f t="shared" si="5"/>
        <v/>
      </c>
      <c r="F44" s="154"/>
      <c r="G44" s="21">
        <f>VLOOKUP(A44,Liste!$F$3:$Q$1586,2,FALSE)</f>
        <v>0</v>
      </c>
      <c r="H44" s="21">
        <f>VLOOKUP(A44,Liste!$F$3:$Q$1586,3,FALSE)</f>
        <v>0</v>
      </c>
      <c r="I44" s="21">
        <f>VLOOKUP(A44,Liste!$F$3:$Q$1586,4,FALSE)</f>
        <v>0</v>
      </c>
      <c r="J44" s="21">
        <f>VLOOKUP(A44,Liste!$F$3:$Q$1586,5,FALSE)</f>
        <v>0</v>
      </c>
      <c r="K44" s="21">
        <f>VLOOKUP(A44,Liste!$F$3:$Q$1586,9,FALSE)</f>
        <v>0</v>
      </c>
      <c r="X44" s="218"/>
      <c r="Y44" s="219"/>
      <c r="AA44" s="222">
        <f t="shared" si="2"/>
        <v>0</v>
      </c>
      <c r="AC44" s="267" t="str">
        <f t="shared" si="3"/>
        <v>0</v>
      </c>
      <c r="AD44" s="221" t="e">
        <f>VLOOKUP(AC44,FSGT3_Class!$AL$8:$AM$107,2,FALSE)</f>
        <v>#N/A</v>
      </c>
      <c r="AE44" s="221" t="e">
        <f>VLOOKUP(AC44,FSGT4_Class!$AL$8:$AM$107,2,FALSE)</f>
        <v>#N/A</v>
      </c>
    </row>
    <row r="45" spans="1:31" ht="14.1" customHeight="1" x14ac:dyDescent="0.3">
      <c r="A45" s="206" t="str">
        <f t="shared" si="4"/>
        <v/>
      </c>
      <c r="B45" s="124"/>
      <c r="C45" s="210" t="str">
        <f t="shared" si="0"/>
        <v/>
      </c>
      <c r="D45" s="119"/>
      <c r="E45" s="212" t="str">
        <f t="shared" si="5"/>
        <v/>
      </c>
      <c r="F45" s="22"/>
      <c r="G45" s="21">
        <f>VLOOKUP(A45,Liste!$F$3:$Q$1586,2,FALSE)</f>
        <v>0</v>
      </c>
      <c r="H45" s="21">
        <f>VLOOKUP(A45,Liste!$F$3:$Q$1586,3,FALSE)</f>
        <v>0</v>
      </c>
      <c r="I45" s="21">
        <f>VLOOKUP(A45,Liste!$F$3:$Q$1586,4,FALSE)</f>
        <v>0</v>
      </c>
      <c r="J45" s="21">
        <f>VLOOKUP(A45,Liste!$F$3:$Q$1586,5,FALSE)</f>
        <v>0</v>
      </c>
      <c r="K45" s="21">
        <f>VLOOKUP(A45,Liste!$F$3:$Q$1586,9,FALSE)</f>
        <v>0</v>
      </c>
      <c r="X45" s="218"/>
      <c r="Y45" s="219"/>
      <c r="AA45" s="222">
        <f t="shared" si="2"/>
        <v>0</v>
      </c>
      <c r="AC45" s="267" t="str">
        <f t="shared" si="3"/>
        <v>0</v>
      </c>
      <c r="AD45" s="221" t="e">
        <f>VLOOKUP(AC45,FSGT3_Class!$AL$8:$AM$107,2,FALSE)</f>
        <v>#N/A</v>
      </c>
      <c r="AE45" s="221" t="e">
        <f>VLOOKUP(AC45,FSGT4_Class!$AL$8:$AM$107,2,FALSE)</f>
        <v>#N/A</v>
      </c>
    </row>
    <row r="46" spans="1:31" ht="14.1" customHeight="1" x14ac:dyDescent="0.3">
      <c r="A46" s="206" t="str">
        <f t="shared" si="4"/>
        <v/>
      </c>
      <c r="B46" s="124"/>
      <c r="C46" s="210" t="str">
        <f t="shared" si="0"/>
        <v/>
      </c>
      <c r="D46" s="119"/>
      <c r="E46" s="212" t="str">
        <f t="shared" si="5"/>
        <v/>
      </c>
      <c r="F46" s="154"/>
      <c r="G46" s="21">
        <f>VLOOKUP(A46,Liste!$F$3:$Q$1586,2,FALSE)</f>
        <v>0</v>
      </c>
      <c r="H46" s="21">
        <f>VLOOKUP(A46,Liste!$F$3:$Q$1586,3,FALSE)</f>
        <v>0</v>
      </c>
      <c r="I46" s="21">
        <f>VLOOKUP(A46,Liste!$F$3:$Q$1586,4,FALSE)</f>
        <v>0</v>
      </c>
      <c r="J46" s="21">
        <f>VLOOKUP(A46,Liste!$F$3:$Q$1586,5,FALSE)</f>
        <v>0</v>
      </c>
      <c r="K46" s="21">
        <f>VLOOKUP(A46,Liste!$F$3:$Q$1586,9,FALSE)</f>
        <v>0</v>
      </c>
      <c r="X46" s="218"/>
      <c r="Y46" s="219"/>
      <c r="AA46" s="222">
        <f t="shared" si="2"/>
        <v>0</v>
      </c>
      <c r="AC46" s="267" t="str">
        <f t="shared" si="3"/>
        <v>0</v>
      </c>
      <c r="AD46" s="221" t="e">
        <f>VLOOKUP(AC46,FSGT3_Class!$AL$8:$AM$107,2,FALSE)</f>
        <v>#N/A</v>
      </c>
      <c r="AE46" s="221" t="e">
        <f>VLOOKUP(AC46,FSGT4_Class!$AL$8:$AM$107,2,FALSE)</f>
        <v>#N/A</v>
      </c>
    </row>
    <row r="47" spans="1:31" ht="14.1" customHeight="1" x14ac:dyDescent="0.3">
      <c r="A47" s="206" t="str">
        <f t="shared" si="4"/>
        <v/>
      </c>
      <c r="B47" s="124"/>
      <c r="C47" s="210" t="str">
        <f t="shared" si="0"/>
        <v/>
      </c>
      <c r="D47" s="119"/>
      <c r="E47" s="212" t="str">
        <f t="shared" si="5"/>
        <v/>
      </c>
      <c r="F47" s="22"/>
      <c r="G47" s="21">
        <f>VLOOKUP(A47,Liste!$F$3:$Q$1586,2,FALSE)</f>
        <v>0</v>
      </c>
      <c r="H47" s="21">
        <f>VLOOKUP(A47,Liste!$F$3:$Q$1586,3,FALSE)</f>
        <v>0</v>
      </c>
      <c r="I47" s="21">
        <f>VLOOKUP(A47,Liste!$F$3:$Q$1586,4,FALSE)</f>
        <v>0</v>
      </c>
      <c r="J47" s="21">
        <f>VLOOKUP(A47,Liste!$F$3:$Q$1586,5,FALSE)</f>
        <v>0</v>
      </c>
      <c r="K47" s="21">
        <f>VLOOKUP(A47,Liste!$F$3:$Q$1586,9,FALSE)</f>
        <v>0</v>
      </c>
      <c r="X47" s="218"/>
      <c r="Y47" s="219"/>
      <c r="AA47" s="222">
        <f t="shared" si="2"/>
        <v>0</v>
      </c>
      <c r="AC47" s="267" t="str">
        <f t="shared" si="3"/>
        <v>0</v>
      </c>
      <c r="AD47" s="221" t="e">
        <f>VLOOKUP(AC47,FSGT3_Class!$AL$8:$AM$107,2,FALSE)</f>
        <v>#N/A</v>
      </c>
      <c r="AE47" s="221" t="e">
        <f>VLOOKUP(AC47,FSGT4_Class!$AL$8:$AM$107,2,FALSE)</f>
        <v>#N/A</v>
      </c>
    </row>
    <row r="48" spans="1:31" ht="14.1" customHeight="1" x14ac:dyDescent="0.3">
      <c r="A48" s="206" t="str">
        <f t="shared" si="4"/>
        <v/>
      </c>
      <c r="B48" s="124"/>
      <c r="C48" s="210" t="str">
        <f t="shared" si="0"/>
        <v/>
      </c>
      <c r="D48" s="119"/>
      <c r="E48" s="212" t="str">
        <f t="shared" si="5"/>
        <v/>
      </c>
      <c r="F48" s="154"/>
      <c r="G48" s="21">
        <f>VLOOKUP(A48,Liste!$F$3:$Q$1586,2,FALSE)</f>
        <v>0</v>
      </c>
      <c r="H48" s="21">
        <f>VLOOKUP(A48,Liste!$F$3:$Q$1586,3,FALSE)</f>
        <v>0</v>
      </c>
      <c r="I48" s="21">
        <f>VLOOKUP(A48,Liste!$F$3:$Q$1586,4,FALSE)</f>
        <v>0</v>
      </c>
      <c r="J48" s="21">
        <f>VLOOKUP(A48,Liste!$F$3:$Q$1586,5,FALSE)</f>
        <v>0</v>
      </c>
      <c r="K48" s="21">
        <f>VLOOKUP(A48,Liste!$F$3:$Q$1586,9,FALSE)</f>
        <v>0</v>
      </c>
      <c r="X48" s="218"/>
      <c r="Y48" s="219"/>
      <c r="AA48" s="222">
        <f t="shared" si="2"/>
        <v>0</v>
      </c>
      <c r="AC48" s="267" t="str">
        <f t="shared" si="3"/>
        <v>0</v>
      </c>
      <c r="AD48" s="221" t="e">
        <f>VLOOKUP(AC48,FSGT3_Class!$AL$8:$AM$107,2,FALSE)</f>
        <v>#N/A</v>
      </c>
      <c r="AE48" s="221" t="e">
        <f>VLOOKUP(AC48,FSGT4_Class!$AL$8:$AM$107,2,FALSE)</f>
        <v>#N/A</v>
      </c>
    </row>
    <row r="49" spans="1:31" ht="14.1" customHeight="1" x14ac:dyDescent="0.3">
      <c r="A49" s="206" t="str">
        <f t="shared" si="4"/>
        <v/>
      </c>
      <c r="B49" s="124"/>
      <c r="C49" s="210" t="str">
        <f t="shared" si="0"/>
        <v/>
      </c>
      <c r="D49" s="119"/>
      <c r="E49" s="212" t="str">
        <f t="shared" si="5"/>
        <v/>
      </c>
      <c r="F49" s="22"/>
      <c r="G49" s="21">
        <f>VLOOKUP(A49,Liste!$F$3:$Q$1586,2,FALSE)</f>
        <v>0</v>
      </c>
      <c r="H49" s="21">
        <f>VLOOKUP(A49,Liste!$F$3:$Q$1586,3,FALSE)</f>
        <v>0</v>
      </c>
      <c r="I49" s="21">
        <f>VLOOKUP(A49,Liste!$F$3:$Q$1586,4,FALSE)</f>
        <v>0</v>
      </c>
      <c r="J49" s="21">
        <f>VLOOKUP(A49,Liste!$F$3:$Q$1586,5,FALSE)</f>
        <v>0</v>
      </c>
      <c r="K49" s="21">
        <f>VLOOKUP(A49,Liste!$F$3:$Q$1586,9,FALSE)</f>
        <v>0</v>
      </c>
      <c r="X49" s="218"/>
      <c r="Y49" s="219"/>
      <c r="AA49" s="222">
        <f t="shared" si="2"/>
        <v>0</v>
      </c>
      <c r="AC49" s="267" t="str">
        <f t="shared" si="3"/>
        <v>0</v>
      </c>
      <c r="AD49" s="221" t="e">
        <f>VLOOKUP(AC49,FSGT3_Class!$AL$8:$AM$107,2,FALSE)</f>
        <v>#N/A</v>
      </c>
      <c r="AE49" s="221" t="e">
        <f>VLOOKUP(AC49,FSGT4_Class!$AL$8:$AM$107,2,FALSE)</f>
        <v>#N/A</v>
      </c>
    </row>
    <row r="50" spans="1:31" ht="14.1" customHeight="1" x14ac:dyDescent="0.3">
      <c r="A50" s="206" t="str">
        <f t="shared" si="4"/>
        <v/>
      </c>
      <c r="B50" s="124"/>
      <c r="C50" s="210" t="str">
        <f t="shared" si="0"/>
        <v/>
      </c>
      <c r="D50" s="119"/>
      <c r="E50" s="212" t="str">
        <f t="shared" si="5"/>
        <v/>
      </c>
      <c r="F50" s="154"/>
      <c r="G50" s="21">
        <f>VLOOKUP(A50,Liste!$F$3:$Q$1586,2,FALSE)</f>
        <v>0</v>
      </c>
      <c r="H50" s="21">
        <f>VLOOKUP(A50,Liste!$F$3:$Q$1586,3,FALSE)</f>
        <v>0</v>
      </c>
      <c r="I50" s="21">
        <f>VLOOKUP(A50,Liste!$F$3:$Q$1586,4,FALSE)</f>
        <v>0</v>
      </c>
      <c r="J50" s="21">
        <f>VLOOKUP(A50,Liste!$F$3:$Q$1586,5,FALSE)</f>
        <v>0</v>
      </c>
      <c r="K50" s="21">
        <f>VLOOKUP(A50,Liste!$F$3:$Q$1586,9,FALSE)</f>
        <v>0</v>
      </c>
      <c r="X50" s="218"/>
      <c r="Y50" s="219"/>
      <c r="AA50" s="222">
        <f t="shared" si="2"/>
        <v>0</v>
      </c>
      <c r="AC50" s="267" t="str">
        <f t="shared" si="3"/>
        <v>0</v>
      </c>
      <c r="AD50" s="221" t="e">
        <f>VLOOKUP(AC50,FSGT3_Class!$AL$8:$AM$107,2,FALSE)</f>
        <v>#N/A</v>
      </c>
      <c r="AE50" s="221" t="e">
        <f>VLOOKUP(AC50,FSGT4_Class!$AL$8:$AM$107,2,FALSE)</f>
        <v>#N/A</v>
      </c>
    </row>
    <row r="51" spans="1:31" ht="14.1" customHeight="1" x14ac:dyDescent="0.3">
      <c r="A51" s="206" t="str">
        <f t="shared" si="4"/>
        <v/>
      </c>
      <c r="B51" s="124"/>
      <c r="C51" s="210" t="str">
        <f t="shared" si="0"/>
        <v/>
      </c>
      <c r="D51" s="119"/>
      <c r="E51" s="212" t="str">
        <f t="shared" si="5"/>
        <v/>
      </c>
      <c r="F51" s="22"/>
      <c r="G51" s="21">
        <f>VLOOKUP(A51,Liste!$F$3:$Q$1586,2,FALSE)</f>
        <v>0</v>
      </c>
      <c r="H51" s="21">
        <f>VLOOKUP(A51,Liste!$F$3:$Q$1586,3,FALSE)</f>
        <v>0</v>
      </c>
      <c r="I51" s="21">
        <f>VLOOKUP(A51,Liste!$F$3:$Q$1586,4,FALSE)</f>
        <v>0</v>
      </c>
      <c r="J51" s="21">
        <f>VLOOKUP(A51,Liste!$F$3:$Q$1586,5,FALSE)</f>
        <v>0</v>
      </c>
      <c r="K51" s="21">
        <f>VLOOKUP(A51,Liste!$F$3:$Q$1586,9,FALSE)</f>
        <v>0</v>
      </c>
      <c r="X51" s="218"/>
      <c r="Y51" s="219"/>
      <c r="AA51" s="222">
        <f t="shared" si="2"/>
        <v>0</v>
      </c>
      <c r="AC51" s="267" t="str">
        <f t="shared" si="3"/>
        <v>0</v>
      </c>
      <c r="AD51" s="221" t="e">
        <f>VLOOKUP(AC51,FSGT3_Class!$AL$8:$AM$107,2,FALSE)</f>
        <v>#N/A</v>
      </c>
      <c r="AE51" s="221" t="e">
        <f>VLOOKUP(AC51,FSGT4_Class!$AL$8:$AM$107,2,FALSE)</f>
        <v>#N/A</v>
      </c>
    </row>
    <row r="52" spans="1:31" ht="14.1" customHeight="1" x14ac:dyDescent="0.3">
      <c r="A52" s="206" t="str">
        <f t="shared" si="4"/>
        <v/>
      </c>
      <c r="B52" s="124"/>
      <c r="C52" s="210" t="str">
        <f t="shared" si="0"/>
        <v/>
      </c>
      <c r="D52" s="119"/>
      <c r="E52" s="212" t="str">
        <f t="shared" si="5"/>
        <v/>
      </c>
      <c r="F52" s="154"/>
      <c r="G52" s="21">
        <f>VLOOKUP(A52,Liste!$F$3:$Q$1586,2,FALSE)</f>
        <v>0</v>
      </c>
      <c r="H52" s="21">
        <f>VLOOKUP(A52,Liste!$F$3:$Q$1586,3,FALSE)</f>
        <v>0</v>
      </c>
      <c r="I52" s="21">
        <f>VLOOKUP(A52,Liste!$F$3:$Q$1586,4,FALSE)</f>
        <v>0</v>
      </c>
      <c r="J52" s="21">
        <f>VLOOKUP(A52,Liste!$F$3:$Q$1586,5,FALSE)</f>
        <v>0</v>
      </c>
      <c r="K52" s="21">
        <f>VLOOKUP(A52,Liste!$F$3:$Q$1586,9,FALSE)</f>
        <v>0</v>
      </c>
      <c r="X52" s="218"/>
      <c r="Y52" s="219"/>
      <c r="AA52" s="222">
        <f t="shared" si="2"/>
        <v>0</v>
      </c>
      <c r="AC52" s="267" t="str">
        <f t="shared" si="3"/>
        <v>0</v>
      </c>
      <c r="AD52" s="221" t="e">
        <f>VLOOKUP(AC52,FSGT3_Class!$AL$8:$AM$107,2,FALSE)</f>
        <v>#N/A</v>
      </c>
      <c r="AE52" s="221" t="e">
        <f>VLOOKUP(AC52,FSGT4_Class!$AL$8:$AM$107,2,FALSE)</f>
        <v>#N/A</v>
      </c>
    </row>
    <row r="53" spans="1:31" ht="14.1" customHeight="1" x14ac:dyDescent="0.3">
      <c r="A53" s="206" t="str">
        <f t="shared" si="4"/>
        <v/>
      </c>
      <c r="B53" s="124"/>
      <c r="C53" s="210" t="str">
        <f t="shared" si="0"/>
        <v/>
      </c>
      <c r="D53" s="119"/>
      <c r="E53" s="212" t="str">
        <f t="shared" si="5"/>
        <v/>
      </c>
      <c r="F53" s="22"/>
      <c r="G53" s="21">
        <f>VLOOKUP(A53,Liste!$F$3:$Q$1586,2,FALSE)</f>
        <v>0</v>
      </c>
      <c r="H53" s="21">
        <f>VLOOKUP(A53,Liste!$F$3:$Q$1586,3,FALSE)</f>
        <v>0</v>
      </c>
      <c r="I53" s="21">
        <f>VLOOKUP(A53,Liste!$F$3:$Q$1586,4,FALSE)</f>
        <v>0</v>
      </c>
      <c r="J53" s="21">
        <f>VLOOKUP(A53,Liste!$F$3:$Q$1586,5,FALSE)</f>
        <v>0</v>
      </c>
      <c r="K53" s="21">
        <f>VLOOKUP(A53,Liste!$F$3:$Q$1586,9,FALSE)</f>
        <v>0</v>
      </c>
      <c r="X53" s="218"/>
      <c r="Y53" s="219"/>
      <c r="AA53" s="222">
        <f t="shared" si="2"/>
        <v>0</v>
      </c>
      <c r="AC53" s="267" t="str">
        <f t="shared" si="3"/>
        <v>0</v>
      </c>
      <c r="AD53" s="221" t="e">
        <f>VLOOKUP(AC53,FSGT3_Class!$AL$8:$AM$107,2,FALSE)</f>
        <v>#N/A</v>
      </c>
      <c r="AE53" s="221" t="e">
        <f>VLOOKUP(AC53,FSGT4_Class!$AL$8:$AM$107,2,FALSE)</f>
        <v>#N/A</v>
      </c>
    </row>
    <row r="54" spans="1:31" ht="14.1" customHeight="1" x14ac:dyDescent="0.3">
      <c r="A54" s="206" t="str">
        <f t="shared" si="4"/>
        <v/>
      </c>
      <c r="B54" s="124"/>
      <c r="C54" s="210" t="str">
        <f t="shared" si="0"/>
        <v/>
      </c>
      <c r="D54" s="119"/>
      <c r="E54" s="212" t="str">
        <f t="shared" si="5"/>
        <v/>
      </c>
      <c r="F54" s="154"/>
      <c r="G54" s="21">
        <f>VLOOKUP(A54,Liste!$F$3:$Q$1586,2,FALSE)</f>
        <v>0</v>
      </c>
      <c r="H54" s="21">
        <f>VLOOKUP(A54,Liste!$F$3:$Q$1586,3,FALSE)</f>
        <v>0</v>
      </c>
      <c r="I54" s="21">
        <f>VLOOKUP(A54,Liste!$F$3:$Q$1586,4,FALSE)</f>
        <v>0</v>
      </c>
      <c r="J54" s="21">
        <f>VLOOKUP(A54,Liste!$F$3:$Q$1586,5,FALSE)</f>
        <v>0</v>
      </c>
      <c r="K54" s="21">
        <f>VLOOKUP(A54,Liste!$F$3:$Q$1586,9,FALSE)</f>
        <v>0</v>
      </c>
      <c r="X54" s="218"/>
      <c r="Y54" s="219"/>
      <c r="AA54" s="222">
        <f t="shared" si="2"/>
        <v>0</v>
      </c>
      <c r="AC54" s="267" t="str">
        <f t="shared" si="3"/>
        <v>0</v>
      </c>
      <c r="AD54" s="221" t="e">
        <f>VLOOKUP(AC54,FSGT3_Class!$AL$8:$AM$107,2,FALSE)</f>
        <v>#N/A</v>
      </c>
      <c r="AE54" s="221" t="e">
        <f>VLOOKUP(AC54,FSGT4_Class!$AL$8:$AM$107,2,FALSE)</f>
        <v>#N/A</v>
      </c>
    </row>
    <row r="55" spans="1:31" ht="14.1" customHeight="1" x14ac:dyDescent="0.3">
      <c r="A55" s="206" t="str">
        <f t="shared" si="4"/>
        <v/>
      </c>
      <c r="B55" s="124"/>
      <c r="C55" s="210" t="str">
        <f t="shared" si="0"/>
        <v/>
      </c>
      <c r="D55" s="119"/>
      <c r="E55" s="212" t="str">
        <f t="shared" si="5"/>
        <v/>
      </c>
      <c r="F55" s="22"/>
      <c r="G55" s="21">
        <f>VLOOKUP(A55,Liste!$F$3:$Q$1586,2,FALSE)</f>
        <v>0</v>
      </c>
      <c r="H55" s="21">
        <f>VLOOKUP(A55,Liste!$F$3:$Q$1586,3,FALSE)</f>
        <v>0</v>
      </c>
      <c r="I55" s="21">
        <f>VLOOKUP(A55,Liste!$F$3:$Q$1586,4,FALSE)</f>
        <v>0</v>
      </c>
      <c r="J55" s="21">
        <f>VLOOKUP(A55,Liste!$F$3:$Q$1586,5,FALSE)</f>
        <v>0</v>
      </c>
      <c r="K55" s="21">
        <f>VLOOKUP(A55,Liste!$F$3:$Q$1586,9,FALSE)</f>
        <v>0</v>
      </c>
      <c r="X55" s="218"/>
      <c r="Y55" s="219"/>
      <c r="AA55" s="222">
        <f t="shared" si="2"/>
        <v>0</v>
      </c>
      <c r="AC55" s="267" t="str">
        <f t="shared" si="3"/>
        <v>0</v>
      </c>
      <c r="AD55" s="221" t="e">
        <f>VLOOKUP(AC55,FSGT3_Class!$AL$8:$AM$107,2,FALSE)</f>
        <v>#N/A</v>
      </c>
      <c r="AE55" s="221" t="e">
        <f>VLOOKUP(AC55,FSGT4_Class!$AL$8:$AM$107,2,FALSE)</f>
        <v>#N/A</v>
      </c>
    </row>
    <row r="56" spans="1:31" ht="14.1" customHeight="1" x14ac:dyDescent="0.3">
      <c r="A56" s="206" t="str">
        <f t="shared" si="4"/>
        <v/>
      </c>
      <c r="B56" s="124"/>
      <c r="C56" s="210" t="str">
        <f t="shared" si="0"/>
        <v/>
      </c>
      <c r="D56" s="119"/>
      <c r="E56" s="212" t="str">
        <f t="shared" si="5"/>
        <v/>
      </c>
      <c r="F56" s="154"/>
      <c r="G56" s="21">
        <f>VLOOKUP(A56,Liste!$F$3:$Q$1586,2,FALSE)</f>
        <v>0</v>
      </c>
      <c r="H56" s="21">
        <f>VLOOKUP(A56,Liste!$F$3:$Q$1586,3,FALSE)</f>
        <v>0</v>
      </c>
      <c r="I56" s="21">
        <f>VLOOKUP(A56,Liste!$F$3:$Q$1586,4,FALSE)</f>
        <v>0</v>
      </c>
      <c r="J56" s="21">
        <f>VLOOKUP(A56,Liste!$F$3:$Q$1586,5,FALSE)</f>
        <v>0</v>
      </c>
      <c r="K56" s="21">
        <f>VLOOKUP(A56,Liste!$F$3:$Q$1586,9,FALSE)</f>
        <v>0</v>
      </c>
      <c r="X56" s="218"/>
      <c r="Y56" s="219"/>
      <c r="AA56" s="222">
        <f t="shared" si="2"/>
        <v>0</v>
      </c>
      <c r="AC56" s="267" t="str">
        <f t="shared" si="3"/>
        <v>0</v>
      </c>
      <c r="AD56" s="221" t="e">
        <f>VLOOKUP(AC56,FSGT3_Class!$AL$8:$AM$107,2,FALSE)</f>
        <v>#N/A</v>
      </c>
      <c r="AE56" s="221" t="e">
        <f>VLOOKUP(AC56,FSGT4_Class!$AL$8:$AM$107,2,FALSE)</f>
        <v>#N/A</v>
      </c>
    </row>
    <row r="57" spans="1:31" ht="14.1" customHeight="1" x14ac:dyDescent="0.3">
      <c r="A57" s="206" t="str">
        <f t="shared" si="4"/>
        <v/>
      </c>
      <c r="B57" s="124"/>
      <c r="C57" s="210" t="str">
        <f t="shared" si="0"/>
        <v/>
      </c>
      <c r="D57" s="119"/>
      <c r="E57" s="212" t="str">
        <f t="shared" si="5"/>
        <v/>
      </c>
      <c r="F57" s="22"/>
      <c r="G57" s="21">
        <f>VLOOKUP(A57,Liste!$F$3:$Q$1586,2,FALSE)</f>
        <v>0</v>
      </c>
      <c r="H57" s="21">
        <f>VLOOKUP(A57,Liste!$F$3:$Q$1586,3,FALSE)</f>
        <v>0</v>
      </c>
      <c r="I57" s="21">
        <f>VLOOKUP(A57,Liste!$F$3:$Q$1586,4,FALSE)</f>
        <v>0</v>
      </c>
      <c r="J57" s="21">
        <f>VLOOKUP(A57,Liste!$F$3:$Q$1586,5,FALSE)</f>
        <v>0</v>
      </c>
      <c r="K57" s="21">
        <f>VLOOKUP(A57,Liste!$F$3:$Q$1586,9,FALSE)</f>
        <v>0</v>
      </c>
      <c r="X57" s="218"/>
      <c r="Y57" s="219"/>
      <c r="AA57" s="222">
        <f t="shared" si="2"/>
        <v>0</v>
      </c>
      <c r="AC57" s="267" t="str">
        <f t="shared" si="3"/>
        <v>0</v>
      </c>
      <c r="AD57" s="221" t="e">
        <f>VLOOKUP(AC57,FSGT3_Class!$AL$8:$AM$107,2,FALSE)</f>
        <v>#N/A</v>
      </c>
      <c r="AE57" s="221" t="e">
        <f>VLOOKUP(AC57,FSGT4_Class!$AL$8:$AM$107,2,FALSE)</f>
        <v>#N/A</v>
      </c>
    </row>
    <row r="58" spans="1:31" ht="14.1" customHeight="1" x14ac:dyDescent="0.3">
      <c r="A58" s="206" t="str">
        <f t="shared" si="4"/>
        <v/>
      </c>
      <c r="B58" s="124"/>
      <c r="C58" s="210" t="str">
        <f t="shared" si="0"/>
        <v/>
      </c>
      <c r="D58" s="119"/>
      <c r="E58" s="212" t="str">
        <f t="shared" si="5"/>
        <v/>
      </c>
      <c r="F58" s="154"/>
      <c r="G58" s="21">
        <f>VLOOKUP(A58,Liste!$F$3:$Q$1586,2,FALSE)</f>
        <v>0</v>
      </c>
      <c r="H58" s="21">
        <f>VLOOKUP(A58,Liste!$F$3:$Q$1586,3,FALSE)</f>
        <v>0</v>
      </c>
      <c r="I58" s="21">
        <f>VLOOKUP(A58,Liste!$F$3:$Q$1586,4,FALSE)</f>
        <v>0</v>
      </c>
      <c r="J58" s="21">
        <f>VLOOKUP(A58,Liste!$F$3:$Q$1586,5,FALSE)</f>
        <v>0</v>
      </c>
      <c r="K58" s="21">
        <f>VLOOKUP(A58,Liste!$F$3:$Q$1586,9,FALSE)</f>
        <v>0</v>
      </c>
      <c r="X58" s="218"/>
      <c r="Y58" s="219"/>
      <c r="AA58" s="222">
        <f t="shared" si="2"/>
        <v>0</v>
      </c>
      <c r="AC58" s="267" t="str">
        <f t="shared" si="3"/>
        <v>0</v>
      </c>
      <c r="AD58" s="221" t="e">
        <f>VLOOKUP(AC58,FSGT3_Class!$AL$8:$AM$107,2,FALSE)</f>
        <v>#N/A</v>
      </c>
      <c r="AE58" s="221" t="e">
        <f>VLOOKUP(AC58,FSGT4_Class!$AL$8:$AM$107,2,FALSE)</f>
        <v>#N/A</v>
      </c>
    </row>
    <row r="59" spans="1:31" ht="14.1" customHeight="1" x14ac:dyDescent="0.3">
      <c r="A59" s="206" t="str">
        <f t="shared" si="4"/>
        <v/>
      </c>
      <c r="B59" s="124"/>
      <c r="C59" s="210" t="str">
        <f t="shared" si="0"/>
        <v/>
      </c>
      <c r="D59" s="119"/>
      <c r="E59" s="212" t="str">
        <f t="shared" si="5"/>
        <v/>
      </c>
      <c r="F59" s="22"/>
      <c r="G59" s="21">
        <f>VLOOKUP(A59,Liste!$F$3:$Q$1586,2,FALSE)</f>
        <v>0</v>
      </c>
      <c r="H59" s="21">
        <f>VLOOKUP(A59,Liste!$F$3:$Q$1586,3,FALSE)</f>
        <v>0</v>
      </c>
      <c r="I59" s="21">
        <f>VLOOKUP(A59,Liste!$F$3:$Q$1586,4,FALSE)</f>
        <v>0</v>
      </c>
      <c r="J59" s="21">
        <f>VLOOKUP(A59,Liste!$F$3:$Q$1586,5,FALSE)</f>
        <v>0</v>
      </c>
      <c r="K59" s="21">
        <f>VLOOKUP(A59,Liste!$F$3:$Q$1586,9,FALSE)</f>
        <v>0</v>
      </c>
      <c r="X59" s="218"/>
      <c r="Y59" s="219"/>
      <c r="AA59" s="222">
        <f t="shared" si="2"/>
        <v>0</v>
      </c>
      <c r="AC59" s="267" t="str">
        <f t="shared" si="3"/>
        <v>0</v>
      </c>
      <c r="AD59" s="221" t="e">
        <f>VLOOKUP(AC59,FSGT3_Class!$AL$8:$AM$107,2,FALSE)</f>
        <v>#N/A</v>
      </c>
      <c r="AE59" s="221" t="e">
        <f>VLOOKUP(AC59,FSGT4_Class!$AL$8:$AM$107,2,FALSE)</f>
        <v>#N/A</v>
      </c>
    </row>
    <row r="60" spans="1:31" ht="14.1" customHeight="1" x14ac:dyDescent="0.3">
      <c r="A60" s="206" t="str">
        <f t="shared" si="4"/>
        <v/>
      </c>
      <c r="B60" s="124"/>
      <c r="C60" s="210" t="str">
        <f t="shared" si="0"/>
        <v/>
      </c>
      <c r="D60" s="119"/>
      <c r="E60" s="212" t="str">
        <f t="shared" si="5"/>
        <v/>
      </c>
      <c r="F60" s="154"/>
      <c r="G60" s="21">
        <f>VLOOKUP(A60,Liste!$F$3:$Q$1586,2,FALSE)</f>
        <v>0</v>
      </c>
      <c r="H60" s="21">
        <f>VLOOKUP(A60,Liste!$F$3:$Q$1586,3,FALSE)</f>
        <v>0</v>
      </c>
      <c r="I60" s="21">
        <f>VLOOKUP(A60,Liste!$F$3:$Q$1586,4,FALSE)</f>
        <v>0</v>
      </c>
      <c r="J60" s="21">
        <f>VLOOKUP(A60,Liste!$F$3:$Q$1586,5,FALSE)</f>
        <v>0</v>
      </c>
      <c r="K60" s="21">
        <f>VLOOKUP(A60,Liste!$F$3:$Q$1586,9,FALSE)</f>
        <v>0</v>
      </c>
      <c r="X60" s="218"/>
      <c r="Y60" s="219"/>
      <c r="AA60" s="222">
        <f t="shared" si="2"/>
        <v>0</v>
      </c>
      <c r="AC60" s="267" t="str">
        <f t="shared" si="3"/>
        <v>0</v>
      </c>
      <c r="AD60" s="221" t="e">
        <f>VLOOKUP(AC60,FSGT3_Class!$AL$8:$AM$107,2,FALSE)</f>
        <v>#N/A</v>
      </c>
      <c r="AE60" s="221" t="e">
        <f>VLOOKUP(AC60,FSGT4_Class!$AL$8:$AM$107,2,FALSE)</f>
        <v>#N/A</v>
      </c>
    </row>
    <row r="61" spans="1:31" ht="14.1" customHeight="1" x14ac:dyDescent="0.3">
      <c r="A61" s="206" t="str">
        <f t="shared" si="4"/>
        <v/>
      </c>
      <c r="B61" s="124"/>
      <c r="C61" s="210" t="str">
        <f t="shared" si="0"/>
        <v/>
      </c>
      <c r="D61" s="119"/>
      <c r="E61" s="212" t="str">
        <f t="shared" si="5"/>
        <v/>
      </c>
      <c r="F61" s="22"/>
      <c r="G61" s="21">
        <f>VLOOKUP(A61,Liste!$F$3:$Q$1586,2,FALSE)</f>
        <v>0</v>
      </c>
      <c r="H61" s="21">
        <f>VLOOKUP(A61,Liste!$F$3:$Q$1586,3,FALSE)</f>
        <v>0</v>
      </c>
      <c r="I61" s="21">
        <f>VLOOKUP(A61,Liste!$F$3:$Q$1586,4,FALSE)</f>
        <v>0</v>
      </c>
      <c r="J61" s="21">
        <f>VLOOKUP(A61,Liste!$F$3:$Q$1586,5,FALSE)</f>
        <v>0</v>
      </c>
      <c r="K61" s="21">
        <f>VLOOKUP(A61,Liste!$F$3:$Q$1586,9,FALSE)</f>
        <v>0</v>
      </c>
      <c r="X61" s="218"/>
      <c r="Y61" s="219"/>
      <c r="AA61" s="222">
        <f t="shared" si="2"/>
        <v>0</v>
      </c>
      <c r="AC61" s="267" t="str">
        <f t="shared" si="3"/>
        <v>0</v>
      </c>
      <c r="AD61" s="221" t="e">
        <f>VLOOKUP(AC61,FSGT3_Class!$AL$8:$AM$107,2,FALSE)</f>
        <v>#N/A</v>
      </c>
      <c r="AE61" s="221" t="e">
        <f>VLOOKUP(AC61,FSGT4_Class!$AL$8:$AM$107,2,FALSE)</f>
        <v>#N/A</v>
      </c>
    </row>
    <row r="62" spans="1:31" ht="14.1" customHeight="1" x14ac:dyDescent="0.3">
      <c r="A62" s="206" t="str">
        <f t="shared" si="4"/>
        <v/>
      </c>
      <c r="B62" s="124"/>
      <c r="C62" s="210" t="str">
        <f t="shared" si="0"/>
        <v/>
      </c>
      <c r="D62" s="119"/>
      <c r="E62" s="212" t="str">
        <f t="shared" si="5"/>
        <v/>
      </c>
      <c r="F62" s="154"/>
      <c r="G62" s="21">
        <f>VLOOKUP(A62,Liste!$F$3:$Q$1586,2,FALSE)</f>
        <v>0</v>
      </c>
      <c r="H62" s="21">
        <f>VLOOKUP(A62,Liste!$F$3:$Q$1586,3,FALSE)</f>
        <v>0</v>
      </c>
      <c r="I62" s="21">
        <f>VLOOKUP(A62,Liste!$F$3:$Q$1586,4,FALSE)</f>
        <v>0</v>
      </c>
      <c r="J62" s="21">
        <f>VLOOKUP(A62,Liste!$F$3:$Q$1586,5,FALSE)</f>
        <v>0</v>
      </c>
      <c r="K62" s="21">
        <f>VLOOKUP(A62,Liste!$F$3:$Q$1586,9,FALSE)</f>
        <v>0</v>
      </c>
      <c r="X62" s="218"/>
      <c r="Y62" s="219"/>
      <c r="AA62" s="222">
        <f t="shared" si="2"/>
        <v>0</v>
      </c>
      <c r="AC62" s="267" t="str">
        <f t="shared" si="3"/>
        <v>0</v>
      </c>
      <c r="AD62" s="221" t="e">
        <f>VLOOKUP(AC62,FSGT3_Class!$AL$8:$AM$107,2,FALSE)</f>
        <v>#N/A</v>
      </c>
      <c r="AE62" s="221" t="e">
        <f>VLOOKUP(AC62,FSGT4_Class!$AL$8:$AM$107,2,FALSE)</f>
        <v>#N/A</v>
      </c>
    </row>
    <row r="63" spans="1:31" ht="14.1" customHeight="1" x14ac:dyDescent="0.3">
      <c r="A63" s="206" t="str">
        <f t="shared" si="4"/>
        <v/>
      </c>
      <c r="B63" s="124"/>
      <c r="C63" s="210" t="str">
        <f t="shared" si="0"/>
        <v/>
      </c>
      <c r="D63" s="119"/>
      <c r="E63" s="212" t="str">
        <f t="shared" si="5"/>
        <v/>
      </c>
      <c r="F63" s="22"/>
      <c r="G63" s="21">
        <f>VLOOKUP(A63,Liste!$F$3:$Q$1586,2,FALSE)</f>
        <v>0</v>
      </c>
      <c r="H63" s="21">
        <f>VLOOKUP(A63,Liste!$F$3:$Q$1586,3,FALSE)</f>
        <v>0</v>
      </c>
      <c r="I63" s="21">
        <f>VLOOKUP(A63,Liste!$F$3:$Q$1586,4,FALSE)</f>
        <v>0</v>
      </c>
      <c r="J63" s="21">
        <f>VLOOKUP(A63,Liste!$F$3:$Q$1586,5,FALSE)</f>
        <v>0</v>
      </c>
      <c r="K63" s="21">
        <f>VLOOKUP(A63,Liste!$F$3:$Q$1586,9,FALSE)</f>
        <v>0</v>
      </c>
      <c r="X63" s="218"/>
      <c r="Y63" s="219"/>
      <c r="AA63" s="222">
        <f t="shared" si="2"/>
        <v>0</v>
      </c>
      <c r="AC63" s="267" t="str">
        <f t="shared" si="3"/>
        <v>0</v>
      </c>
      <c r="AD63" s="221" t="e">
        <f>VLOOKUP(AC63,FSGT3_Class!$AL$8:$AM$107,2,FALSE)</f>
        <v>#N/A</v>
      </c>
      <c r="AE63" s="221" t="e">
        <f>VLOOKUP(AC63,FSGT4_Class!$AL$8:$AM$107,2,FALSE)</f>
        <v>#N/A</v>
      </c>
    </row>
    <row r="64" spans="1:31" ht="14.1" customHeight="1" x14ac:dyDescent="0.3">
      <c r="A64" s="206" t="str">
        <f t="shared" si="4"/>
        <v/>
      </c>
      <c r="B64" s="124"/>
      <c r="C64" s="210" t="str">
        <f t="shared" si="0"/>
        <v/>
      </c>
      <c r="D64" s="119"/>
      <c r="E64" s="212" t="str">
        <f t="shared" si="5"/>
        <v/>
      </c>
      <c r="F64" s="154"/>
      <c r="G64" s="21">
        <f>VLOOKUP(A64,Liste!$F$3:$Q$1586,2,FALSE)</f>
        <v>0</v>
      </c>
      <c r="H64" s="21">
        <f>VLOOKUP(A64,Liste!$F$3:$Q$1586,3,FALSE)</f>
        <v>0</v>
      </c>
      <c r="I64" s="21">
        <f>VLOOKUP(A64,Liste!$F$3:$Q$1586,4,FALSE)</f>
        <v>0</v>
      </c>
      <c r="J64" s="21">
        <f>VLOOKUP(A64,Liste!$F$3:$Q$1586,5,FALSE)</f>
        <v>0</v>
      </c>
      <c r="K64" s="21">
        <f>VLOOKUP(A64,Liste!$F$3:$Q$1586,9,FALSE)</f>
        <v>0</v>
      </c>
      <c r="X64" s="218"/>
      <c r="Y64" s="219"/>
      <c r="AA64" s="222">
        <f t="shared" si="2"/>
        <v>0</v>
      </c>
      <c r="AC64" s="267" t="str">
        <f t="shared" si="3"/>
        <v>0</v>
      </c>
      <c r="AD64" s="221" t="e">
        <f>VLOOKUP(AC64,FSGT3_Class!$AL$8:$AM$107,2,FALSE)</f>
        <v>#N/A</v>
      </c>
      <c r="AE64" s="221" t="e">
        <f>VLOOKUP(AC64,FSGT4_Class!$AL$8:$AM$107,2,FALSE)</f>
        <v>#N/A</v>
      </c>
    </row>
    <row r="65" spans="1:31" ht="14.1" customHeight="1" x14ac:dyDescent="0.3">
      <c r="A65" s="206" t="str">
        <f t="shared" si="4"/>
        <v/>
      </c>
      <c r="B65" s="124"/>
      <c r="C65" s="210" t="str">
        <f t="shared" si="0"/>
        <v/>
      </c>
      <c r="D65" s="119"/>
      <c r="E65" s="212" t="str">
        <f t="shared" si="5"/>
        <v/>
      </c>
      <c r="F65" s="22"/>
      <c r="G65" s="21">
        <f>VLOOKUP(A65,Liste!$F$3:$Q$1586,2,FALSE)</f>
        <v>0</v>
      </c>
      <c r="H65" s="21">
        <f>VLOOKUP(A65,Liste!$F$3:$Q$1586,3,FALSE)</f>
        <v>0</v>
      </c>
      <c r="I65" s="21">
        <f>VLOOKUP(A65,Liste!$F$3:$Q$1586,4,FALSE)</f>
        <v>0</v>
      </c>
      <c r="J65" s="21">
        <f>VLOOKUP(A65,Liste!$F$3:$Q$1586,5,FALSE)</f>
        <v>0</v>
      </c>
      <c r="K65" s="21">
        <f>VLOOKUP(A65,Liste!$F$3:$Q$1586,9,FALSE)</f>
        <v>0</v>
      </c>
      <c r="X65" s="218"/>
      <c r="Y65" s="219"/>
      <c r="AA65" s="222">
        <f t="shared" si="2"/>
        <v>0</v>
      </c>
      <c r="AC65" s="267" t="str">
        <f t="shared" si="3"/>
        <v>0</v>
      </c>
      <c r="AD65" s="221" t="e">
        <f>VLOOKUP(AC65,FSGT3_Class!$AL$8:$AM$107,2,FALSE)</f>
        <v>#N/A</v>
      </c>
      <c r="AE65" s="221" t="e">
        <f>VLOOKUP(AC65,FSGT4_Class!$AL$8:$AM$107,2,FALSE)</f>
        <v>#N/A</v>
      </c>
    </row>
    <row r="66" spans="1:31" ht="14.1" customHeight="1" x14ac:dyDescent="0.3">
      <c r="A66" s="206" t="str">
        <f t="shared" si="4"/>
        <v/>
      </c>
      <c r="B66" s="124"/>
      <c r="C66" s="210" t="str">
        <f t="shared" si="0"/>
        <v/>
      </c>
      <c r="D66" s="119"/>
      <c r="E66" s="212" t="str">
        <f t="shared" si="5"/>
        <v/>
      </c>
      <c r="F66" s="154"/>
      <c r="G66" s="21">
        <f>VLOOKUP(A66,Liste!$F$3:$Q$1586,2,FALSE)</f>
        <v>0</v>
      </c>
      <c r="H66" s="21">
        <f>VLOOKUP(A66,Liste!$F$3:$Q$1586,3,FALSE)</f>
        <v>0</v>
      </c>
      <c r="I66" s="21">
        <f>VLOOKUP(A66,Liste!$F$3:$Q$1586,4,FALSE)</f>
        <v>0</v>
      </c>
      <c r="J66" s="21">
        <f>VLOOKUP(A66,Liste!$F$3:$Q$1586,5,FALSE)</f>
        <v>0</v>
      </c>
      <c r="K66" s="21">
        <f>VLOOKUP(A66,Liste!$F$3:$Q$1586,9,FALSE)</f>
        <v>0</v>
      </c>
      <c r="X66" s="218"/>
      <c r="Y66" s="219"/>
      <c r="AA66" s="222">
        <f t="shared" si="2"/>
        <v>0</v>
      </c>
      <c r="AC66" s="267" t="str">
        <f t="shared" si="3"/>
        <v>0</v>
      </c>
      <c r="AD66" s="221" t="e">
        <f>VLOOKUP(AC66,FSGT3_Class!$AL$8:$AM$107,2,FALSE)</f>
        <v>#N/A</v>
      </c>
      <c r="AE66" s="221" t="e">
        <f>VLOOKUP(AC66,FSGT4_Class!$AL$8:$AM$107,2,FALSE)</f>
        <v>#N/A</v>
      </c>
    </row>
    <row r="67" spans="1:31" ht="14.1" customHeight="1" x14ac:dyDescent="0.3">
      <c r="A67" s="206" t="str">
        <f t="shared" si="4"/>
        <v/>
      </c>
      <c r="B67" s="124"/>
      <c r="C67" s="210" t="str">
        <f t="shared" si="0"/>
        <v/>
      </c>
      <c r="D67" s="119"/>
      <c r="E67" s="212" t="str">
        <f t="shared" si="5"/>
        <v/>
      </c>
      <c r="F67" s="22"/>
      <c r="G67" s="21">
        <f>VLOOKUP(A67,Liste!$F$3:$Q$1586,2,FALSE)</f>
        <v>0</v>
      </c>
      <c r="H67" s="21">
        <f>VLOOKUP(A67,Liste!$F$3:$Q$1586,3,FALSE)</f>
        <v>0</v>
      </c>
      <c r="I67" s="21">
        <f>VLOOKUP(A67,Liste!$F$3:$Q$1586,4,FALSE)</f>
        <v>0</v>
      </c>
      <c r="J67" s="21">
        <f>VLOOKUP(A67,Liste!$F$3:$Q$1586,5,FALSE)</f>
        <v>0</v>
      </c>
      <c r="K67" s="21">
        <f>VLOOKUP(A67,Liste!$F$3:$Q$1586,9,FALSE)</f>
        <v>0</v>
      </c>
      <c r="X67" s="218"/>
      <c r="Y67" s="219"/>
      <c r="AA67" s="222">
        <f t="shared" si="2"/>
        <v>0</v>
      </c>
      <c r="AC67" s="267" t="str">
        <f t="shared" si="3"/>
        <v>0</v>
      </c>
      <c r="AD67" s="221" t="e">
        <f>VLOOKUP(AC67,FSGT3_Class!$AL$8:$AM$107,2,FALSE)</f>
        <v>#N/A</v>
      </c>
      <c r="AE67" s="221" t="e">
        <f>VLOOKUP(AC67,FSGT4_Class!$AL$8:$AM$107,2,FALSE)</f>
        <v>#N/A</v>
      </c>
    </row>
    <row r="68" spans="1:31" ht="14.1" customHeight="1" x14ac:dyDescent="0.3">
      <c r="A68" s="206" t="str">
        <f t="shared" si="4"/>
        <v/>
      </c>
      <c r="B68" s="124"/>
      <c r="C68" s="210" t="str">
        <f t="shared" si="0"/>
        <v/>
      </c>
      <c r="D68" s="119"/>
      <c r="E68" s="212" t="str">
        <f t="shared" si="5"/>
        <v/>
      </c>
      <c r="F68" s="154"/>
      <c r="G68" s="21">
        <f>VLOOKUP(A68,Liste!$F$3:$Q$1586,2,FALSE)</f>
        <v>0</v>
      </c>
      <c r="H68" s="21">
        <f>VLOOKUP(A68,Liste!$F$3:$Q$1586,3,FALSE)</f>
        <v>0</v>
      </c>
      <c r="I68" s="21">
        <f>VLOOKUP(A68,Liste!$F$3:$Q$1586,4,FALSE)</f>
        <v>0</v>
      </c>
      <c r="J68" s="21">
        <f>VLOOKUP(A68,Liste!$F$3:$Q$1586,5,FALSE)</f>
        <v>0</v>
      </c>
      <c r="K68" s="21">
        <f>VLOOKUP(A68,Liste!$F$3:$Q$1586,9,FALSE)</f>
        <v>0</v>
      </c>
      <c r="X68" s="218"/>
      <c r="Y68" s="219"/>
      <c r="AA68" s="222">
        <f t="shared" si="2"/>
        <v>0</v>
      </c>
      <c r="AC68" s="267" t="str">
        <f t="shared" si="3"/>
        <v>0</v>
      </c>
      <c r="AD68" s="221" t="e">
        <f>VLOOKUP(AC68,FSGT3_Class!$AL$8:$AM$107,2,FALSE)</f>
        <v>#N/A</v>
      </c>
      <c r="AE68" s="221" t="e">
        <f>VLOOKUP(AC68,FSGT4_Class!$AL$8:$AM$107,2,FALSE)</f>
        <v>#N/A</v>
      </c>
    </row>
    <row r="69" spans="1:31" ht="14.1" customHeight="1" x14ac:dyDescent="0.3">
      <c r="A69" s="206" t="str">
        <f t="shared" si="4"/>
        <v/>
      </c>
      <c r="B69" s="124"/>
      <c r="C69" s="210" t="str">
        <f t="shared" si="0"/>
        <v/>
      </c>
      <c r="D69" s="119"/>
      <c r="E69" s="212" t="str">
        <f t="shared" si="5"/>
        <v/>
      </c>
      <c r="F69" s="22"/>
      <c r="G69" s="21">
        <f>VLOOKUP(A69,Liste!$F$3:$Q$1586,2,FALSE)</f>
        <v>0</v>
      </c>
      <c r="H69" s="21">
        <f>VLOOKUP(A69,Liste!$F$3:$Q$1586,3,FALSE)</f>
        <v>0</v>
      </c>
      <c r="I69" s="21">
        <f>VLOOKUP(A69,Liste!$F$3:$Q$1586,4,FALSE)</f>
        <v>0</v>
      </c>
      <c r="J69" s="21">
        <f>VLOOKUP(A69,Liste!$F$3:$Q$1586,5,FALSE)</f>
        <v>0</v>
      </c>
      <c r="K69" s="21">
        <f>VLOOKUP(A69,Liste!$F$3:$Q$1586,9,FALSE)</f>
        <v>0</v>
      </c>
      <c r="X69" s="218"/>
      <c r="Y69" s="219"/>
      <c r="AA69" s="222">
        <f t="shared" si="2"/>
        <v>0</v>
      </c>
      <c r="AC69" s="267" t="str">
        <f t="shared" si="3"/>
        <v>0</v>
      </c>
      <c r="AD69" s="221" t="e">
        <f>VLOOKUP(AC69,FSGT3_Class!$AL$8:$AM$107,2,FALSE)</f>
        <v>#N/A</v>
      </c>
      <c r="AE69" s="221" t="e">
        <f>VLOOKUP(AC69,FSGT4_Class!$AL$8:$AM$107,2,FALSE)</f>
        <v>#N/A</v>
      </c>
    </row>
    <row r="70" spans="1:31" ht="14.1" customHeight="1" x14ac:dyDescent="0.3">
      <c r="A70" s="206" t="str">
        <f t="shared" si="4"/>
        <v/>
      </c>
      <c r="B70" s="124"/>
      <c r="C70" s="210" t="str">
        <f t="shared" si="0"/>
        <v/>
      </c>
      <c r="D70" s="119"/>
      <c r="E70" s="212" t="str">
        <f t="shared" si="5"/>
        <v/>
      </c>
      <c r="F70" s="154"/>
      <c r="G70" s="21">
        <f>VLOOKUP(A70,Liste!$F$3:$Q$1586,2,FALSE)</f>
        <v>0</v>
      </c>
      <c r="H70" s="21">
        <f>VLOOKUP(A70,Liste!$F$3:$Q$1586,3,FALSE)</f>
        <v>0</v>
      </c>
      <c r="I70" s="21">
        <f>VLOOKUP(A70,Liste!$F$3:$Q$1586,4,FALSE)</f>
        <v>0</v>
      </c>
      <c r="J70" s="21">
        <f>VLOOKUP(A70,Liste!$F$3:$Q$1586,5,FALSE)</f>
        <v>0</v>
      </c>
      <c r="K70" s="21">
        <f>VLOOKUP(A70,Liste!$F$3:$Q$1586,9,FALSE)</f>
        <v>0</v>
      </c>
      <c r="X70" s="218"/>
      <c r="Y70" s="219"/>
      <c r="AA70" s="222">
        <f t="shared" si="2"/>
        <v>0</v>
      </c>
      <c r="AC70" s="267" t="str">
        <f t="shared" si="3"/>
        <v>0</v>
      </c>
      <c r="AD70" s="221" t="e">
        <f>VLOOKUP(AC70,FSGT3_Class!$AL$8:$AM$107,2,FALSE)</f>
        <v>#N/A</v>
      </c>
      <c r="AE70" s="221" t="e">
        <f>VLOOKUP(AC70,FSGT4_Class!$AL$8:$AM$107,2,FALSE)</f>
        <v>#N/A</v>
      </c>
    </row>
    <row r="71" spans="1:31" ht="14.1" customHeight="1" x14ac:dyDescent="0.3">
      <c r="A71" s="206" t="str">
        <f t="shared" si="4"/>
        <v/>
      </c>
      <c r="B71" s="124"/>
      <c r="C71" s="210" t="str">
        <f t="shared" ref="C71:C107" si="6">IF(B71="","",CONCATENATE($B$6,B71))</f>
        <v/>
      </c>
      <c r="D71" s="119"/>
      <c r="E71" s="212" t="str">
        <f t="shared" si="5"/>
        <v/>
      </c>
      <c r="F71" s="22"/>
      <c r="G71" s="21">
        <f>VLOOKUP(A71,Liste!$F$3:$Q$1586,2,FALSE)</f>
        <v>0</v>
      </c>
      <c r="H71" s="21">
        <f>VLOOKUP(A71,Liste!$F$3:$Q$1586,3,FALSE)</f>
        <v>0</v>
      </c>
      <c r="I71" s="21">
        <f>VLOOKUP(A71,Liste!$F$3:$Q$1586,4,FALSE)</f>
        <v>0</v>
      </c>
      <c r="J71" s="21">
        <f>VLOOKUP(A71,Liste!$F$3:$Q$1586,5,FALSE)</f>
        <v>0</v>
      </c>
      <c r="K71" s="21">
        <f>VLOOKUP(A71,Liste!$F$3:$Q$1586,9,FALSE)</f>
        <v>0</v>
      </c>
      <c r="X71" s="218"/>
      <c r="Y71" s="219"/>
      <c r="AA71" s="222">
        <f t="shared" si="2"/>
        <v>0</v>
      </c>
      <c r="AC71" s="267" t="str">
        <f t="shared" si="3"/>
        <v>0</v>
      </c>
      <c r="AD71" s="221" t="e">
        <f>VLOOKUP(AC71,FSGT3_Class!$AL$8:$AM$107,2,FALSE)</f>
        <v>#N/A</v>
      </c>
      <c r="AE71" s="221" t="e">
        <f>VLOOKUP(AC71,FSGT4_Class!$AL$8:$AM$107,2,FALSE)</f>
        <v>#N/A</v>
      </c>
    </row>
    <row r="72" spans="1:31" ht="14.1" customHeight="1" x14ac:dyDescent="0.3">
      <c r="A72" s="206" t="str">
        <f t="shared" si="4"/>
        <v/>
      </c>
      <c r="B72" s="124"/>
      <c r="C72" s="210" t="str">
        <f t="shared" si="6"/>
        <v/>
      </c>
      <c r="D72" s="119"/>
      <c r="E72" s="212" t="str">
        <f t="shared" si="5"/>
        <v/>
      </c>
      <c r="F72" s="154"/>
      <c r="G72" s="21">
        <f>VLOOKUP(A72,Liste!$F$3:$Q$1586,2,FALSE)</f>
        <v>0</v>
      </c>
      <c r="H72" s="21">
        <f>VLOOKUP(A72,Liste!$F$3:$Q$1586,3,FALSE)</f>
        <v>0</v>
      </c>
      <c r="I72" s="21">
        <f>VLOOKUP(A72,Liste!$F$3:$Q$1586,4,FALSE)</f>
        <v>0</v>
      </c>
      <c r="J72" s="21">
        <f>VLOOKUP(A72,Liste!$F$3:$Q$1586,5,FALSE)</f>
        <v>0</v>
      </c>
      <c r="K72" s="21">
        <f>VLOOKUP(A72,Liste!$F$3:$Q$1586,9,FALSE)</f>
        <v>0</v>
      </c>
      <c r="X72" s="218"/>
      <c r="Y72" s="219"/>
      <c r="AA72" s="222">
        <f t="shared" ref="AA72:AA107" si="7">IF(K72=4,1,0)</f>
        <v>0</v>
      </c>
      <c r="AC72" s="267" t="str">
        <f t="shared" ref="AC72:AC107" si="8">CONCATENATE(F72,G72)</f>
        <v>0</v>
      </c>
      <c r="AD72" s="221" t="e">
        <f>VLOOKUP(AC72,FSGT3_Class!$AL$8:$AM$107,2,FALSE)</f>
        <v>#N/A</v>
      </c>
      <c r="AE72" s="221" t="e">
        <f>VLOOKUP(AC72,FSGT4_Class!$AL$8:$AM$107,2,FALSE)</f>
        <v>#N/A</v>
      </c>
    </row>
    <row r="73" spans="1:31" ht="14.1" customHeight="1" x14ac:dyDescent="0.3">
      <c r="A73" s="206" t="str">
        <f t="shared" ref="A73:A107" si="9">IF(C73="",E73,C73)</f>
        <v/>
      </c>
      <c r="B73" s="124"/>
      <c r="C73" s="210" t="str">
        <f t="shared" si="6"/>
        <v/>
      </c>
      <c r="D73" s="119"/>
      <c r="E73" s="212" t="str">
        <f t="shared" si="5"/>
        <v/>
      </c>
      <c r="F73" s="22"/>
      <c r="G73" s="21">
        <f>VLOOKUP(A73,Liste!$F$3:$Q$1586,2,FALSE)</f>
        <v>0</v>
      </c>
      <c r="H73" s="21">
        <f>VLOOKUP(A73,Liste!$F$3:$Q$1586,3,FALSE)</f>
        <v>0</v>
      </c>
      <c r="I73" s="21">
        <f>VLOOKUP(A73,Liste!$F$3:$Q$1586,4,FALSE)</f>
        <v>0</v>
      </c>
      <c r="J73" s="21">
        <f>VLOOKUP(A73,Liste!$F$3:$Q$1586,5,FALSE)</f>
        <v>0</v>
      </c>
      <c r="K73" s="21">
        <f>VLOOKUP(A73,Liste!$F$3:$Q$1586,9,FALSE)</f>
        <v>0</v>
      </c>
      <c r="X73" s="218"/>
      <c r="Y73" s="219"/>
      <c r="AA73" s="222">
        <f t="shared" si="7"/>
        <v>0</v>
      </c>
      <c r="AC73" s="267" t="str">
        <f t="shared" si="8"/>
        <v>0</v>
      </c>
      <c r="AD73" s="221" t="e">
        <f>VLOOKUP(AC73,FSGT3_Class!$AL$8:$AM$107,2,FALSE)</f>
        <v>#N/A</v>
      </c>
      <c r="AE73" s="221" t="e">
        <f>VLOOKUP(AC73,FSGT4_Class!$AL$8:$AM$107,2,FALSE)</f>
        <v>#N/A</v>
      </c>
    </row>
    <row r="74" spans="1:31" ht="14.1" customHeight="1" x14ac:dyDescent="0.3">
      <c r="A74" s="206" t="str">
        <f t="shared" si="9"/>
        <v/>
      </c>
      <c r="B74" s="124"/>
      <c r="C74" s="210" t="str">
        <f t="shared" si="6"/>
        <v/>
      </c>
      <c r="D74" s="119"/>
      <c r="E74" s="212" t="str">
        <f t="shared" si="5"/>
        <v/>
      </c>
      <c r="F74" s="154"/>
      <c r="G74" s="21">
        <f>VLOOKUP(A74,Liste!$F$3:$Q$1586,2,FALSE)</f>
        <v>0</v>
      </c>
      <c r="H74" s="21">
        <f>VLOOKUP(A74,Liste!$F$3:$Q$1586,3,FALSE)</f>
        <v>0</v>
      </c>
      <c r="I74" s="21">
        <f>VLOOKUP(A74,Liste!$F$3:$Q$1586,4,FALSE)</f>
        <v>0</v>
      </c>
      <c r="J74" s="21">
        <f>VLOOKUP(A74,Liste!$F$3:$Q$1586,5,FALSE)</f>
        <v>0</v>
      </c>
      <c r="K74" s="21">
        <f>VLOOKUP(A74,Liste!$F$3:$Q$1586,9,FALSE)</f>
        <v>0</v>
      </c>
      <c r="X74" s="218"/>
      <c r="Y74" s="219"/>
      <c r="AA74" s="222">
        <f t="shared" si="7"/>
        <v>0</v>
      </c>
      <c r="AC74" s="267" t="str">
        <f t="shared" si="8"/>
        <v>0</v>
      </c>
      <c r="AD74" s="221" t="e">
        <f>VLOOKUP(AC74,FSGT3_Class!$AL$8:$AM$107,2,FALSE)</f>
        <v>#N/A</v>
      </c>
      <c r="AE74" s="221" t="e">
        <f>VLOOKUP(AC74,FSGT4_Class!$AL$8:$AM$107,2,FALSE)</f>
        <v>#N/A</v>
      </c>
    </row>
    <row r="75" spans="1:31" ht="14.1" customHeight="1" x14ac:dyDescent="0.3">
      <c r="A75" s="206" t="str">
        <f t="shared" si="9"/>
        <v/>
      </c>
      <c r="B75" s="124"/>
      <c r="C75" s="210" t="str">
        <f t="shared" si="6"/>
        <v/>
      </c>
      <c r="D75" s="119"/>
      <c r="E75" s="212" t="str">
        <f t="shared" si="5"/>
        <v/>
      </c>
      <c r="F75" s="22"/>
      <c r="G75" s="21">
        <f>VLOOKUP(A75,Liste!$F$3:$Q$1586,2,FALSE)</f>
        <v>0</v>
      </c>
      <c r="H75" s="21">
        <f>VLOOKUP(A75,Liste!$F$3:$Q$1586,3,FALSE)</f>
        <v>0</v>
      </c>
      <c r="I75" s="21">
        <f>VLOOKUP(A75,Liste!$F$3:$Q$1586,4,FALSE)</f>
        <v>0</v>
      </c>
      <c r="J75" s="21">
        <f>VLOOKUP(A75,Liste!$F$3:$Q$1586,5,FALSE)</f>
        <v>0</v>
      </c>
      <c r="K75" s="21">
        <f>VLOOKUP(A75,Liste!$F$3:$Q$1586,9,FALSE)</f>
        <v>0</v>
      </c>
      <c r="X75" s="218"/>
      <c r="Y75" s="219"/>
      <c r="AA75" s="222">
        <f t="shared" si="7"/>
        <v>0</v>
      </c>
      <c r="AC75" s="267" t="str">
        <f t="shared" si="8"/>
        <v>0</v>
      </c>
      <c r="AD75" s="221" t="e">
        <f>VLOOKUP(AC75,FSGT3_Class!$AL$8:$AM$107,2,FALSE)</f>
        <v>#N/A</v>
      </c>
      <c r="AE75" s="221" t="e">
        <f>VLOOKUP(AC75,FSGT4_Class!$AL$8:$AM$107,2,FALSE)</f>
        <v>#N/A</v>
      </c>
    </row>
    <row r="76" spans="1:31" ht="14.1" customHeight="1" x14ac:dyDescent="0.3">
      <c r="A76" s="206" t="str">
        <f t="shared" si="9"/>
        <v/>
      </c>
      <c r="B76" s="124"/>
      <c r="C76" s="210" t="str">
        <f t="shared" si="6"/>
        <v/>
      </c>
      <c r="D76" s="119"/>
      <c r="E76" s="212" t="str">
        <f t="shared" si="5"/>
        <v/>
      </c>
      <c r="F76" s="154"/>
      <c r="G76" s="21">
        <f>VLOOKUP(A76,Liste!$F$3:$Q$1586,2,FALSE)</f>
        <v>0</v>
      </c>
      <c r="H76" s="21">
        <f>VLOOKUP(A76,Liste!$F$3:$Q$1586,3,FALSE)</f>
        <v>0</v>
      </c>
      <c r="I76" s="21">
        <f>VLOOKUP(A76,Liste!$F$3:$Q$1586,4,FALSE)</f>
        <v>0</v>
      </c>
      <c r="J76" s="21">
        <f>VLOOKUP(A76,Liste!$F$3:$Q$1586,5,FALSE)</f>
        <v>0</v>
      </c>
      <c r="K76" s="21">
        <f>VLOOKUP(A76,Liste!$F$3:$Q$1586,9,FALSE)</f>
        <v>0</v>
      </c>
      <c r="X76" s="218"/>
      <c r="Y76" s="219"/>
      <c r="AA76" s="222">
        <f t="shared" si="7"/>
        <v>0</v>
      </c>
      <c r="AC76" s="267" t="str">
        <f t="shared" si="8"/>
        <v>0</v>
      </c>
      <c r="AD76" s="221" t="e">
        <f>VLOOKUP(AC76,FSGT3_Class!$AL$8:$AM$107,2,FALSE)</f>
        <v>#N/A</v>
      </c>
      <c r="AE76" s="221" t="e">
        <f>VLOOKUP(AC76,FSGT4_Class!$AL$8:$AM$107,2,FALSE)</f>
        <v>#N/A</v>
      </c>
    </row>
    <row r="77" spans="1:31" ht="14.1" customHeight="1" x14ac:dyDescent="0.3">
      <c r="A77" s="206" t="str">
        <f t="shared" si="9"/>
        <v/>
      </c>
      <c r="B77" s="124"/>
      <c r="C77" s="210" t="str">
        <f t="shared" si="6"/>
        <v/>
      </c>
      <c r="D77" s="119"/>
      <c r="E77" s="212" t="str">
        <f t="shared" si="5"/>
        <v/>
      </c>
      <c r="F77" s="22"/>
      <c r="G77" s="21">
        <f>VLOOKUP(A77,Liste!$F$3:$Q$1586,2,FALSE)</f>
        <v>0</v>
      </c>
      <c r="H77" s="21">
        <f>VLOOKUP(A77,Liste!$F$3:$Q$1586,3,FALSE)</f>
        <v>0</v>
      </c>
      <c r="I77" s="21">
        <f>VLOOKUP(A77,Liste!$F$3:$Q$1586,4,FALSE)</f>
        <v>0</v>
      </c>
      <c r="J77" s="21">
        <f>VLOOKUP(A77,Liste!$F$3:$Q$1586,5,FALSE)</f>
        <v>0</v>
      </c>
      <c r="K77" s="21">
        <f>VLOOKUP(A77,Liste!$F$3:$Q$1586,9,FALSE)</f>
        <v>0</v>
      </c>
      <c r="X77" s="218"/>
      <c r="Y77" s="219"/>
      <c r="AA77" s="222">
        <f t="shared" si="7"/>
        <v>0</v>
      </c>
      <c r="AC77" s="267" t="str">
        <f t="shared" si="8"/>
        <v>0</v>
      </c>
      <c r="AD77" s="221" t="e">
        <f>VLOOKUP(AC77,FSGT3_Class!$AL$8:$AM$107,2,FALSE)</f>
        <v>#N/A</v>
      </c>
      <c r="AE77" s="221" t="e">
        <f>VLOOKUP(AC77,FSGT4_Class!$AL$8:$AM$107,2,FALSE)</f>
        <v>#N/A</v>
      </c>
    </row>
    <row r="78" spans="1:31" ht="14.1" customHeight="1" x14ac:dyDescent="0.3">
      <c r="A78" s="206" t="str">
        <f t="shared" si="9"/>
        <v/>
      </c>
      <c r="B78" s="124"/>
      <c r="C78" s="210" t="str">
        <f t="shared" si="6"/>
        <v/>
      </c>
      <c r="D78" s="119"/>
      <c r="E78" s="212" t="str">
        <f t="shared" si="5"/>
        <v/>
      </c>
      <c r="F78" s="154"/>
      <c r="G78" s="21">
        <f>VLOOKUP(A78,Liste!$F$3:$Q$1586,2,FALSE)</f>
        <v>0</v>
      </c>
      <c r="H78" s="21">
        <f>VLOOKUP(A78,Liste!$F$3:$Q$1586,3,FALSE)</f>
        <v>0</v>
      </c>
      <c r="I78" s="21">
        <f>VLOOKUP(A78,Liste!$F$3:$Q$1586,4,FALSE)</f>
        <v>0</v>
      </c>
      <c r="J78" s="21">
        <f>VLOOKUP(A78,Liste!$F$3:$Q$1586,5,FALSE)</f>
        <v>0</v>
      </c>
      <c r="K78" s="21">
        <f>VLOOKUP(A78,Liste!$F$3:$Q$1586,9,FALSE)</f>
        <v>0</v>
      </c>
      <c r="X78" s="218"/>
      <c r="Y78" s="219"/>
      <c r="AA78" s="222">
        <f t="shared" si="7"/>
        <v>0</v>
      </c>
      <c r="AC78" s="267" t="str">
        <f t="shared" si="8"/>
        <v>0</v>
      </c>
      <c r="AD78" s="221" t="e">
        <f>VLOOKUP(AC78,FSGT3_Class!$AL$8:$AM$107,2,FALSE)</f>
        <v>#N/A</v>
      </c>
      <c r="AE78" s="221" t="e">
        <f>VLOOKUP(AC78,FSGT4_Class!$AL$8:$AM$107,2,FALSE)</f>
        <v>#N/A</v>
      </c>
    </row>
    <row r="79" spans="1:31" ht="14.1" customHeight="1" x14ac:dyDescent="0.3">
      <c r="A79" s="206" t="str">
        <f t="shared" si="9"/>
        <v/>
      </c>
      <c r="B79" s="124"/>
      <c r="C79" s="210" t="str">
        <f t="shared" si="6"/>
        <v/>
      </c>
      <c r="D79" s="119"/>
      <c r="E79" s="212" t="str">
        <f t="shared" si="5"/>
        <v/>
      </c>
      <c r="F79" s="22"/>
      <c r="G79" s="21">
        <f>VLOOKUP(A79,Liste!$F$3:$Q$1586,2,FALSE)</f>
        <v>0</v>
      </c>
      <c r="H79" s="21">
        <f>VLOOKUP(A79,Liste!$F$3:$Q$1586,3,FALSE)</f>
        <v>0</v>
      </c>
      <c r="I79" s="21">
        <f>VLOOKUP(A79,Liste!$F$3:$Q$1586,4,FALSE)</f>
        <v>0</v>
      </c>
      <c r="J79" s="21">
        <f>VLOOKUP(A79,Liste!$F$3:$Q$1586,5,FALSE)</f>
        <v>0</v>
      </c>
      <c r="K79" s="21">
        <f>VLOOKUP(A79,Liste!$F$3:$Q$1586,9,FALSE)</f>
        <v>0</v>
      </c>
      <c r="X79" s="218"/>
      <c r="Y79" s="219"/>
      <c r="AA79" s="222">
        <f t="shared" si="7"/>
        <v>0</v>
      </c>
      <c r="AC79" s="267" t="str">
        <f t="shared" si="8"/>
        <v>0</v>
      </c>
      <c r="AD79" s="221" t="e">
        <f>VLOOKUP(AC79,FSGT3_Class!$AL$8:$AM$107,2,FALSE)</f>
        <v>#N/A</v>
      </c>
      <c r="AE79" s="221" t="e">
        <f>VLOOKUP(AC79,FSGT4_Class!$AL$8:$AM$107,2,FALSE)</f>
        <v>#N/A</v>
      </c>
    </row>
    <row r="80" spans="1:31" ht="14.1" customHeight="1" x14ac:dyDescent="0.3">
      <c r="A80" s="206" t="str">
        <f t="shared" si="9"/>
        <v/>
      </c>
      <c r="B80" s="124"/>
      <c r="C80" s="210" t="str">
        <f t="shared" si="6"/>
        <v/>
      </c>
      <c r="D80" s="119"/>
      <c r="E80" s="212" t="str">
        <f t="shared" si="5"/>
        <v/>
      </c>
      <c r="F80" s="154"/>
      <c r="G80" s="21">
        <f>VLOOKUP(A80,Liste!$F$3:$Q$1586,2,FALSE)</f>
        <v>0</v>
      </c>
      <c r="H80" s="21">
        <f>VLOOKUP(A80,Liste!$F$3:$Q$1586,3,FALSE)</f>
        <v>0</v>
      </c>
      <c r="I80" s="21">
        <f>VLOOKUP(A80,Liste!$F$3:$Q$1586,4,FALSE)</f>
        <v>0</v>
      </c>
      <c r="J80" s="21">
        <f>VLOOKUP(A80,Liste!$F$3:$Q$1586,5,FALSE)</f>
        <v>0</v>
      </c>
      <c r="K80" s="21">
        <f>VLOOKUP(A80,Liste!$F$3:$Q$1586,9,FALSE)</f>
        <v>0</v>
      </c>
      <c r="X80" s="218"/>
      <c r="Y80" s="219"/>
      <c r="AA80" s="222">
        <f t="shared" si="7"/>
        <v>0</v>
      </c>
      <c r="AC80" s="267" t="str">
        <f t="shared" si="8"/>
        <v>0</v>
      </c>
      <c r="AD80" s="221" t="e">
        <f>VLOOKUP(AC80,FSGT3_Class!$AL$8:$AM$107,2,FALSE)</f>
        <v>#N/A</v>
      </c>
      <c r="AE80" s="221" t="e">
        <f>VLOOKUP(AC80,FSGT4_Class!$AL$8:$AM$107,2,FALSE)</f>
        <v>#N/A</v>
      </c>
    </row>
    <row r="81" spans="1:31" ht="14.1" customHeight="1" x14ac:dyDescent="0.3">
      <c r="A81" s="206" t="str">
        <f t="shared" si="9"/>
        <v/>
      </c>
      <c r="B81" s="124"/>
      <c r="C81" s="210" t="str">
        <f t="shared" si="6"/>
        <v/>
      </c>
      <c r="D81" s="119"/>
      <c r="E81" s="212" t="str">
        <f t="shared" si="5"/>
        <v/>
      </c>
      <c r="F81" s="22"/>
      <c r="G81" s="21">
        <f>VLOOKUP(A81,Liste!$F$3:$Q$1586,2,FALSE)</f>
        <v>0</v>
      </c>
      <c r="H81" s="21">
        <f>VLOOKUP(A81,Liste!$F$3:$Q$1586,3,FALSE)</f>
        <v>0</v>
      </c>
      <c r="I81" s="21">
        <f>VLOOKUP(A81,Liste!$F$3:$Q$1586,4,FALSE)</f>
        <v>0</v>
      </c>
      <c r="J81" s="21">
        <f>VLOOKUP(A81,Liste!$F$3:$Q$1586,5,FALSE)</f>
        <v>0</v>
      </c>
      <c r="K81" s="21">
        <f>VLOOKUP(A81,Liste!$F$3:$Q$1586,9,FALSE)</f>
        <v>0</v>
      </c>
      <c r="X81" s="218"/>
      <c r="Y81" s="219"/>
      <c r="AA81" s="222">
        <f t="shared" si="7"/>
        <v>0</v>
      </c>
      <c r="AC81" s="267" t="str">
        <f t="shared" si="8"/>
        <v>0</v>
      </c>
      <c r="AD81" s="221" t="e">
        <f>VLOOKUP(AC81,FSGT3_Class!$AL$8:$AM$107,2,FALSE)</f>
        <v>#N/A</v>
      </c>
      <c r="AE81" s="221" t="e">
        <f>VLOOKUP(AC81,FSGT4_Class!$AL$8:$AM$107,2,FALSE)</f>
        <v>#N/A</v>
      </c>
    </row>
    <row r="82" spans="1:31" ht="14.1" customHeight="1" x14ac:dyDescent="0.3">
      <c r="A82" s="206" t="str">
        <f t="shared" si="9"/>
        <v/>
      </c>
      <c r="B82" s="124"/>
      <c r="C82" s="210" t="str">
        <f t="shared" si="6"/>
        <v/>
      </c>
      <c r="D82" s="119"/>
      <c r="E82" s="212" t="str">
        <f t="shared" si="5"/>
        <v/>
      </c>
      <c r="F82" s="154"/>
      <c r="G82" s="21">
        <f>VLOOKUP(A82,Liste!$F$3:$Q$1586,2,FALSE)</f>
        <v>0</v>
      </c>
      <c r="H82" s="21">
        <f>VLOOKUP(A82,Liste!$F$3:$Q$1586,3,FALSE)</f>
        <v>0</v>
      </c>
      <c r="I82" s="21">
        <f>VLOOKUP(A82,Liste!$F$3:$Q$1586,4,FALSE)</f>
        <v>0</v>
      </c>
      <c r="J82" s="21">
        <f>VLOOKUP(A82,Liste!$F$3:$Q$1586,5,FALSE)</f>
        <v>0</v>
      </c>
      <c r="K82" s="21">
        <f>VLOOKUP(A82,Liste!$F$3:$Q$1586,9,FALSE)</f>
        <v>0</v>
      </c>
      <c r="X82" s="218"/>
      <c r="Y82" s="219"/>
      <c r="AA82" s="222">
        <f t="shared" si="7"/>
        <v>0</v>
      </c>
      <c r="AC82" s="267" t="str">
        <f t="shared" si="8"/>
        <v>0</v>
      </c>
      <c r="AD82" s="221" t="e">
        <f>VLOOKUP(AC82,FSGT3_Class!$AL$8:$AM$107,2,FALSE)</f>
        <v>#N/A</v>
      </c>
      <c r="AE82" s="221" t="e">
        <f>VLOOKUP(AC82,FSGT4_Class!$AL$8:$AM$107,2,FALSE)</f>
        <v>#N/A</v>
      </c>
    </row>
    <row r="83" spans="1:31" ht="14.1" customHeight="1" x14ac:dyDescent="0.3">
      <c r="A83" s="206" t="str">
        <f t="shared" si="9"/>
        <v/>
      </c>
      <c r="B83" s="124"/>
      <c r="C83" s="210" t="str">
        <f t="shared" si="6"/>
        <v/>
      </c>
      <c r="D83" s="119"/>
      <c r="E83" s="212" t="str">
        <f t="shared" si="5"/>
        <v/>
      </c>
      <c r="F83" s="22"/>
      <c r="G83" s="21">
        <f>VLOOKUP(A83,Liste!$F$3:$Q$1586,2,FALSE)</f>
        <v>0</v>
      </c>
      <c r="H83" s="21">
        <f>VLOOKUP(A83,Liste!$F$3:$Q$1586,3,FALSE)</f>
        <v>0</v>
      </c>
      <c r="I83" s="21">
        <f>VLOOKUP(A83,Liste!$F$3:$Q$1586,4,FALSE)</f>
        <v>0</v>
      </c>
      <c r="J83" s="21">
        <f>VLOOKUP(A83,Liste!$F$3:$Q$1586,5,FALSE)</f>
        <v>0</v>
      </c>
      <c r="K83" s="21">
        <f>VLOOKUP(A83,Liste!$F$3:$Q$1586,9,FALSE)</f>
        <v>0</v>
      </c>
      <c r="X83" s="218"/>
      <c r="Y83" s="219"/>
      <c r="AA83" s="222">
        <f t="shared" si="7"/>
        <v>0</v>
      </c>
      <c r="AC83" s="267" t="str">
        <f t="shared" si="8"/>
        <v>0</v>
      </c>
      <c r="AD83" s="221" t="e">
        <f>VLOOKUP(AC83,FSGT3_Class!$AL$8:$AM$107,2,FALSE)</f>
        <v>#N/A</v>
      </c>
      <c r="AE83" s="221" t="e">
        <f>VLOOKUP(AC83,FSGT4_Class!$AL$8:$AM$107,2,FALSE)</f>
        <v>#N/A</v>
      </c>
    </row>
    <row r="84" spans="1:31" ht="14.1" customHeight="1" x14ac:dyDescent="0.3">
      <c r="A84" s="206" t="str">
        <f t="shared" si="9"/>
        <v/>
      </c>
      <c r="B84" s="124"/>
      <c r="C84" s="210" t="str">
        <f t="shared" si="6"/>
        <v/>
      </c>
      <c r="D84" s="119"/>
      <c r="E84" s="212" t="str">
        <f t="shared" si="5"/>
        <v/>
      </c>
      <c r="F84" s="154"/>
      <c r="G84" s="21">
        <f>VLOOKUP(A84,Liste!$F$3:$Q$1586,2,FALSE)</f>
        <v>0</v>
      </c>
      <c r="H84" s="21">
        <f>VLOOKUP(A84,Liste!$F$3:$Q$1586,3,FALSE)</f>
        <v>0</v>
      </c>
      <c r="I84" s="21">
        <f>VLOOKUP(A84,Liste!$F$3:$Q$1586,4,FALSE)</f>
        <v>0</v>
      </c>
      <c r="J84" s="21">
        <f>VLOOKUP(A84,Liste!$F$3:$Q$1586,5,FALSE)</f>
        <v>0</v>
      </c>
      <c r="K84" s="21">
        <f>VLOOKUP(A84,Liste!$F$3:$Q$1586,9,FALSE)</f>
        <v>0</v>
      </c>
      <c r="X84" s="218"/>
      <c r="Y84" s="219"/>
      <c r="AA84" s="222">
        <f t="shared" si="7"/>
        <v>0</v>
      </c>
      <c r="AC84" s="267" t="str">
        <f t="shared" si="8"/>
        <v>0</v>
      </c>
      <c r="AD84" s="221" t="e">
        <f>VLOOKUP(AC84,FSGT3_Class!$AL$8:$AM$107,2,FALSE)</f>
        <v>#N/A</v>
      </c>
      <c r="AE84" s="221" t="e">
        <f>VLOOKUP(AC84,FSGT4_Class!$AL$8:$AM$107,2,FALSE)</f>
        <v>#N/A</v>
      </c>
    </row>
    <row r="85" spans="1:31" ht="14.1" customHeight="1" x14ac:dyDescent="0.3">
      <c r="A85" s="206" t="str">
        <f t="shared" si="9"/>
        <v/>
      </c>
      <c r="B85" s="124"/>
      <c r="C85" s="210" t="str">
        <f t="shared" si="6"/>
        <v/>
      </c>
      <c r="D85" s="119"/>
      <c r="E85" s="212" t="str">
        <f t="shared" si="5"/>
        <v/>
      </c>
      <c r="F85" s="22"/>
      <c r="G85" s="21">
        <f>VLOOKUP(A85,Liste!$F$3:$Q$1586,2,FALSE)</f>
        <v>0</v>
      </c>
      <c r="H85" s="21">
        <f>VLOOKUP(A85,Liste!$F$3:$Q$1586,3,FALSE)</f>
        <v>0</v>
      </c>
      <c r="I85" s="21">
        <f>VLOOKUP(A85,Liste!$F$3:$Q$1586,4,FALSE)</f>
        <v>0</v>
      </c>
      <c r="J85" s="21">
        <f>VLOOKUP(A85,Liste!$F$3:$Q$1586,5,FALSE)</f>
        <v>0</v>
      </c>
      <c r="K85" s="21">
        <f>VLOOKUP(A85,Liste!$F$3:$Q$1586,9,FALSE)</f>
        <v>0</v>
      </c>
      <c r="X85" s="218"/>
      <c r="Y85" s="219"/>
      <c r="AA85" s="222">
        <f t="shared" si="7"/>
        <v>0</v>
      </c>
      <c r="AC85" s="267" t="str">
        <f t="shared" si="8"/>
        <v>0</v>
      </c>
      <c r="AD85" s="221" t="e">
        <f>VLOOKUP(AC85,FSGT3_Class!$AL$8:$AM$107,2,FALSE)</f>
        <v>#N/A</v>
      </c>
      <c r="AE85" s="221" t="e">
        <f>VLOOKUP(AC85,FSGT4_Class!$AL$8:$AM$107,2,FALSE)</f>
        <v>#N/A</v>
      </c>
    </row>
    <row r="86" spans="1:31" ht="14.1" customHeight="1" x14ac:dyDescent="0.3">
      <c r="A86" s="206" t="str">
        <f t="shared" si="9"/>
        <v/>
      </c>
      <c r="B86" s="124"/>
      <c r="C86" s="210" t="str">
        <f t="shared" si="6"/>
        <v/>
      </c>
      <c r="D86" s="119"/>
      <c r="E86" s="212" t="str">
        <f t="shared" si="5"/>
        <v/>
      </c>
      <c r="F86" s="154"/>
      <c r="G86" s="21">
        <f>VLOOKUP(A86,Liste!$F$3:$Q$1586,2,FALSE)</f>
        <v>0</v>
      </c>
      <c r="H86" s="21">
        <f>VLOOKUP(A86,Liste!$F$3:$Q$1586,3,FALSE)</f>
        <v>0</v>
      </c>
      <c r="I86" s="21">
        <f>VLOOKUP(A86,Liste!$F$3:$Q$1586,4,FALSE)</f>
        <v>0</v>
      </c>
      <c r="J86" s="21">
        <f>VLOOKUP(A86,Liste!$F$3:$Q$1586,5,FALSE)</f>
        <v>0</v>
      </c>
      <c r="K86" s="21">
        <f>VLOOKUP(A86,Liste!$F$3:$Q$1586,9,FALSE)</f>
        <v>0</v>
      </c>
      <c r="X86" s="218"/>
      <c r="Y86" s="219"/>
      <c r="AA86" s="222">
        <f t="shared" si="7"/>
        <v>0</v>
      </c>
      <c r="AC86" s="267" t="str">
        <f t="shared" si="8"/>
        <v>0</v>
      </c>
      <c r="AD86" s="221" t="e">
        <f>VLOOKUP(AC86,FSGT3_Class!$AL$8:$AM$107,2,FALSE)</f>
        <v>#N/A</v>
      </c>
      <c r="AE86" s="221" t="e">
        <f>VLOOKUP(AC86,FSGT4_Class!$AL$8:$AM$107,2,FALSE)</f>
        <v>#N/A</v>
      </c>
    </row>
    <row r="87" spans="1:31" ht="14.1" customHeight="1" x14ac:dyDescent="0.3">
      <c r="A87" s="206" t="str">
        <f t="shared" si="9"/>
        <v/>
      </c>
      <c r="B87" s="124"/>
      <c r="C87" s="210" t="str">
        <f t="shared" si="6"/>
        <v/>
      </c>
      <c r="D87" s="119"/>
      <c r="E87" s="212" t="str">
        <f t="shared" si="5"/>
        <v/>
      </c>
      <c r="F87" s="22"/>
      <c r="G87" s="21">
        <f>VLOOKUP(A87,Liste!$F$3:$Q$1586,2,FALSE)</f>
        <v>0</v>
      </c>
      <c r="H87" s="21">
        <f>VLOOKUP(A87,Liste!$F$3:$Q$1586,3,FALSE)</f>
        <v>0</v>
      </c>
      <c r="I87" s="21">
        <f>VLOOKUP(A87,Liste!$F$3:$Q$1586,4,FALSE)</f>
        <v>0</v>
      </c>
      <c r="J87" s="21">
        <f>VLOOKUP(A87,Liste!$F$3:$Q$1586,5,FALSE)</f>
        <v>0</v>
      </c>
      <c r="K87" s="21">
        <f>VLOOKUP(A87,Liste!$F$3:$Q$1586,9,FALSE)</f>
        <v>0</v>
      </c>
      <c r="X87" s="218"/>
      <c r="Y87" s="219"/>
      <c r="AA87" s="222">
        <f t="shared" si="7"/>
        <v>0</v>
      </c>
      <c r="AC87" s="267" t="str">
        <f t="shared" si="8"/>
        <v>0</v>
      </c>
      <c r="AD87" s="221" t="e">
        <f>VLOOKUP(AC87,FSGT3_Class!$AL$8:$AM$107,2,FALSE)</f>
        <v>#N/A</v>
      </c>
      <c r="AE87" s="221" t="e">
        <f>VLOOKUP(AC87,FSGT4_Class!$AL$8:$AM$107,2,FALSE)</f>
        <v>#N/A</v>
      </c>
    </row>
    <row r="88" spans="1:31" ht="14.1" customHeight="1" x14ac:dyDescent="0.3">
      <c r="A88" s="206" t="str">
        <f t="shared" si="9"/>
        <v/>
      </c>
      <c r="B88" s="124"/>
      <c r="C88" s="210" t="str">
        <f t="shared" si="6"/>
        <v/>
      </c>
      <c r="D88" s="119"/>
      <c r="E88" s="212" t="str">
        <f t="shared" si="5"/>
        <v/>
      </c>
      <c r="F88" s="154"/>
      <c r="G88" s="21">
        <f>VLOOKUP(A88,Liste!$F$3:$Q$1586,2,FALSE)</f>
        <v>0</v>
      </c>
      <c r="H88" s="21">
        <f>VLOOKUP(A88,Liste!$F$3:$Q$1586,3,FALSE)</f>
        <v>0</v>
      </c>
      <c r="I88" s="21">
        <f>VLOOKUP(A88,Liste!$F$3:$Q$1586,4,FALSE)</f>
        <v>0</v>
      </c>
      <c r="J88" s="21">
        <f>VLOOKUP(A88,Liste!$F$3:$Q$1586,5,FALSE)</f>
        <v>0</v>
      </c>
      <c r="K88" s="21">
        <f>VLOOKUP(A88,Liste!$F$3:$Q$1586,9,FALSE)</f>
        <v>0</v>
      </c>
      <c r="X88" s="218"/>
      <c r="Y88" s="219"/>
      <c r="AA88" s="222">
        <f t="shared" si="7"/>
        <v>0</v>
      </c>
      <c r="AC88" s="267" t="str">
        <f t="shared" si="8"/>
        <v>0</v>
      </c>
      <c r="AD88" s="221" t="e">
        <f>VLOOKUP(AC88,FSGT3_Class!$AL$8:$AM$107,2,FALSE)</f>
        <v>#N/A</v>
      </c>
      <c r="AE88" s="221" t="e">
        <f>VLOOKUP(AC88,FSGT4_Class!$AL$8:$AM$107,2,FALSE)</f>
        <v>#N/A</v>
      </c>
    </row>
    <row r="89" spans="1:31" ht="14.1" customHeight="1" x14ac:dyDescent="0.3">
      <c r="A89" s="206" t="str">
        <f t="shared" si="9"/>
        <v/>
      </c>
      <c r="B89" s="124"/>
      <c r="C89" s="210" t="str">
        <f t="shared" si="6"/>
        <v/>
      </c>
      <c r="D89" s="119"/>
      <c r="E89" s="212" t="str">
        <f t="shared" si="5"/>
        <v/>
      </c>
      <c r="F89" s="22"/>
      <c r="G89" s="21">
        <f>VLOOKUP(A89,Liste!$F$3:$Q$1586,2,FALSE)</f>
        <v>0</v>
      </c>
      <c r="H89" s="21">
        <f>VLOOKUP(A89,Liste!$F$3:$Q$1586,3,FALSE)</f>
        <v>0</v>
      </c>
      <c r="I89" s="21">
        <f>VLOOKUP(A89,Liste!$F$3:$Q$1586,4,FALSE)</f>
        <v>0</v>
      </c>
      <c r="J89" s="21">
        <f>VLOOKUP(A89,Liste!$F$3:$Q$1586,5,FALSE)</f>
        <v>0</v>
      </c>
      <c r="K89" s="21">
        <f>VLOOKUP(A89,Liste!$F$3:$Q$1586,9,FALSE)</f>
        <v>0</v>
      </c>
      <c r="X89" s="218"/>
      <c r="Y89" s="219"/>
      <c r="AA89" s="222">
        <f t="shared" si="7"/>
        <v>0</v>
      </c>
      <c r="AC89" s="267" t="str">
        <f t="shared" si="8"/>
        <v>0</v>
      </c>
      <c r="AD89" s="221" t="e">
        <f>VLOOKUP(AC89,FSGT3_Class!$AL$8:$AM$107,2,FALSE)</f>
        <v>#N/A</v>
      </c>
      <c r="AE89" s="221" t="e">
        <f>VLOOKUP(AC89,FSGT4_Class!$AL$8:$AM$107,2,FALSE)</f>
        <v>#N/A</v>
      </c>
    </row>
    <row r="90" spans="1:31" ht="14.1" customHeight="1" x14ac:dyDescent="0.3">
      <c r="A90" s="206" t="str">
        <f t="shared" si="9"/>
        <v/>
      </c>
      <c r="B90" s="124"/>
      <c r="C90" s="210" t="str">
        <f t="shared" si="6"/>
        <v/>
      </c>
      <c r="D90" s="119"/>
      <c r="E90" s="212" t="str">
        <f t="shared" si="5"/>
        <v/>
      </c>
      <c r="F90" s="154"/>
      <c r="G90" s="21">
        <f>VLOOKUP(A90,Liste!$F$3:$Q$1586,2,FALSE)</f>
        <v>0</v>
      </c>
      <c r="H90" s="21">
        <f>VLOOKUP(A90,Liste!$F$3:$Q$1586,3,FALSE)</f>
        <v>0</v>
      </c>
      <c r="I90" s="21">
        <f>VLOOKUP(A90,Liste!$F$3:$Q$1586,4,FALSE)</f>
        <v>0</v>
      </c>
      <c r="J90" s="21">
        <f>VLOOKUP(A90,Liste!$F$3:$Q$1586,5,FALSE)</f>
        <v>0</v>
      </c>
      <c r="K90" s="21">
        <f>VLOOKUP(A90,Liste!$F$3:$Q$1586,9,FALSE)</f>
        <v>0</v>
      </c>
      <c r="X90" s="218"/>
      <c r="Y90" s="219"/>
      <c r="AA90" s="222">
        <f t="shared" si="7"/>
        <v>0</v>
      </c>
      <c r="AC90" s="267" t="str">
        <f t="shared" si="8"/>
        <v>0</v>
      </c>
      <c r="AD90" s="221" t="e">
        <f>VLOOKUP(AC90,FSGT3_Class!$AL$8:$AM$107,2,FALSE)</f>
        <v>#N/A</v>
      </c>
      <c r="AE90" s="221" t="e">
        <f>VLOOKUP(AC90,FSGT4_Class!$AL$8:$AM$107,2,FALSE)</f>
        <v>#N/A</v>
      </c>
    </row>
    <row r="91" spans="1:31" ht="14.1" customHeight="1" x14ac:dyDescent="0.3">
      <c r="A91" s="206" t="str">
        <f t="shared" si="9"/>
        <v/>
      </c>
      <c r="B91" s="124"/>
      <c r="C91" s="210" t="str">
        <f t="shared" si="6"/>
        <v/>
      </c>
      <c r="D91" s="119"/>
      <c r="E91" s="212" t="str">
        <f t="shared" si="5"/>
        <v/>
      </c>
      <c r="F91" s="22"/>
      <c r="G91" s="21">
        <f>VLOOKUP(A91,Liste!$F$3:$Q$1586,2,FALSE)</f>
        <v>0</v>
      </c>
      <c r="H91" s="21">
        <f>VLOOKUP(A91,Liste!$F$3:$Q$1586,3,FALSE)</f>
        <v>0</v>
      </c>
      <c r="I91" s="21">
        <f>VLOOKUP(A91,Liste!$F$3:$Q$1586,4,FALSE)</f>
        <v>0</v>
      </c>
      <c r="J91" s="21">
        <f>VLOOKUP(A91,Liste!$F$3:$Q$1586,5,FALSE)</f>
        <v>0</v>
      </c>
      <c r="K91" s="21">
        <f>VLOOKUP(A91,Liste!$F$3:$Q$1586,9,FALSE)</f>
        <v>0</v>
      </c>
      <c r="X91" s="218"/>
      <c r="Y91" s="219"/>
      <c r="AA91" s="222">
        <f t="shared" si="7"/>
        <v>0</v>
      </c>
      <c r="AC91" s="267" t="str">
        <f t="shared" si="8"/>
        <v>0</v>
      </c>
      <c r="AD91" s="221" t="e">
        <f>VLOOKUP(AC91,FSGT3_Class!$AL$8:$AM$107,2,FALSE)</f>
        <v>#N/A</v>
      </c>
      <c r="AE91" s="221" t="e">
        <f>VLOOKUP(AC91,FSGT4_Class!$AL$8:$AM$107,2,FALSE)</f>
        <v>#N/A</v>
      </c>
    </row>
    <row r="92" spans="1:31" ht="14.1" customHeight="1" x14ac:dyDescent="0.3">
      <c r="A92" s="206" t="str">
        <f t="shared" si="9"/>
        <v/>
      </c>
      <c r="B92" s="124"/>
      <c r="C92" s="210" t="str">
        <f t="shared" si="6"/>
        <v/>
      </c>
      <c r="D92" s="119"/>
      <c r="E92" s="212" t="str">
        <f t="shared" si="5"/>
        <v/>
      </c>
      <c r="F92" s="154"/>
      <c r="G92" s="21">
        <f>VLOOKUP(A92,Liste!$F$3:$Q$1586,2,FALSE)</f>
        <v>0</v>
      </c>
      <c r="H92" s="21">
        <f>VLOOKUP(A92,Liste!$F$3:$Q$1586,3,FALSE)</f>
        <v>0</v>
      </c>
      <c r="I92" s="21">
        <f>VLOOKUP(A92,Liste!$F$3:$Q$1586,4,FALSE)</f>
        <v>0</v>
      </c>
      <c r="J92" s="21">
        <f>VLOOKUP(A92,Liste!$F$3:$Q$1586,5,FALSE)</f>
        <v>0</v>
      </c>
      <c r="K92" s="21">
        <f>VLOOKUP(A92,Liste!$F$3:$Q$1586,9,FALSE)</f>
        <v>0</v>
      </c>
      <c r="X92" s="218"/>
      <c r="Y92" s="219"/>
      <c r="AA92" s="222">
        <f t="shared" si="7"/>
        <v>0</v>
      </c>
      <c r="AC92" s="267" t="str">
        <f t="shared" si="8"/>
        <v>0</v>
      </c>
      <c r="AD92" s="221" t="e">
        <f>VLOOKUP(AC92,FSGT3_Class!$AL$8:$AM$107,2,FALSE)</f>
        <v>#N/A</v>
      </c>
      <c r="AE92" s="221" t="e">
        <f>VLOOKUP(AC92,FSGT4_Class!$AL$8:$AM$107,2,FALSE)</f>
        <v>#N/A</v>
      </c>
    </row>
    <row r="93" spans="1:31" ht="14.1" customHeight="1" x14ac:dyDescent="0.3">
      <c r="A93" s="206" t="str">
        <f t="shared" si="9"/>
        <v/>
      </c>
      <c r="B93" s="124"/>
      <c r="C93" s="210" t="str">
        <f t="shared" si="6"/>
        <v/>
      </c>
      <c r="D93" s="119"/>
      <c r="E93" s="212" t="str">
        <f t="shared" si="5"/>
        <v/>
      </c>
      <c r="F93" s="22"/>
      <c r="G93" s="21">
        <f>VLOOKUP(A93,Liste!$F$3:$Q$1586,2,FALSE)</f>
        <v>0</v>
      </c>
      <c r="H93" s="21">
        <f>VLOOKUP(A93,Liste!$F$3:$Q$1586,3,FALSE)</f>
        <v>0</v>
      </c>
      <c r="I93" s="21">
        <f>VLOOKUP(A93,Liste!$F$3:$Q$1586,4,FALSE)</f>
        <v>0</v>
      </c>
      <c r="J93" s="21">
        <f>VLOOKUP(A93,Liste!$F$3:$Q$1586,5,FALSE)</f>
        <v>0</v>
      </c>
      <c r="K93" s="21">
        <f>VLOOKUP(A93,Liste!$F$3:$Q$1586,9,FALSE)</f>
        <v>0</v>
      </c>
      <c r="X93" s="218"/>
      <c r="Y93" s="219"/>
      <c r="AA93" s="222">
        <f t="shared" si="7"/>
        <v>0</v>
      </c>
      <c r="AC93" s="267" t="str">
        <f t="shared" si="8"/>
        <v>0</v>
      </c>
      <c r="AD93" s="221" t="e">
        <f>VLOOKUP(AC93,FSGT3_Class!$AL$8:$AM$107,2,FALSE)</f>
        <v>#N/A</v>
      </c>
      <c r="AE93" s="221" t="e">
        <f>VLOOKUP(AC93,FSGT4_Class!$AL$8:$AM$107,2,FALSE)</f>
        <v>#N/A</v>
      </c>
    </row>
    <row r="94" spans="1:31" ht="14.1" customHeight="1" x14ac:dyDescent="0.3">
      <c r="A94" s="206" t="str">
        <f t="shared" si="9"/>
        <v/>
      </c>
      <c r="B94" s="124"/>
      <c r="C94" s="210" t="str">
        <f t="shared" si="6"/>
        <v/>
      </c>
      <c r="D94" s="119"/>
      <c r="E94" s="212" t="str">
        <f t="shared" si="5"/>
        <v/>
      </c>
      <c r="F94" s="154"/>
      <c r="G94" s="21">
        <f>VLOOKUP(A94,Liste!$F$3:$Q$1586,2,FALSE)</f>
        <v>0</v>
      </c>
      <c r="H94" s="21">
        <f>VLOOKUP(A94,Liste!$F$3:$Q$1586,3,FALSE)</f>
        <v>0</v>
      </c>
      <c r="I94" s="21">
        <f>VLOOKUP(A94,Liste!$F$3:$Q$1586,4,FALSE)</f>
        <v>0</v>
      </c>
      <c r="J94" s="21">
        <f>VLOOKUP(A94,Liste!$F$3:$Q$1586,5,FALSE)</f>
        <v>0</v>
      </c>
      <c r="K94" s="21">
        <f>VLOOKUP(A94,Liste!$F$3:$Q$1586,9,FALSE)</f>
        <v>0</v>
      </c>
      <c r="X94" s="218"/>
      <c r="Y94" s="219"/>
      <c r="AA94" s="222">
        <f t="shared" si="7"/>
        <v>0</v>
      </c>
      <c r="AC94" s="267" t="str">
        <f t="shared" si="8"/>
        <v>0</v>
      </c>
      <c r="AD94" s="221" t="e">
        <f>VLOOKUP(AC94,FSGT3_Class!$AL$8:$AM$107,2,FALSE)</f>
        <v>#N/A</v>
      </c>
      <c r="AE94" s="221" t="e">
        <f>VLOOKUP(AC94,FSGT4_Class!$AL$8:$AM$107,2,FALSE)</f>
        <v>#N/A</v>
      </c>
    </row>
    <row r="95" spans="1:31" ht="14.1" customHeight="1" x14ac:dyDescent="0.3">
      <c r="A95" s="206" t="str">
        <f t="shared" si="9"/>
        <v/>
      </c>
      <c r="B95" s="124"/>
      <c r="C95" s="210" t="str">
        <f t="shared" si="6"/>
        <v/>
      </c>
      <c r="D95" s="119"/>
      <c r="E95" s="212" t="str">
        <f t="shared" si="5"/>
        <v/>
      </c>
      <c r="F95" s="22"/>
      <c r="G95" s="21">
        <f>VLOOKUP(A95,Liste!$F$3:$Q$1586,2,FALSE)</f>
        <v>0</v>
      </c>
      <c r="H95" s="21">
        <f>VLOOKUP(A95,Liste!$F$3:$Q$1586,3,FALSE)</f>
        <v>0</v>
      </c>
      <c r="I95" s="21">
        <f>VLOOKUP(A95,Liste!$F$3:$Q$1586,4,FALSE)</f>
        <v>0</v>
      </c>
      <c r="J95" s="21">
        <f>VLOOKUP(A95,Liste!$F$3:$Q$1586,5,FALSE)</f>
        <v>0</v>
      </c>
      <c r="K95" s="21">
        <f>VLOOKUP(A95,Liste!$F$3:$Q$1586,9,FALSE)</f>
        <v>0</v>
      </c>
      <c r="X95" s="218"/>
      <c r="Y95" s="219"/>
      <c r="AA95" s="222">
        <f t="shared" si="7"/>
        <v>0</v>
      </c>
      <c r="AC95" s="267" t="str">
        <f t="shared" si="8"/>
        <v>0</v>
      </c>
      <c r="AD95" s="221" t="e">
        <f>VLOOKUP(AC95,FSGT3_Class!$AL$8:$AM$107,2,FALSE)</f>
        <v>#N/A</v>
      </c>
      <c r="AE95" s="221" t="e">
        <f>VLOOKUP(AC95,FSGT4_Class!$AL$8:$AM$107,2,FALSE)</f>
        <v>#N/A</v>
      </c>
    </row>
    <row r="96" spans="1:31" ht="14.1" customHeight="1" x14ac:dyDescent="0.3">
      <c r="A96" s="206" t="str">
        <f t="shared" si="9"/>
        <v/>
      </c>
      <c r="B96" s="124"/>
      <c r="C96" s="210" t="str">
        <f t="shared" si="6"/>
        <v/>
      </c>
      <c r="D96" s="119"/>
      <c r="E96" s="212" t="str">
        <f t="shared" si="5"/>
        <v/>
      </c>
      <c r="F96" s="154"/>
      <c r="G96" s="21">
        <f>VLOOKUP(A96,Liste!$F$3:$Q$1586,2,FALSE)</f>
        <v>0</v>
      </c>
      <c r="H96" s="21">
        <f>VLOOKUP(A96,Liste!$F$3:$Q$1586,3,FALSE)</f>
        <v>0</v>
      </c>
      <c r="I96" s="21">
        <f>VLOOKUP(A96,Liste!$F$3:$Q$1586,4,FALSE)</f>
        <v>0</v>
      </c>
      <c r="J96" s="21">
        <f>VLOOKUP(A96,Liste!$F$3:$Q$1586,5,FALSE)</f>
        <v>0</v>
      </c>
      <c r="K96" s="21">
        <f>VLOOKUP(A96,Liste!$F$3:$Q$1586,9,FALSE)</f>
        <v>0</v>
      </c>
      <c r="X96" s="218"/>
      <c r="Y96" s="219"/>
      <c r="AA96" s="222">
        <f t="shared" si="7"/>
        <v>0</v>
      </c>
      <c r="AC96" s="267" t="str">
        <f t="shared" si="8"/>
        <v>0</v>
      </c>
      <c r="AD96" s="221" t="e">
        <f>VLOOKUP(AC96,FSGT3_Class!$AL$8:$AM$107,2,FALSE)</f>
        <v>#N/A</v>
      </c>
      <c r="AE96" s="221" t="e">
        <f>VLOOKUP(AC96,FSGT4_Class!$AL$8:$AM$107,2,FALSE)</f>
        <v>#N/A</v>
      </c>
    </row>
    <row r="97" spans="1:31" ht="14.1" customHeight="1" x14ac:dyDescent="0.3">
      <c r="A97" s="206" t="str">
        <f t="shared" si="9"/>
        <v/>
      </c>
      <c r="B97" s="124"/>
      <c r="C97" s="210" t="str">
        <f t="shared" si="6"/>
        <v/>
      </c>
      <c r="D97" s="119"/>
      <c r="E97" s="212" t="str">
        <f t="shared" ref="E97:E107" si="10">IF(D97="","",CONCATENATE($D$6,D97))</f>
        <v/>
      </c>
      <c r="F97" s="22"/>
      <c r="G97" s="21">
        <f>VLOOKUP(A97,Liste!$F$3:$Q$1586,2,FALSE)</f>
        <v>0</v>
      </c>
      <c r="H97" s="21">
        <f>VLOOKUP(A97,Liste!$F$3:$Q$1586,3,FALSE)</f>
        <v>0</v>
      </c>
      <c r="I97" s="21">
        <f>VLOOKUP(A97,Liste!$F$3:$Q$1586,4,FALSE)</f>
        <v>0</v>
      </c>
      <c r="J97" s="21">
        <f>VLOOKUP(A97,Liste!$F$3:$Q$1586,5,FALSE)</f>
        <v>0</v>
      </c>
      <c r="K97" s="21">
        <f>VLOOKUP(A97,Liste!$F$3:$Q$1586,9,FALSE)</f>
        <v>0</v>
      </c>
      <c r="X97" s="218"/>
      <c r="Y97" s="219"/>
      <c r="AA97" s="222">
        <f t="shared" si="7"/>
        <v>0</v>
      </c>
      <c r="AC97" s="267" t="str">
        <f t="shared" si="8"/>
        <v>0</v>
      </c>
      <c r="AD97" s="221" t="e">
        <f>VLOOKUP(AC97,FSGT3_Class!$AL$8:$AM$107,2,FALSE)</f>
        <v>#N/A</v>
      </c>
      <c r="AE97" s="221" t="e">
        <f>VLOOKUP(AC97,FSGT4_Class!$AL$8:$AM$107,2,FALSE)</f>
        <v>#N/A</v>
      </c>
    </row>
    <row r="98" spans="1:31" ht="14.1" customHeight="1" x14ac:dyDescent="0.3">
      <c r="A98" s="206" t="str">
        <f t="shared" si="9"/>
        <v/>
      </c>
      <c r="B98" s="124"/>
      <c r="C98" s="210" t="str">
        <f t="shared" si="6"/>
        <v/>
      </c>
      <c r="D98" s="119"/>
      <c r="E98" s="212" t="str">
        <f t="shared" si="10"/>
        <v/>
      </c>
      <c r="F98" s="22"/>
      <c r="G98" s="21">
        <f>VLOOKUP(A98,Liste!$F$3:$Q$1586,2,FALSE)</f>
        <v>0</v>
      </c>
      <c r="H98" s="21">
        <f>VLOOKUP(A98,Liste!$F$3:$Q$1586,3,FALSE)</f>
        <v>0</v>
      </c>
      <c r="I98" s="21">
        <f>VLOOKUP(A98,Liste!$F$3:$Q$1586,4,FALSE)</f>
        <v>0</v>
      </c>
      <c r="J98" s="21">
        <f>VLOOKUP(A98,Liste!$F$3:$Q$1586,5,FALSE)</f>
        <v>0</v>
      </c>
      <c r="K98" s="21">
        <f>VLOOKUP(A98,Liste!$F$3:$Q$1586,9,FALSE)</f>
        <v>0</v>
      </c>
      <c r="X98" s="218"/>
      <c r="Y98" s="219"/>
      <c r="AA98" s="222">
        <f t="shared" si="7"/>
        <v>0</v>
      </c>
      <c r="AC98" s="267" t="str">
        <f t="shared" si="8"/>
        <v>0</v>
      </c>
      <c r="AD98" s="221" t="e">
        <f>VLOOKUP(AC98,FSGT3_Class!$AL$8:$AM$107,2,FALSE)</f>
        <v>#N/A</v>
      </c>
      <c r="AE98" s="221" t="e">
        <f>VLOOKUP(AC98,FSGT4_Class!$AL$8:$AM$107,2,FALSE)</f>
        <v>#N/A</v>
      </c>
    </row>
    <row r="99" spans="1:31" ht="14.1" customHeight="1" x14ac:dyDescent="0.3">
      <c r="A99" s="206" t="str">
        <f t="shared" si="9"/>
        <v/>
      </c>
      <c r="B99" s="124"/>
      <c r="C99" s="210" t="str">
        <f t="shared" si="6"/>
        <v/>
      </c>
      <c r="D99" s="119"/>
      <c r="E99" s="212" t="str">
        <f t="shared" si="10"/>
        <v/>
      </c>
      <c r="F99" s="22"/>
      <c r="G99" s="21">
        <f>VLOOKUP(A99,Liste!$F$3:$Q$1586,2,FALSE)</f>
        <v>0</v>
      </c>
      <c r="H99" s="21">
        <f>VLOOKUP(A99,Liste!$F$3:$Q$1586,3,FALSE)</f>
        <v>0</v>
      </c>
      <c r="I99" s="21">
        <f>VLOOKUP(A99,Liste!$F$3:$Q$1586,4,FALSE)</f>
        <v>0</v>
      </c>
      <c r="J99" s="21">
        <f>VLOOKUP(A99,Liste!$F$3:$Q$1586,5,FALSE)</f>
        <v>0</v>
      </c>
      <c r="K99" s="21">
        <f>VLOOKUP(A99,Liste!$F$3:$Q$1586,9,FALSE)</f>
        <v>0</v>
      </c>
      <c r="X99" s="218"/>
      <c r="Y99" s="219"/>
      <c r="AA99" s="222">
        <f t="shared" si="7"/>
        <v>0</v>
      </c>
      <c r="AC99" s="267" t="str">
        <f t="shared" si="8"/>
        <v>0</v>
      </c>
      <c r="AD99" s="221" t="e">
        <f>VLOOKUP(AC99,FSGT3_Class!$AL$8:$AM$107,2,FALSE)</f>
        <v>#N/A</v>
      </c>
      <c r="AE99" s="221" t="e">
        <f>VLOOKUP(AC99,FSGT4_Class!$AL$8:$AM$107,2,FALSE)</f>
        <v>#N/A</v>
      </c>
    </row>
    <row r="100" spans="1:31" ht="14.1" customHeight="1" x14ac:dyDescent="0.3">
      <c r="A100" s="206" t="str">
        <f t="shared" si="9"/>
        <v/>
      </c>
      <c r="B100" s="124"/>
      <c r="C100" s="210" t="str">
        <f t="shared" si="6"/>
        <v/>
      </c>
      <c r="D100" s="119"/>
      <c r="E100" s="212" t="str">
        <f t="shared" si="10"/>
        <v/>
      </c>
      <c r="F100" s="22"/>
      <c r="G100" s="21">
        <f>VLOOKUP(A100,Liste!$F$3:$Q$1586,2,FALSE)</f>
        <v>0</v>
      </c>
      <c r="H100" s="21">
        <f>VLOOKUP(A100,Liste!$F$3:$Q$1586,3,FALSE)</f>
        <v>0</v>
      </c>
      <c r="I100" s="21">
        <f>VLOOKUP(A100,Liste!$F$3:$Q$1586,4,FALSE)</f>
        <v>0</v>
      </c>
      <c r="J100" s="21">
        <f>VLOOKUP(A100,Liste!$F$3:$Q$1586,5,FALSE)</f>
        <v>0</v>
      </c>
      <c r="K100" s="21">
        <f>VLOOKUP(A100,Liste!$F$3:$Q$1586,9,FALSE)</f>
        <v>0</v>
      </c>
      <c r="X100" s="218"/>
      <c r="Y100" s="219"/>
      <c r="AA100" s="222">
        <f t="shared" si="7"/>
        <v>0</v>
      </c>
      <c r="AC100" s="267" t="str">
        <f t="shared" si="8"/>
        <v>0</v>
      </c>
      <c r="AD100" s="221" t="e">
        <f>VLOOKUP(AC100,FSGT3_Class!$AL$8:$AM$107,2,FALSE)</f>
        <v>#N/A</v>
      </c>
      <c r="AE100" s="221" t="e">
        <f>VLOOKUP(AC100,FSGT4_Class!$AL$8:$AM$107,2,FALSE)</f>
        <v>#N/A</v>
      </c>
    </row>
    <row r="101" spans="1:31" ht="14.1" customHeight="1" x14ac:dyDescent="0.3">
      <c r="A101" s="206" t="str">
        <f t="shared" si="9"/>
        <v/>
      </c>
      <c r="B101" s="124"/>
      <c r="C101" s="210" t="str">
        <f t="shared" si="6"/>
        <v/>
      </c>
      <c r="D101" s="119"/>
      <c r="E101" s="212" t="str">
        <f t="shared" si="10"/>
        <v/>
      </c>
      <c r="F101" s="22"/>
      <c r="G101" s="21">
        <f>VLOOKUP(A101,Liste!$F$3:$Q$1586,2,FALSE)</f>
        <v>0</v>
      </c>
      <c r="H101" s="21">
        <f>VLOOKUP(A101,Liste!$F$3:$Q$1586,3,FALSE)</f>
        <v>0</v>
      </c>
      <c r="I101" s="21">
        <f>VLOOKUP(A101,Liste!$F$3:$Q$1586,4,FALSE)</f>
        <v>0</v>
      </c>
      <c r="J101" s="21">
        <f>VLOOKUP(A101,Liste!$F$3:$Q$1586,5,FALSE)</f>
        <v>0</v>
      </c>
      <c r="K101" s="21">
        <f>VLOOKUP(A101,Liste!$F$3:$Q$1586,9,FALSE)</f>
        <v>0</v>
      </c>
      <c r="X101" s="218"/>
      <c r="Y101" s="219"/>
      <c r="AA101" s="222">
        <f t="shared" si="7"/>
        <v>0</v>
      </c>
      <c r="AC101" s="267" t="str">
        <f t="shared" si="8"/>
        <v>0</v>
      </c>
      <c r="AD101" s="221" t="e">
        <f>VLOOKUP(AC101,FSGT3_Class!$AL$8:$AM$107,2,FALSE)</f>
        <v>#N/A</v>
      </c>
      <c r="AE101" s="221" t="e">
        <f>VLOOKUP(AC101,FSGT4_Class!$AL$8:$AM$107,2,FALSE)</f>
        <v>#N/A</v>
      </c>
    </row>
    <row r="102" spans="1:31" ht="14.1" customHeight="1" x14ac:dyDescent="0.3">
      <c r="A102" s="206" t="str">
        <f t="shared" si="9"/>
        <v/>
      </c>
      <c r="B102" s="124"/>
      <c r="C102" s="210" t="str">
        <f t="shared" si="6"/>
        <v/>
      </c>
      <c r="D102" s="119"/>
      <c r="E102" s="212" t="str">
        <f t="shared" si="10"/>
        <v/>
      </c>
      <c r="F102" s="22"/>
      <c r="G102" s="21">
        <f>VLOOKUP(A102,Liste!$F$3:$Q$1586,2,FALSE)</f>
        <v>0</v>
      </c>
      <c r="H102" s="21">
        <f>VLOOKUP(A102,Liste!$F$3:$Q$1586,3,FALSE)</f>
        <v>0</v>
      </c>
      <c r="I102" s="21">
        <f>VLOOKUP(A102,Liste!$F$3:$Q$1586,4,FALSE)</f>
        <v>0</v>
      </c>
      <c r="J102" s="21">
        <f>VLOOKUP(A102,Liste!$F$3:$Q$1586,5,FALSE)</f>
        <v>0</v>
      </c>
      <c r="K102" s="21">
        <f>VLOOKUP(A102,Liste!$F$3:$Q$1586,9,FALSE)</f>
        <v>0</v>
      </c>
      <c r="X102" s="218"/>
      <c r="Y102" s="219"/>
      <c r="AA102" s="222">
        <f t="shared" si="7"/>
        <v>0</v>
      </c>
      <c r="AC102" s="267" t="str">
        <f t="shared" si="8"/>
        <v>0</v>
      </c>
      <c r="AD102" s="221" t="e">
        <f>VLOOKUP(AC102,FSGT3_Class!$AL$8:$AM$107,2,FALSE)</f>
        <v>#N/A</v>
      </c>
      <c r="AE102" s="221" t="e">
        <f>VLOOKUP(AC102,FSGT4_Class!$AL$8:$AM$107,2,FALSE)</f>
        <v>#N/A</v>
      </c>
    </row>
    <row r="103" spans="1:31" ht="14.1" customHeight="1" x14ac:dyDescent="0.3">
      <c r="A103" s="206" t="str">
        <f t="shared" si="9"/>
        <v/>
      </c>
      <c r="B103" s="124"/>
      <c r="C103" s="210" t="str">
        <f t="shared" si="6"/>
        <v/>
      </c>
      <c r="D103" s="119"/>
      <c r="E103" s="212" t="str">
        <f t="shared" si="10"/>
        <v/>
      </c>
      <c r="F103" s="22"/>
      <c r="G103" s="21">
        <f>VLOOKUP(A103,Liste!$F$3:$Q$1586,2,FALSE)</f>
        <v>0</v>
      </c>
      <c r="H103" s="21">
        <f>VLOOKUP(A103,Liste!$F$3:$Q$1586,3,FALSE)</f>
        <v>0</v>
      </c>
      <c r="I103" s="21">
        <f>VLOOKUP(A103,Liste!$F$3:$Q$1586,4,FALSE)</f>
        <v>0</v>
      </c>
      <c r="J103" s="21">
        <f>VLOOKUP(A103,Liste!$F$3:$Q$1586,5,FALSE)</f>
        <v>0</v>
      </c>
      <c r="K103" s="21">
        <f>VLOOKUP(A103,Liste!$F$3:$Q$1586,9,FALSE)</f>
        <v>0</v>
      </c>
      <c r="X103" s="218"/>
      <c r="Y103" s="219"/>
      <c r="AA103" s="222">
        <f t="shared" si="7"/>
        <v>0</v>
      </c>
      <c r="AC103" s="267" t="str">
        <f t="shared" si="8"/>
        <v>0</v>
      </c>
      <c r="AD103" s="221" t="e">
        <f>VLOOKUP(AC103,FSGT3_Class!$AL$8:$AM$107,2,FALSE)</f>
        <v>#N/A</v>
      </c>
      <c r="AE103" s="221" t="e">
        <f>VLOOKUP(AC103,FSGT4_Class!$AL$8:$AM$107,2,FALSE)</f>
        <v>#N/A</v>
      </c>
    </row>
    <row r="104" spans="1:31" ht="14.1" customHeight="1" x14ac:dyDescent="0.3">
      <c r="A104" s="206" t="str">
        <f t="shared" si="9"/>
        <v/>
      </c>
      <c r="B104" s="124"/>
      <c r="C104" s="210" t="str">
        <f t="shared" si="6"/>
        <v/>
      </c>
      <c r="D104" s="119"/>
      <c r="E104" s="212" t="str">
        <f t="shared" si="10"/>
        <v/>
      </c>
      <c r="F104" s="22"/>
      <c r="G104" s="21">
        <f>VLOOKUP(A104,Liste!$F$3:$Q$1586,2,FALSE)</f>
        <v>0</v>
      </c>
      <c r="H104" s="21">
        <f>VLOOKUP(A104,Liste!$F$3:$Q$1586,3,FALSE)</f>
        <v>0</v>
      </c>
      <c r="I104" s="21">
        <f>VLOOKUP(A104,Liste!$F$3:$Q$1586,4,FALSE)</f>
        <v>0</v>
      </c>
      <c r="J104" s="21">
        <f>VLOOKUP(A104,Liste!$F$3:$Q$1586,5,FALSE)</f>
        <v>0</v>
      </c>
      <c r="K104" s="21">
        <f>VLOOKUP(A104,Liste!$F$3:$Q$1586,9,FALSE)</f>
        <v>0</v>
      </c>
      <c r="X104" s="218"/>
      <c r="Y104" s="219"/>
      <c r="AA104" s="222">
        <f t="shared" si="7"/>
        <v>0</v>
      </c>
      <c r="AC104" s="267" t="str">
        <f t="shared" si="8"/>
        <v>0</v>
      </c>
      <c r="AD104" s="221" t="e">
        <f>VLOOKUP(AC104,FSGT3_Class!$AL$8:$AM$107,2,FALSE)</f>
        <v>#N/A</v>
      </c>
      <c r="AE104" s="221" t="e">
        <f>VLOOKUP(AC104,FSGT4_Class!$AL$8:$AM$107,2,FALSE)</f>
        <v>#N/A</v>
      </c>
    </row>
    <row r="105" spans="1:31" ht="14.1" customHeight="1" x14ac:dyDescent="0.3">
      <c r="A105" s="206" t="str">
        <f t="shared" si="9"/>
        <v/>
      </c>
      <c r="B105" s="124"/>
      <c r="C105" s="210" t="str">
        <f t="shared" si="6"/>
        <v/>
      </c>
      <c r="D105" s="119"/>
      <c r="E105" s="212" t="str">
        <f t="shared" si="10"/>
        <v/>
      </c>
      <c r="F105" s="22"/>
      <c r="G105" s="21">
        <f>VLOOKUP(A105,Liste!$F$3:$Q$1586,2,FALSE)</f>
        <v>0</v>
      </c>
      <c r="H105" s="21">
        <f>VLOOKUP(A105,Liste!$F$3:$Q$1586,3,FALSE)</f>
        <v>0</v>
      </c>
      <c r="I105" s="21">
        <f>VLOOKUP(A105,Liste!$F$3:$Q$1586,4,FALSE)</f>
        <v>0</v>
      </c>
      <c r="J105" s="21">
        <f>VLOOKUP(A105,Liste!$F$3:$Q$1586,5,FALSE)</f>
        <v>0</v>
      </c>
      <c r="K105" s="21">
        <f>VLOOKUP(A105,Liste!$F$3:$Q$1586,9,FALSE)</f>
        <v>0</v>
      </c>
      <c r="X105" s="218"/>
      <c r="Y105" s="219"/>
      <c r="AA105" s="222">
        <f t="shared" si="7"/>
        <v>0</v>
      </c>
      <c r="AC105" s="267" t="str">
        <f t="shared" si="8"/>
        <v>0</v>
      </c>
      <c r="AD105" s="221" t="e">
        <f>VLOOKUP(AC105,FSGT3_Class!$AL$8:$AM$107,2,FALSE)</f>
        <v>#N/A</v>
      </c>
      <c r="AE105" s="221" t="e">
        <f>VLOOKUP(AC105,FSGT4_Class!$AL$8:$AM$107,2,FALSE)</f>
        <v>#N/A</v>
      </c>
    </row>
    <row r="106" spans="1:31" ht="14.1" customHeight="1" x14ac:dyDescent="0.3">
      <c r="A106" s="206" t="str">
        <f t="shared" si="9"/>
        <v/>
      </c>
      <c r="B106" s="124"/>
      <c r="C106" s="210" t="str">
        <f t="shared" si="6"/>
        <v/>
      </c>
      <c r="D106" s="119"/>
      <c r="E106" s="212" t="str">
        <f t="shared" si="10"/>
        <v/>
      </c>
      <c r="F106" s="22"/>
      <c r="G106" s="21">
        <f>VLOOKUP(A106,Liste!$F$3:$Q$1586,2,FALSE)</f>
        <v>0</v>
      </c>
      <c r="H106" s="21">
        <f>VLOOKUP(A106,Liste!$F$3:$Q$1586,3,FALSE)</f>
        <v>0</v>
      </c>
      <c r="I106" s="21">
        <f>VLOOKUP(A106,Liste!$F$3:$Q$1586,4,FALSE)</f>
        <v>0</v>
      </c>
      <c r="J106" s="21">
        <f>VLOOKUP(A106,Liste!$F$3:$Q$1586,5,FALSE)</f>
        <v>0</v>
      </c>
      <c r="K106" s="21">
        <f>VLOOKUP(A106,Liste!$F$3:$Q$1586,9,FALSE)</f>
        <v>0</v>
      </c>
      <c r="X106" s="218"/>
      <c r="Y106" s="219"/>
      <c r="AA106" s="222">
        <f t="shared" si="7"/>
        <v>0</v>
      </c>
      <c r="AC106" s="267" t="str">
        <f t="shared" si="8"/>
        <v>0</v>
      </c>
      <c r="AD106" s="221" t="e">
        <f>VLOOKUP(AC106,FSGT3_Class!$AL$8:$AM$107,2,FALSE)</f>
        <v>#N/A</v>
      </c>
      <c r="AE106" s="221" t="e">
        <f>VLOOKUP(AC106,FSGT4_Class!$AL$8:$AM$107,2,FALSE)</f>
        <v>#N/A</v>
      </c>
    </row>
    <row r="107" spans="1:31" ht="14.1" customHeight="1" x14ac:dyDescent="0.3">
      <c r="A107" s="206" t="str">
        <f t="shared" si="9"/>
        <v/>
      </c>
      <c r="B107" s="278"/>
      <c r="C107" s="210" t="str">
        <f t="shared" si="6"/>
        <v/>
      </c>
      <c r="D107" s="120"/>
      <c r="E107" s="212" t="str">
        <f t="shared" si="10"/>
        <v/>
      </c>
      <c r="F107" s="122"/>
      <c r="G107" s="123">
        <f>VLOOKUP(A107,Liste!$F$3:$Q$1586,2,FALSE)</f>
        <v>0</v>
      </c>
      <c r="H107" s="123">
        <f>VLOOKUP(A107,Liste!$F$3:$Q$1586,3,FALSE)</f>
        <v>0</v>
      </c>
      <c r="I107" s="123">
        <f>VLOOKUP(A107,Liste!$F$3:$Q$1586,4,FALSE)</f>
        <v>0</v>
      </c>
      <c r="J107" s="123">
        <f>VLOOKUP(A107,Liste!$F$3:$Q$1586,5,FALSE)</f>
        <v>0</v>
      </c>
      <c r="K107" s="123">
        <f>VLOOKUP(A107,Liste!$F$3:$Q$1586,9,FALSE)</f>
        <v>0</v>
      </c>
      <c r="X107" s="218"/>
      <c r="Y107" s="219"/>
      <c r="AA107" s="222">
        <f t="shared" si="7"/>
        <v>0</v>
      </c>
      <c r="AC107" s="267" t="str">
        <f t="shared" si="8"/>
        <v>0</v>
      </c>
      <c r="AD107" s="221" t="e">
        <f>VLOOKUP(AC107,FSGT3_Class!$AL$8:$AM$107,2,FALSE)</f>
        <v>#N/A</v>
      </c>
      <c r="AE107" s="221" t="e">
        <f>VLOOKUP(AC107,FSGT4_Class!$AL$8:$AM$107,2,FALSE)</f>
        <v>#N/A</v>
      </c>
    </row>
    <row r="108" spans="1:31" x14ac:dyDescent="0.3">
      <c r="B108" s="91"/>
    </row>
    <row r="109" spans="1:31" x14ac:dyDescent="0.3">
      <c r="B109" s="91"/>
    </row>
    <row r="110" spans="1:31" hidden="1" x14ac:dyDescent="0.3">
      <c r="B110" s="91"/>
      <c r="F110" s="3">
        <v>0</v>
      </c>
    </row>
    <row r="111" spans="1:31" x14ac:dyDescent="0.3">
      <c r="B111" s="91"/>
    </row>
    <row r="112" spans="1:31" x14ac:dyDescent="0.3">
      <c r="B112" s="91"/>
    </row>
    <row r="113" spans="2:2" x14ac:dyDescent="0.3">
      <c r="B113" s="91"/>
    </row>
    <row r="114" spans="2:2" x14ac:dyDescent="0.3">
      <c r="B114" s="91"/>
    </row>
    <row r="115" spans="2:2" x14ac:dyDescent="0.3">
      <c r="B115" s="91"/>
    </row>
    <row r="116" spans="2:2" x14ac:dyDescent="0.3">
      <c r="B116" s="91"/>
    </row>
    <row r="117" spans="2:2" x14ac:dyDescent="0.3">
      <c r="B117" s="91"/>
    </row>
    <row r="118" spans="2:2" x14ac:dyDescent="0.3">
      <c r="B118" s="91"/>
    </row>
    <row r="119" spans="2:2" x14ac:dyDescent="0.3">
      <c r="B119" s="91"/>
    </row>
    <row r="120" spans="2:2" x14ac:dyDescent="0.3">
      <c r="B120" s="91"/>
    </row>
    <row r="121" spans="2:2" x14ac:dyDescent="0.3">
      <c r="B121" s="91"/>
    </row>
    <row r="122" spans="2:2" x14ac:dyDescent="0.3">
      <c r="B122" s="91"/>
    </row>
    <row r="123" spans="2:2" x14ac:dyDescent="0.3">
      <c r="B123" s="91"/>
    </row>
    <row r="124" spans="2:2" x14ac:dyDescent="0.3">
      <c r="B124" s="91"/>
    </row>
    <row r="125" spans="2:2" x14ac:dyDescent="0.3">
      <c r="B125" s="91"/>
    </row>
    <row r="126" spans="2:2" x14ac:dyDescent="0.3">
      <c r="B126" s="91"/>
    </row>
    <row r="127" spans="2:2" x14ac:dyDescent="0.3">
      <c r="B127" s="91"/>
    </row>
    <row r="128" spans="2:2" x14ac:dyDescent="0.3">
      <c r="B128" s="91"/>
    </row>
    <row r="129" spans="2:2" x14ac:dyDescent="0.3">
      <c r="B129" s="91"/>
    </row>
    <row r="130" spans="2:2" x14ac:dyDescent="0.3">
      <c r="B130" s="91"/>
    </row>
    <row r="131" spans="2:2" x14ac:dyDescent="0.3">
      <c r="B131" s="91"/>
    </row>
    <row r="132" spans="2:2" x14ac:dyDescent="0.3">
      <c r="B132" s="91"/>
    </row>
    <row r="133" spans="2:2" x14ac:dyDescent="0.3">
      <c r="B133" s="91"/>
    </row>
    <row r="134" spans="2:2" x14ac:dyDescent="0.3">
      <c r="B134" s="91"/>
    </row>
    <row r="135" spans="2:2" x14ac:dyDescent="0.3">
      <c r="B135" s="91"/>
    </row>
    <row r="136" spans="2:2" x14ac:dyDescent="0.3">
      <c r="B136" s="91"/>
    </row>
    <row r="137" spans="2:2" x14ac:dyDescent="0.3">
      <c r="B137" s="91"/>
    </row>
    <row r="138" spans="2:2" x14ac:dyDescent="0.3">
      <c r="B138" s="91"/>
    </row>
    <row r="139" spans="2:2" x14ac:dyDescent="0.3">
      <c r="B139" s="91"/>
    </row>
    <row r="140" spans="2:2" x14ac:dyDescent="0.3">
      <c r="B140" s="91"/>
    </row>
    <row r="141" spans="2:2" x14ac:dyDescent="0.3">
      <c r="B141" s="91"/>
    </row>
    <row r="142" spans="2:2" x14ac:dyDescent="0.3">
      <c r="B142" s="91"/>
    </row>
    <row r="143" spans="2:2" x14ac:dyDescent="0.3">
      <c r="B143" s="91"/>
    </row>
    <row r="144" spans="2:2" x14ac:dyDescent="0.3">
      <c r="B144" s="91"/>
    </row>
    <row r="145" spans="2:2" x14ac:dyDescent="0.3">
      <c r="B145" s="91"/>
    </row>
    <row r="146" spans="2:2" x14ac:dyDescent="0.3">
      <c r="B146" s="91"/>
    </row>
    <row r="147" spans="2:2" x14ac:dyDescent="0.3">
      <c r="B147" s="92"/>
    </row>
    <row r="148" spans="2:2" x14ac:dyDescent="0.3">
      <c r="B148" s="92"/>
    </row>
    <row r="149" spans="2:2" x14ac:dyDescent="0.3">
      <c r="B149" s="92"/>
    </row>
    <row r="150" spans="2:2" x14ac:dyDescent="0.3">
      <c r="B150" s="93"/>
    </row>
    <row r="151" spans="2:2" x14ac:dyDescent="0.3">
      <c r="B151" s="92"/>
    </row>
    <row r="152" spans="2:2" x14ac:dyDescent="0.3">
      <c r="B152" s="92"/>
    </row>
    <row r="153" spans="2:2" x14ac:dyDescent="0.3">
      <c r="B153" s="92"/>
    </row>
    <row r="154" spans="2:2" x14ac:dyDescent="0.3">
      <c r="B154" s="93"/>
    </row>
    <row r="155" spans="2:2" x14ac:dyDescent="0.3">
      <c r="B155" s="92"/>
    </row>
    <row r="156" spans="2:2" x14ac:dyDescent="0.3">
      <c r="B156" s="92"/>
    </row>
    <row r="157" spans="2:2" x14ac:dyDescent="0.3">
      <c r="B157" s="92"/>
    </row>
    <row r="158" spans="2:2" x14ac:dyDescent="0.3">
      <c r="B158" s="92"/>
    </row>
    <row r="159" spans="2:2" x14ac:dyDescent="0.3">
      <c r="B159" s="92"/>
    </row>
    <row r="160" spans="2:2" x14ac:dyDescent="0.3">
      <c r="B160" s="92"/>
    </row>
    <row r="161" spans="2:2" x14ac:dyDescent="0.3">
      <c r="B161" s="92"/>
    </row>
    <row r="162" spans="2:2" x14ac:dyDescent="0.3">
      <c r="B162" s="92"/>
    </row>
    <row r="163" spans="2:2" x14ac:dyDescent="0.3">
      <c r="B163" s="92"/>
    </row>
    <row r="164" spans="2:2" x14ac:dyDescent="0.3">
      <c r="B164" s="92"/>
    </row>
    <row r="165" spans="2:2" x14ac:dyDescent="0.3">
      <c r="B165" s="92"/>
    </row>
    <row r="166" spans="2:2" x14ac:dyDescent="0.3">
      <c r="B166" s="92"/>
    </row>
    <row r="167" spans="2:2" x14ac:dyDescent="0.3">
      <c r="B167" s="93"/>
    </row>
    <row r="168" spans="2:2" x14ac:dyDescent="0.3">
      <c r="B168" s="92"/>
    </row>
    <row r="169" spans="2:2" x14ac:dyDescent="0.3">
      <c r="B169" s="92"/>
    </row>
    <row r="170" spans="2:2" x14ac:dyDescent="0.3">
      <c r="B170" s="92"/>
    </row>
    <row r="171" spans="2:2" x14ac:dyDescent="0.3">
      <c r="B171" s="92"/>
    </row>
    <row r="172" spans="2:2" x14ac:dyDescent="0.3">
      <c r="B172" s="92"/>
    </row>
    <row r="173" spans="2:2" x14ac:dyDescent="0.3">
      <c r="B173" s="92"/>
    </row>
    <row r="174" spans="2:2" x14ac:dyDescent="0.3">
      <c r="B174" s="92"/>
    </row>
    <row r="175" spans="2:2" x14ac:dyDescent="0.3">
      <c r="B175" s="92"/>
    </row>
    <row r="176" spans="2:2" x14ac:dyDescent="0.3">
      <c r="B176" s="92"/>
    </row>
    <row r="177" spans="2:2" x14ac:dyDescent="0.3">
      <c r="B177" s="92"/>
    </row>
    <row r="178" spans="2:2" x14ac:dyDescent="0.3">
      <c r="B178" s="92"/>
    </row>
    <row r="179" spans="2:2" x14ac:dyDescent="0.3">
      <c r="B179" s="92"/>
    </row>
    <row r="180" spans="2:2" x14ac:dyDescent="0.3">
      <c r="B180" s="92"/>
    </row>
    <row r="181" spans="2:2" x14ac:dyDescent="0.3">
      <c r="B181" s="92"/>
    </row>
    <row r="182" spans="2:2" x14ac:dyDescent="0.3">
      <c r="B182" s="92"/>
    </row>
    <row r="183" spans="2:2" x14ac:dyDescent="0.3">
      <c r="B183" s="92"/>
    </row>
    <row r="184" spans="2:2" x14ac:dyDescent="0.3">
      <c r="B184" s="92"/>
    </row>
    <row r="185" spans="2:2" x14ac:dyDescent="0.3">
      <c r="B185" s="92"/>
    </row>
    <row r="186" spans="2:2" x14ac:dyDescent="0.3">
      <c r="B186" s="92"/>
    </row>
    <row r="187" spans="2:2" x14ac:dyDescent="0.3">
      <c r="B187" s="92"/>
    </row>
    <row r="188" spans="2:2" x14ac:dyDescent="0.3">
      <c r="B188" s="92"/>
    </row>
    <row r="189" spans="2:2" x14ac:dyDescent="0.3">
      <c r="B189" s="92"/>
    </row>
    <row r="190" spans="2:2" x14ac:dyDescent="0.3">
      <c r="B190" s="92"/>
    </row>
    <row r="191" spans="2:2" x14ac:dyDescent="0.3">
      <c r="B191" s="92"/>
    </row>
    <row r="192" spans="2:2" x14ac:dyDescent="0.3">
      <c r="B192" s="92"/>
    </row>
    <row r="193" spans="2:2" x14ac:dyDescent="0.3">
      <c r="B193" s="92"/>
    </row>
    <row r="194" spans="2:2" x14ac:dyDescent="0.3">
      <c r="B194" s="92"/>
    </row>
    <row r="195" spans="2:2" x14ac:dyDescent="0.3">
      <c r="B195" s="92"/>
    </row>
    <row r="196" spans="2:2" x14ac:dyDescent="0.3">
      <c r="B196" s="92"/>
    </row>
    <row r="197" spans="2:2" x14ac:dyDescent="0.3">
      <c r="B197" s="92"/>
    </row>
    <row r="198" spans="2:2" x14ac:dyDescent="0.3">
      <c r="B198" s="92"/>
    </row>
  </sheetData>
  <mergeCells count="10">
    <mergeCell ref="F1:K1"/>
    <mergeCell ref="J2:K4"/>
    <mergeCell ref="F3:H3"/>
    <mergeCell ref="B5:E5"/>
    <mergeCell ref="F5:F6"/>
    <mergeCell ref="G5:G6"/>
    <mergeCell ref="H5:H6"/>
    <mergeCell ref="I5:I6"/>
    <mergeCell ref="J5:J6"/>
    <mergeCell ref="K5:K6"/>
  </mergeCells>
  <conditionalFormatting sqref="W7:W25">
    <cfRule type="cellIs" dxfId="82" priority="38" operator="notEqual">
      <formula>"X"</formula>
    </cfRule>
  </conditionalFormatting>
  <conditionalFormatting sqref="AB7:AB25">
    <cfRule type="cellIs" dxfId="81" priority="36" operator="equal">
      <formula>0</formula>
    </cfRule>
    <cfRule type="cellIs" dxfId="80" priority="37" operator="greaterThan">
      <formula>0</formula>
    </cfRule>
  </conditionalFormatting>
  <conditionalFormatting sqref="K7:K107 W7:W25 AB7:AB25 AH7:AU25">
    <cfRule type="containsErrors" dxfId="79" priority="35">
      <formula>ISERROR(K7)</formula>
    </cfRule>
  </conditionalFormatting>
  <conditionalFormatting sqref="AR7:AR25">
    <cfRule type="containsText" dxfId="78" priority="34" operator="containsText" text="NON">
      <formula>NOT(ISERROR(SEARCH("NON",AR7)))</formula>
    </cfRule>
  </conditionalFormatting>
  <conditionalFormatting sqref="K7:K107">
    <cfRule type="cellIs" dxfId="77" priority="21" operator="equal">
      <formula>4</formula>
    </cfRule>
    <cfRule type="cellIs" dxfId="76" priority="32" operator="equal">
      <formula>0</formula>
    </cfRule>
    <cfRule type="containsErrors" dxfId="75" priority="33">
      <formula>ISERROR(K7)</formula>
    </cfRule>
  </conditionalFormatting>
  <conditionalFormatting sqref="K7:K107">
    <cfRule type="containsText" dxfId="74" priority="24" operator="containsText" text="M">
      <formula>NOT(ISERROR(SEARCH("M",K7)))</formula>
    </cfRule>
    <cfRule type="containsText" dxfId="73" priority="25" operator="containsText" text="F">
      <formula>NOT(ISERROR(SEARCH("F",K7)))</formula>
    </cfRule>
  </conditionalFormatting>
  <conditionalFormatting sqref="G7:J107">
    <cfRule type="cellIs" dxfId="72" priority="23" operator="equal">
      <formula>0</formula>
    </cfRule>
  </conditionalFormatting>
  <conditionalFormatting sqref="F7:F107 AD7:AE107">
    <cfRule type="uniqueValues" dxfId="71" priority="5"/>
  </conditionalFormatting>
  <conditionalFormatting sqref="B7:D107">
    <cfRule type="duplicateValues" dxfId="70" priority="4"/>
  </conditionalFormatting>
  <printOptions horizontalCentered="1"/>
  <pageMargins left="0.19685039370078741" right="0.19685039370078741" top="0.19685039370078741" bottom="0.19685039370078741" header="0.31496062992125984" footer="0.31496062992125984"/>
  <pageSetup paperSize="9" orientation="landscape" horizontalDpi="30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sheetPr>
  <dimension ref="A1:AM110"/>
  <sheetViews>
    <sheetView tabSelected="1" workbookViewId="0">
      <pane ySplit="7" topLeftCell="A8" activePane="bottomLeft" state="frozen"/>
      <selection pane="bottomLeft" activeCell="P33" sqref="P33"/>
    </sheetView>
  </sheetViews>
  <sheetFormatPr baseColWidth="10" defaultColWidth="11.44140625" defaultRowHeight="14.4" x14ac:dyDescent="0.3"/>
  <cols>
    <col min="1" max="1" width="5" style="66" customWidth="1"/>
    <col min="2" max="2" width="5" style="66" hidden="1" customWidth="1"/>
    <col min="3" max="3" width="9" style="66" customWidth="1"/>
    <col min="4" max="6" width="23.44140625" style="66" customWidth="1"/>
    <col min="7" max="8" width="9.5546875" style="66" customWidth="1"/>
    <col min="9" max="9" width="2.6640625" style="79" customWidth="1"/>
    <col min="10" max="14" width="7.6640625" style="1" hidden="1" customWidth="1"/>
    <col min="15" max="16" width="7.6640625" style="133" customWidth="1"/>
    <col min="17" max="17" width="2.6640625" style="66" customWidth="1"/>
    <col min="18" max="22" width="7.6640625" style="1" hidden="1" customWidth="1"/>
    <col min="23" max="24" width="7.6640625" style="133" customWidth="1"/>
    <col min="25" max="37" width="11.44140625" style="66"/>
    <col min="38" max="38" width="16.6640625" style="66" hidden="1" customWidth="1"/>
    <col min="39" max="39" width="11.44140625" style="66" hidden="1" customWidth="1"/>
    <col min="40" max="40" width="0" style="66" hidden="1" customWidth="1"/>
    <col min="41" max="16384" width="11.44140625" style="66"/>
  </cols>
  <sheetData>
    <row r="1" spans="1:39" x14ac:dyDescent="0.3">
      <c r="D1" s="66" t="s">
        <v>47</v>
      </c>
    </row>
    <row r="2" spans="1:39" s="19" customFormat="1" ht="25.2" thickBot="1" x14ac:dyDescent="0.35">
      <c r="A2" s="312" t="str">
        <f>Entete!B2</f>
        <v>vélo sport joncynois</v>
      </c>
      <c r="B2" s="312"/>
      <c r="C2" s="312"/>
      <c r="D2" s="312"/>
      <c r="E2" s="312"/>
      <c r="F2" s="312"/>
      <c r="G2" s="312"/>
      <c r="H2" s="312"/>
      <c r="I2" s="77"/>
      <c r="J2" s="84"/>
      <c r="K2" s="201">
        <f>FSGT4_Inscr!AA6</f>
        <v>27</v>
      </c>
      <c r="L2" s="202">
        <f>K2*4</f>
        <v>108</v>
      </c>
      <c r="M2" s="237">
        <f>MIN(L8:L107)</f>
        <v>16</v>
      </c>
      <c r="N2" s="84"/>
      <c r="O2" s="134"/>
      <c r="P2" s="134"/>
      <c r="R2" s="84"/>
      <c r="S2" s="201">
        <f>FSGT5_Inscr!AA6</f>
        <v>23</v>
      </c>
      <c r="T2" s="202">
        <f>S2*4</f>
        <v>92</v>
      </c>
      <c r="U2" s="237">
        <f>MIN(T8:T107)</f>
        <v>0</v>
      </c>
      <c r="V2" s="84"/>
      <c r="W2" s="134"/>
      <c r="X2" s="134"/>
    </row>
    <row r="3" spans="1:39" s="19" customFormat="1" ht="9.75" customHeight="1" thickTop="1" x14ac:dyDescent="0.3">
      <c r="A3" s="73"/>
      <c r="B3" s="73"/>
      <c r="C3" s="73"/>
      <c r="D3" s="73"/>
      <c r="E3" s="73"/>
      <c r="F3" s="73"/>
      <c r="G3" s="384" t="s">
        <v>18</v>
      </c>
      <c r="H3" s="385"/>
      <c r="I3" s="85"/>
      <c r="J3" s="365" t="s">
        <v>62</v>
      </c>
      <c r="K3" s="366"/>
      <c r="L3" s="366"/>
      <c r="M3" s="366"/>
      <c r="N3" s="366"/>
      <c r="O3" s="366"/>
      <c r="P3" s="367"/>
      <c r="Q3" s="48"/>
      <c r="R3" s="390" t="s">
        <v>63</v>
      </c>
      <c r="S3" s="391"/>
      <c r="T3" s="391"/>
      <c r="U3" s="391"/>
      <c r="V3" s="391"/>
      <c r="W3" s="391"/>
      <c r="X3" s="392"/>
    </row>
    <row r="4" spans="1:39" s="19" customFormat="1" ht="18.75" customHeight="1" x14ac:dyDescent="0.3">
      <c r="A4" s="313" t="str">
        <f>Entete!B4</f>
        <v>prix de Laives</v>
      </c>
      <c r="B4" s="313"/>
      <c r="C4" s="313"/>
      <c r="D4" s="313"/>
      <c r="E4" s="313"/>
      <c r="F4" s="50" t="str">
        <f>Entete!B6</f>
        <v>26/08/2018</v>
      </c>
      <c r="G4" s="386"/>
      <c r="H4" s="387"/>
      <c r="I4" s="86"/>
      <c r="J4" s="368"/>
      <c r="K4" s="369"/>
      <c r="L4" s="369"/>
      <c r="M4" s="369"/>
      <c r="N4" s="369"/>
      <c r="O4" s="369"/>
      <c r="P4" s="370"/>
      <c r="Q4" s="48"/>
      <c r="R4" s="393"/>
      <c r="S4" s="394"/>
      <c r="T4" s="394"/>
      <c r="U4" s="394"/>
      <c r="V4" s="394"/>
      <c r="W4" s="394"/>
      <c r="X4" s="395"/>
    </row>
    <row r="5" spans="1:39" s="19" customFormat="1" ht="15.75" customHeight="1" thickBot="1" x14ac:dyDescent="0.35">
      <c r="G5" s="386"/>
      <c r="H5" s="387"/>
      <c r="I5" s="87"/>
      <c r="J5" s="371"/>
      <c r="K5" s="372"/>
      <c r="L5" s="372"/>
      <c r="M5" s="372"/>
      <c r="N5" s="372"/>
      <c r="O5" s="372"/>
      <c r="P5" s="373"/>
      <c r="Q5" s="48"/>
      <c r="R5" s="396"/>
      <c r="S5" s="397"/>
      <c r="T5" s="397"/>
      <c r="U5" s="397"/>
      <c r="V5" s="397"/>
      <c r="W5" s="397"/>
      <c r="X5" s="398"/>
    </row>
    <row r="6" spans="1:39" s="81" customFormat="1" ht="13.5" customHeight="1" thickTop="1" x14ac:dyDescent="0.3">
      <c r="A6" s="378" t="s">
        <v>14</v>
      </c>
      <c r="B6" s="127"/>
      <c r="C6" s="298" t="s">
        <v>10</v>
      </c>
      <c r="D6" s="300" t="s">
        <v>9</v>
      </c>
      <c r="E6" s="302" t="s">
        <v>2</v>
      </c>
      <c r="F6" s="304" t="s">
        <v>0</v>
      </c>
      <c r="G6" s="295" t="s">
        <v>3</v>
      </c>
      <c r="H6" s="388">
        <v>4</v>
      </c>
      <c r="I6" s="49"/>
      <c r="J6" s="244"/>
      <c r="K6" s="245"/>
      <c r="L6" s="245"/>
      <c r="M6" s="245"/>
      <c r="N6" s="245"/>
      <c r="O6" s="374" t="s">
        <v>38</v>
      </c>
      <c r="P6" s="376" t="s">
        <v>27</v>
      </c>
      <c r="Q6" s="117"/>
      <c r="R6" s="255"/>
      <c r="S6" s="256"/>
      <c r="T6" s="256"/>
      <c r="U6" s="256"/>
      <c r="V6" s="256"/>
      <c r="W6" s="399" t="s">
        <v>31</v>
      </c>
      <c r="X6" s="401" t="s">
        <v>27</v>
      </c>
    </row>
    <row r="7" spans="1:39" s="81" customFormat="1" ht="12.75" customHeight="1" x14ac:dyDescent="0.3">
      <c r="A7" s="378"/>
      <c r="B7" s="128"/>
      <c r="C7" s="320"/>
      <c r="D7" s="332"/>
      <c r="E7" s="315"/>
      <c r="F7" s="316"/>
      <c r="G7" s="317"/>
      <c r="H7" s="389"/>
      <c r="I7" s="49"/>
      <c r="J7" s="246"/>
      <c r="K7" s="247"/>
      <c r="L7" s="247"/>
      <c r="M7" s="247"/>
      <c r="N7" s="247"/>
      <c r="O7" s="375"/>
      <c r="P7" s="377"/>
      <c r="Q7" s="117"/>
      <c r="R7" s="257"/>
      <c r="S7" s="258"/>
      <c r="T7" s="258"/>
      <c r="U7" s="258"/>
      <c r="V7" s="258"/>
      <c r="W7" s="400"/>
      <c r="X7" s="402"/>
    </row>
    <row r="8" spans="1:39" ht="14.1" customHeight="1" x14ac:dyDescent="0.3">
      <c r="A8" s="130">
        <v>1</v>
      </c>
      <c r="B8" s="130">
        <f>IF(A8="A",0,IF(A8="NC",0,1))</f>
        <v>1</v>
      </c>
      <c r="C8" s="130">
        <v>406</v>
      </c>
      <c r="D8" s="130" t="str">
        <f>IF(C8="","",(IF(ISERROR(VLOOKUP(C8,FSGT4_Inscr!$F$7:$L$110,2,FALSE))=TRUE,VLOOKUP(C8,FSGT5_Inscr!$F$7:$L$110,2,FALSE),(VLOOKUP(C8,FSGT4_Inscr!$F$7:$L$110,2,FALSE)))))</f>
        <v>COLAUT</v>
      </c>
      <c r="E8" s="130" t="str">
        <f>IF(C8="","",(IF(ISERROR(VLOOKUP(C8,FSGT4_Inscr!$F$7:$L$110,3,FALSE))=TRUE,VLOOKUP(C8,FSGT5_Inscr!$F$7:$L$110,3,FALSE),(VLOOKUP(C8,FSGT4_Inscr!$F$7:$L$110,3,FALSE)))))</f>
        <v>Lilian(cadet)</v>
      </c>
      <c r="F8" s="130" t="str">
        <f>IF(C8="","",(IF(ISERROR(VLOOKUP(C8,FSGT4_Inscr!$F$7:$L$110,4,FALSE))=TRUE,VLOOKUP(C8,FSGT5_Inscr!$F$7:$L$110,4,FALSE),(VLOOKUP(C8,FSGT4_Inscr!$F$7:$L$110,4,FALSE)))))</f>
        <v>Chalon UVC</v>
      </c>
      <c r="G8" s="130">
        <f>IF(C8="","",(IF(ISERROR(VLOOKUP(C8,FSGT4_Inscr!$F$7:$L$110,5,FALSE))=TRUE,VLOOKUP(C8,FSGT5_Inscr!$F$7:$L$110,5,FALSE),(VLOOKUP(C8,FSGT4_Inscr!$F$7:$L$110,5,FALSE)))))</f>
        <v>71</v>
      </c>
      <c r="H8" s="162">
        <f>IF(C8="","",(IF(ISERROR(VLOOKUP(C8,FSGT4_Inscr!$F$7:$L$110,6,FALSE))=TRUE,VLOOKUP(C8,FSGT5_Inscr!$F$7:$L$110,6,FALSE),(VLOOKUP(C8,FSGT4_Inscr!$F$7:$L$110,6,FALSE)))))</f>
        <v>4</v>
      </c>
      <c r="I8" s="196"/>
      <c r="J8" s="198">
        <f>IF(H8=4,1,0)*B8</f>
        <v>1</v>
      </c>
      <c r="K8" s="203">
        <f>IF(J8=1,(SUM($J$8:J8)*J8),0)</f>
        <v>1</v>
      </c>
      <c r="L8" s="203">
        <f>IF(J8&gt;0,(J8*($L$2-(K8*4)+4))," ")</f>
        <v>108</v>
      </c>
      <c r="M8" s="203">
        <f>IF(AND(K8&gt;0,K8&lt;6),(L8*2),L8)</f>
        <v>216</v>
      </c>
      <c r="N8" s="248">
        <f>IF(K8=1,(M8+100),M8)</f>
        <v>316</v>
      </c>
      <c r="O8" s="145">
        <f>IF(K8&lt;&gt;0,K8," ")</f>
        <v>1</v>
      </c>
      <c r="P8" s="234">
        <f>IF(H8&lt;&gt;4,"",(IF(A8="NC",1,(IF(A8="A",($M$2-4),N8)))))</f>
        <v>316</v>
      </c>
      <c r="Q8" s="144"/>
      <c r="R8" s="198">
        <f>IF(H8=5,1,0)*B8</f>
        <v>0</v>
      </c>
      <c r="S8" s="203">
        <f>IF(R8=1,(SUM($R$8:R8)*R8),0)</f>
        <v>0</v>
      </c>
      <c r="T8" s="203" t="str">
        <f>IF(R8&gt;0,(R8*($T$2-(S8*4)+4))," ")</f>
        <v xml:space="preserve"> </v>
      </c>
      <c r="U8" s="203" t="str">
        <f>IF(AND(S8&gt;0,S8&lt;6),(T8*2),T8)</f>
        <v xml:space="preserve"> </v>
      </c>
      <c r="V8" s="248" t="str">
        <f>IF(S8=1,(U8+100),U8)</f>
        <v xml:space="preserve"> </v>
      </c>
      <c r="W8" s="251" t="str">
        <f>IF(S8&lt;&gt;0,S8," ")</f>
        <v xml:space="preserve"> </v>
      </c>
      <c r="X8" s="234" t="str">
        <f>IF(H8&lt;&gt;5,"",(IF(A8="NC",1,(IF(A8="A",($U$2-4),V8)))))</f>
        <v/>
      </c>
      <c r="AL8" s="268" t="str">
        <f>CONCATENATE(C8,D8)</f>
        <v>406COLAUT</v>
      </c>
      <c r="AM8" s="270">
        <f>C8</f>
        <v>406</v>
      </c>
    </row>
    <row r="9" spans="1:39" ht="14.1" customHeight="1" x14ac:dyDescent="0.3">
      <c r="A9" s="131">
        <v>2</v>
      </c>
      <c r="B9" s="131">
        <f t="shared" ref="B9:B28" si="0">IF(A9="A",0,IF(A9="NC",0,1))</f>
        <v>1</v>
      </c>
      <c r="C9" s="129">
        <v>425</v>
      </c>
      <c r="D9" s="132" t="str">
        <f>IF(C9="","",(IF(ISERROR(VLOOKUP(C9,FSGT4_Inscr!$F$7:$L$110,2,FALSE))=TRUE,VLOOKUP(C9,FSGT5_Inscr!$F$7:$L$110,2,FALSE),(VLOOKUP(C9,FSGT4_Inscr!$F$7:$L$110,2,FALSE)))))</f>
        <v>VIAU</v>
      </c>
      <c r="E9" s="132" t="str">
        <f>IF(C9="","",(IF(ISERROR(VLOOKUP(C9,FSGT4_Inscr!$F$7:$L$110,3,FALSE))=TRUE,VLOOKUP(C9,FSGT5_Inscr!$F$7:$L$110,3,FALSE),(VLOOKUP(C9,FSGT4_Inscr!$F$7:$L$110,3,FALSE)))))</f>
        <v>Daniel</v>
      </c>
      <c r="F9" s="132" t="str">
        <f>IF(C9="","",(IF(ISERROR(VLOOKUP(C9,FSGT4_Inscr!$F$7:$L$110,4,FALSE))=TRUE,VLOOKUP(C9,FSGT5_Inscr!$F$7:$L$110,4,FALSE),(VLOOKUP(C9,FSGT4_Inscr!$F$7:$L$110,4,FALSE)))))</f>
        <v>Verdun</v>
      </c>
      <c r="G9" s="132">
        <f>IF(C9="","",(IF(ISERROR(VLOOKUP(C9,FSGT4_Inscr!$F$7:$L$110,5,FALSE))=TRUE,VLOOKUP(C9,FSGT5_Inscr!$F$7:$L$110,5,FALSE),(VLOOKUP(C9,FSGT4_Inscr!$F$7:$L$110,5,FALSE)))))</f>
        <v>71</v>
      </c>
      <c r="H9" s="132">
        <f>IF(C9="","",(IF(ISERROR(VLOOKUP(C9,FSGT4_Inscr!$F$7:$L$110,6,FALSE))=TRUE,VLOOKUP(C9,FSGT5_Inscr!$F$7:$L$110,6,FALSE),(VLOOKUP(C9,FSGT4_Inscr!$F$7:$L$110,6,FALSE)))))</f>
        <v>4</v>
      </c>
      <c r="I9" s="78"/>
      <c r="J9" s="241">
        <f t="shared" ref="J9:J72" si="1">IF(H9=4,1,0)*B9</f>
        <v>1</v>
      </c>
      <c r="K9" s="204">
        <f>IF(J9=1,(SUM($J$8:J9)*J9),0)</f>
        <v>2</v>
      </c>
      <c r="L9" s="204">
        <f t="shared" ref="L9:L72" si="2">IF(J9&gt;0,(J9*($L$2-(K9*4)+4))," ")</f>
        <v>104</v>
      </c>
      <c r="M9" s="204">
        <f t="shared" ref="M9:M72" si="3">IF(AND(K9&gt;0,K9&lt;6),(L9*2),L9)</f>
        <v>208</v>
      </c>
      <c r="N9" s="249">
        <f t="shared" ref="N9:N72" si="4">IF(K9=1,(M9+100),M9)</f>
        <v>208</v>
      </c>
      <c r="O9" s="143">
        <f t="shared" ref="O9:O72" si="5">IF(K9&lt;&gt;0,K9," ")</f>
        <v>2</v>
      </c>
      <c r="P9" s="233">
        <f t="shared" ref="P9:P72" si="6">IF(H9&lt;&gt;4,"",(IF(A9="NC",1,(IF(A9="A",($M$2-4),N9)))))</f>
        <v>208</v>
      </c>
      <c r="Q9" s="143"/>
      <c r="R9" s="241">
        <f t="shared" ref="R9:R72" si="7">IF(H9=5,1,0)*B9</f>
        <v>0</v>
      </c>
      <c r="S9" s="204">
        <f>IF(R9=1,(SUM($R$8:R9)*R9),0)</f>
        <v>0</v>
      </c>
      <c r="T9" s="204" t="str">
        <f t="shared" ref="T9:T72" si="8">IF(R9&gt;0,(R9*($T$2-(S9*4)+4))," ")</f>
        <v xml:space="preserve"> </v>
      </c>
      <c r="U9" s="204" t="str">
        <f t="shared" ref="U9:U72" si="9">IF(AND(S9&gt;0,S9&lt;6),(T9*2),T9)</f>
        <v xml:space="preserve"> </v>
      </c>
      <c r="V9" s="249" t="str">
        <f t="shared" ref="V9:V72" si="10">IF(S9=1,(U9+100),U9)</f>
        <v xml:space="preserve"> </v>
      </c>
      <c r="W9" s="252" t="str">
        <f t="shared" ref="W9:W72" si="11">IF(S9&lt;&gt;0,S9," ")</f>
        <v xml:space="preserve"> </v>
      </c>
      <c r="X9" s="233" t="str">
        <f t="shared" ref="X9:X72" si="12">IF(H9&lt;&gt;5,"",(IF(A9="NC",1,(IF(A9="A",($U$2-4),V9)))))</f>
        <v/>
      </c>
      <c r="AL9" s="268" t="str">
        <f t="shared" ref="AL9:AL72" si="13">CONCATENATE(C9,D9)</f>
        <v>425VIAU</v>
      </c>
      <c r="AM9" s="270">
        <f t="shared" ref="AM9:AM72" si="14">C9</f>
        <v>425</v>
      </c>
    </row>
    <row r="10" spans="1:39" ht="14.1" customHeight="1" x14ac:dyDescent="0.3">
      <c r="A10" s="130">
        <v>3</v>
      </c>
      <c r="B10" s="130">
        <f t="shared" si="0"/>
        <v>1</v>
      </c>
      <c r="C10" s="130">
        <v>402</v>
      </c>
      <c r="D10" s="130" t="str">
        <f>IF(C10="","",(IF(ISERROR(VLOOKUP(C10,FSGT4_Inscr!$F$7:$L$110,2,FALSE))=TRUE,VLOOKUP(C10,FSGT5_Inscr!$F$7:$L$110,2,FALSE),(VLOOKUP(C10,FSGT4_Inscr!$F$7:$L$110,2,FALSE)))))</f>
        <v>DEPLANQUE</v>
      </c>
      <c r="E10" s="130" t="str">
        <f>IF(C10="","",(IF(ISERROR(VLOOKUP(C10,FSGT4_Inscr!$F$7:$L$110,3,FALSE))=TRUE,VLOOKUP(C10,FSGT5_Inscr!$F$7:$L$110,3,FALSE),(VLOOKUP(C10,FSGT4_Inscr!$F$7:$L$110,3,FALSE)))))</f>
        <v>Alexis</v>
      </c>
      <c r="F10" s="130" t="str">
        <f>IF(C10="","",(IF(ISERROR(VLOOKUP(C10,FSGT4_Inscr!$F$7:$L$110,4,FALSE))=TRUE,VLOOKUP(C10,FSGT5_Inscr!$F$7:$L$110,4,FALSE),(VLOOKUP(C10,FSGT4_Inscr!$F$7:$L$110,4,FALSE)))))</f>
        <v>Montceau</v>
      </c>
      <c r="G10" s="130">
        <f>IF(C10="","",(IF(ISERROR(VLOOKUP(C10,FSGT4_Inscr!$F$7:$L$110,5,FALSE))=TRUE,VLOOKUP(C10,FSGT5_Inscr!$F$7:$L$110,5,FALSE),(VLOOKUP(C10,FSGT4_Inscr!$F$7:$L$110,5,FALSE)))))</f>
        <v>71</v>
      </c>
      <c r="H10" s="130">
        <f>IF(C10="","",(IF(ISERROR(VLOOKUP(C10,FSGT4_Inscr!$F$7:$L$110,6,FALSE))=TRUE,VLOOKUP(C10,FSGT5_Inscr!$F$7:$L$110,6,FALSE),(VLOOKUP(C10,FSGT4_Inscr!$F$7:$L$110,6,FALSE)))))</f>
        <v>4</v>
      </c>
      <c r="I10" s="196"/>
      <c r="J10" s="198">
        <f t="shared" si="1"/>
        <v>1</v>
      </c>
      <c r="K10" s="203">
        <f>IF(J10=1,(SUM($J$8:J10)*J10),0)</f>
        <v>3</v>
      </c>
      <c r="L10" s="203">
        <f t="shared" si="2"/>
        <v>100</v>
      </c>
      <c r="M10" s="203">
        <f t="shared" si="3"/>
        <v>200</v>
      </c>
      <c r="N10" s="248">
        <f t="shared" si="4"/>
        <v>200</v>
      </c>
      <c r="O10" s="144">
        <f t="shared" si="5"/>
        <v>3</v>
      </c>
      <c r="P10" s="234">
        <f t="shared" si="6"/>
        <v>200</v>
      </c>
      <c r="Q10" s="144"/>
      <c r="R10" s="198">
        <f t="shared" si="7"/>
        <v>0</v>
      </c>
      <c r="S10" s="203">
        <f>IF(R10=1,(SUM($R$8:R10)*R10),0)</f>
        <v>0</v>
      </c>
      <c r="T10" s="203" t="str">
        <f t="shared" si="8"/>
        <v xml:space="preserve"> </v>
      </c>
      <c r="U10" s="203" t="str">
        <f t="shared" si="9"/>
        <v xml:space="preserve"> </v>
      </c>
      <c r="V10" s="248" t="str">
        <f t="shared" si="10"/>
        <v xml:space="preserve"> </v>
      </c>
      <c r="W10" s="253" t="str">
        <f t="shared" si="11"/>
        <v xml:space="preserve"> </v>
      </c>
      <c r="X10" s="234" t="str">
        <f t="shared" si="12"/>
        <v/>
      </c>
      <c r="AL10" s="268" t="str">
        <f t="shared" si="13"/>
        <v>402DEPLANQUE</v>
      </c>
      <c r="AM10" s="270">
        <f t="shared" si="14"/>
        <v>402</v>
      </c>
    </row>
    <row r="11" spans="1:39" ht="14.1" customHeight="1" x14ac:dyDescent="0.3">
      <c r="A11" s="131">
        <v>4</v>
      </c>
      <c r="B11" s="131">
        <f t="shared" si="0"/>
        <v>1</v>
      </c>
      <c r="C11" s="129">
        <v>424</v>
      </c>
      <c r="D11" s="132" t="str">
        <f>IF(C11="","",(IF(ISERROR(VLOOKUP(C11,FSGT4_Inscr!$F$7:$L$110,2,FALSE))=TRUE,VLOOKUP(C11,FSGT5_Inscr!$F$7:$L$110,2,FALSE),(VLOOKUP(C11,FSGT4_Inscr!$F$7:$L$110,2,FALSE)))))</f>
        <v>JOUANNE</v>
      </c>
      <c r="E11" s="132" t="str">
        <f>IF(C11="","",(IF(ISERROR(VLOOKUP(C11,FSGT4_Inscr!$F$7:$L$110,3,FALSE))=TRUE,VLOOKUP(C11,FSGT5_Inscr!$F$7:$L$110,3,FALSE),(VLOOKUP(C11,FSGT4_Inscr!$F$7:$L$110,3,FALSE)))))</f>
        <v>Dominique</v>
      </c>
      <c r="F11" s="132" t="str">
        <f>IF(C11="","",(IF(ISERROR(VLOOKUP(C11,FSGT4_Inscr!$F$7:$L$110,4,FALSE))=TRUE,VLOOKUP(C11,FSGT5_Inscr!$F$7:$L$110,4,FALSE),(VLOOKUP(C11,FSGT4_Inscr!$F$7:$L$110,4,FALSE)))))</f>
        <v>Creusot VS</v>
      </c>
      <c r="G11" s="132">
        <f>IF(C11="","",(IF(ISERROR(VLOOKUP(C11,FSGT4_Inscr!$F$7:$L$110,5,FALSE))=TRUE,VLOOKUP(C11,FSGT5_Inscr!$F$7:$L$110,5,FALSE),(VLOOKUP(C11,FSGT4_Inscr!$F$7:$L$110,5,FALSE)))))</f>
        <v>71</v>
      </c>
      <c r="H11" s="132">
        <f>IF(C11="","",(IF(ISERROR(VLOOKUP(C11,FSGT4_Inscr!$F$7:$L$110,6,FALSE))=TRUE,VLOOKUP(C11,FSGT5_Inscr!$F$7:$L$110,6,FALSE),(VLOOKUP(C11,FSGT4_Inscr!$F$7:$L$110,6,FALSE)))))</f>
        <v>4</v>
      </c>
      <c r="I11" s="78"/>
      <c r="J11" s="241">
        <f t="shared" si="1"/>
        <v>1</v>
      </c>
      <c r="K11" s="204">
        <f>IF(J11=1,(SUM($J$8:J11)*J11),0)</f>
        <v>4</v>
      </c>
      <c r="L11" s="204">
        <f t="shared" si="2"/>
        <v>96</v>
      </c>
      <c r="M11" s="204">
        <f t="shared" si="3"/>
        <v>192</v>
      </c>
      <c r="N11" s="249">
        <f t="shared" si="4"/>
        <v>192</v>
      </c>
      <c r="O11" s="143">
        <f t="shared" si="5"/>
        <v>4</v>
      </c>
      <c r="P11" s="233">
        <f t="shared" si="6"/>
        <v>192</v>
      </c>
      <c r="Q11" s="143"/>
      <c r="R11" s="241">
        <f t="shared" si="7"/>
        <v>0</v>
      </c>
      <c r="S11" s="204">
        <f>IF(R11=1,(SUM($R$8:R11)*R11),0)</f>
        <v>0</v>
      </c>
      <c r="T11" s="204" t="str">
        <f t="shared" si="8"/>
        <v xml:space="preserve"> </v>
      </c>
      <c r="U11" s="204" t="str">
        <f t="shared" si="9"/>
        <v xml:space="preserve"> </v>
      </c>
      <c r="V11" s="249" t="str">
        <f t="shared" si="10"/>
        <v xml:space="preserve"> </v>
      </c>
      <c r="W11" s="252" t="str">
        <f t="shared" si="11"/>
        <v xml:space="preserve"> </v>
      </c>
      <c r="X11" s="233" t="str">
        <f t="shared" si="12"/>
        <v/>
      </c>
      <c r="AL11" s="268" t="str">
        <f t="shared" si="13"/>
        <v>424JOUANNE</v>
      </c>
      <c r="AM11" s="270">
        <f t="shared" si="14"/>
        <v>424</v>
      </c>
    </row>
    <row r="12" spans="1:39" ht="14.1" customHeight="1" x14ac:dyDescent="0.3">
      <c r="A12" s="130">
        <v>5</v>
      </c>
      <c r="B12" s="130">
        <f t="shared" si="0"/>
        <v>1</v>
      </c>
      <c r="C12" s="130">
        <v>422</v>
      </c>
      <c r="D12" s="130" t="str">
        <f>IF(C12="","",(IF(ISERROR(VLOOKUP(C12,FSGT4_Inscr!$F$7:$L$110,2,FALSE))=TRUE,VLOOKUP(C12,FSGT5_Inscr!$F$7:$L$110,2,FALSE),(VLOOKUP(C12,FSGT4_Inscr!$F$7:$L$110,2,FALSE)))))</f>
        <v>GRIFFON</v>
      </c>
      <c r="E12" s="130" t="str">
        <f>IF(C12="","",(IF(ISERROR(VLOOKUP(C12,FSGT4_Inscr!$F$7:$L$110,3,FALSE))=TRUE,VLOOKUP(C12,FSGT5_Inscr!$F$7:$L$110,3,FALSE),(VLOOKUP(C12,FSGT4_Inscr!$F$7:$L$110,3,FALSE)))))</f>
        <v>Matthieu</v>
      </c>
      <c r="F12" s="130" t="str">
        <f>IF(C12="","",(IF(ISERROR(VLOOKUP(C12,FSGT4_Inscr!$F$7:$L$110,4,FALSE))=TRUE,VLOOKUP(C12,FSGT5_Inscr!$F$7:$L$110,4,FALSE),(VLOOKUP(C12,FSGT4_Inscr!$F$7:$L$110,4,FALSE)))))</f>
        <v>Tournus</v>
      </c>
      <c r="G12" s="130">
        <f>IF(C12="","",(IF(ISERROR(VLOOKUP(C12,FSGT4_Inscr!$F$7:$L$110,5,FALSE))=TRUE,VLOOKUP(C12,FSGT5_Inscr!$F$7:$L$110,5,FALSE),(VLOOKUP(C12,FSGT4_Inscr!$F$7:$L$110,5,FALSE)))))</f>
        <v>71</v>
      </c>
      <c r="H12" s="130">
        <f>IF(C12="","",(IF(ISERROR(VLOOKUP(C12,FSGT4_Inscr!$F$7:$L$110,6,FALSE))=TRUE,VLOOKUP(C12,FSGT5_Inscr!$F$7:$L$110,6,FALSE),(VLOOKUP(C12,FSGT4_Inscr!$F$7:$L$110,6,FALSE)))))</f>
        <v>4</v>
      </c>
      <c r="I12" s="196"/>
      <c r="J12" s="198">
        <f t="shared" si="1"/>
        <v>1</v>
      </c>
      <c r="K12" s="203">
        <f>IF(J12=1,(SUM($J$8:J12)*J12),0)</f>
        <v>5</v>
      </c>
      <c r="L12" s="203">
        <f t="shared" si="2"/>
        <v>92</v>
      </c>
      <c r="M12" s="203">
        <f t="shared" si="3"/>
        <v>184</v>
      </c>
      <c r="N12" s="248">
        <f t="shared" si="4"/>
        <v>184</v>
      </c>
      <c r="O12" s="144">
        <f t="shared" si="5"/>
        <v>5</v>
      </c>
      <c r="P12" s="234">
        <f t="shared" si="6"/>
        <v>184</v>
      </c>
      <c r="Q12" s="144"/>
      <c r="R12" s="198">
        <f t="shared" si="7"/>
        <v>0</v>
      </c>
      <c r="S12" s="203">
        <f>IF(R12=1,(SUM($R$8:R12)*R12),0)</f>
        <v>0</v>
      </c>
      <c r="T12" s="203" t="str">
        <f t="shared" si="8"/>
        <v xml:space="preserve"> </v>
      </c>
      <c r="U12" s="203" t="str">
        <f t="shared" si="9"/>
        <v xml:space="preserve"> </v>
      </c>
      <c r="V12" s="248" t="str">
        <f t="shared" si="10"/>
        <v xml:space="preserve"> </v>
      </c>
      <c r="W12" s="253" t="str">
        <f t="shared" si="11"/>
        <v xml:space="preserve"> </v>
      </c>
      <c r="X12" s="234" t="str">
        <f t="shared" si="12"/>
        <v/>
      </c>
      <c r="AL12" s="268" t="str">
        <f t="shared" si="13"/>
        <v>422GRIFFON</v>
      </c>
      <c r="AM12" s="270">
        <f t="shared" si="14"/>
        <v>422</v>
      </c>
    </row>
    <row r="13" spans="1:39" ht="14.1" customHeight="1" x14ac:dyDescent="0.3">
      <c r="A13" s="131">
        <v>6</v>
      </c>
      <c r="B13" s="131">
        <f t="shared" si="0"/>
        <v>1</v>
      </c>
      <c r="C13" s="129">
        <v>411</v>
      </c>
      <c r="D13" s="132" t="str">
        <f>IF(C13="","",(IF(ISERROR(VLOOKUP(C13,FSGT4_Inscr!$F$7:$L$110,2,FALSE))=TRUE,VLOOKUP(C13,FSGT5_Inscr!$F$7:$L$110,2,FALSE),(VLOOKUP(C13,FSGT4_Inscr!$F$7:$L$110,2,FALSE)))))</f>
        <v>GARNIER</v>
      </c>
      <c r="E13" s="132" t="str">
        <f>IF(C13="","",(IF(ISERROR(VLOOKUP(C13,FSGT4_Inscr!$F$7:$L$110,3,FALSE))=TRUE,VLOOKUP(C13,FSGT5_Inscr!$F$7:$L$110,3,FALSE),(VLOOKUP(C13,FSGT4_Inscr!$F$7:$L$110,3,FALSE)))))</f>
        <v>Didier</v>
      </c>
      <c r="F13" s="132" t="str">
        <f>IF(C13="","",(IF(ISERROR(VLOOKUP(C13,FSGT4_Inscr!$F$7:$L$110,4,FALSE))=TRUE,VLOOKUP(C13,FSGT5_Inscr!$F$7:$L$110,4,FALSE),(VLOOKUP(C13,FSGT4_Inscr!$F$7:$L$110,4,FALSE)))))</f>
        <v>UC Cognin</v>
      </c>
      <c r="G13" s="132" t="str">
        <f>IF(C13="","",(IF(ISERROR(VLOOKUP(C13,FSGT4_Inscr!$F$7:$L$110,5,FALSE))=TRUE,VLOOKUP(C13,FSGT5_Inscr!$F$7:$L$110,5,FALSE),(VLOOKUP(C13,FSGT4_Inscr!$F$7:$L$110,5,FALSE)))))</f>
        <v>73</v>
      </c>
      <c r="H13" s="132">
        <f>IF(C13="","",(IF(ISERROR(VLOOKUP(C13,FSGT4_Inscr!$F$7:$L$110,6,FALSE))=TRUE,VLOOKUP(C13,FSGT5_Inscr!$F$7:$L$110,6,FALSE),(VLOOKUP(C13,FSGT4_Inscr!$F$7:$L$110,6,FALSE)))))</f>
        <v>4</v>
      </c>
      <c r="I13" s="78"/>
      <c r="J13" s="241">
        <f t="shared" si="1"/>
        <v>1</v>
      </c>
      <c r="K13" s="204">
        <f>IF(J13=1,(SUM($J$8:J13)*J13),0)</f>
        <v>6</v>
      </c>
      <c r="L13" s="204">
        <f t="shared" si="2"/>
        <v>88</v>
      </c>
      <c r="M13" s="204">
        <f t="shared" si="3"/>
        <v>88</v>
      </c>
      <c r="N13" s="249">
        <f t="shared" si="4"/>
        <v>88</v>
      </c>
      <c r="O13" s="143">
        <f t="shared" si="5"/>
        <v>6</v>
      </c>
      <c r="P13" s="233">
        <f t="shared" si="6"/>
        <v>88</v>
      </c>
      <c r="Q13" s="143"/>
      <c r="R13" s="241">
        <f t="shared" si="7"/>
        <v>0</v>
      </c>
      <c r="S13" s="204">
        <f>IF(R13=1,(SUM($R$8:R13)*R13),0)</f>
        <v>0</v>
      </c>
      <c r="T13" s="204" t="str">
        <f t="shared" si="8"/>
        <v xml:space="preserve"> </v>
      </c>
      <c r="U13" s="204" t="str">
        <f t="shared" si="9"/>
        <v xml:space="preserve"> </v>
      </c>
      <c r="V13" s="249" t="str">
        <f t="shared" si="10"/>
        <v xml:space="preserve"> </v>
      </c>
      <c r="W13" s="252" t="str">
        <f t="shared" si="11"/>
        <v xml:space="preserve"> </v>
      </c>
      <c r="X13" s="233" t="str">
        <f t="shared" si="12"/>
        <v/>
      </c>
      <c r="AL13" s="268" t="str">
        <f t="shared" si="13"/>
        <v>411GARNIER</v>
      </c>
      <c r="AM13" s="270">
        <f t="shared" si="14"/>
        <v>411</v>
      </c>
    </row>
    <row r="14" spans="1:39" ht="14.1" customHeight="1" x14ac:dyDescent="0.3">
      <c r="A14" s="130">
        <v>7</v>
      </c>
      <c r="B14" s="130">
        <f t="shared" si="0"/>
        <v>1</v>
      </c>
      <c r="C14" s="130">
        <v>427</v>
      </c>
      <c r="D14" s="130" t="str">
        <f>IF(C14="","",(IF(ISERROR(VLOOKUP(C14,FSGT4_Inscr!$F$7:$L$110,2,FALSE))=TRUE,VLOOKUP(C14,FSGT5_Inscr!$F$7:$L$110,2,FALSE),(VLOOKUP(C14,FSGT4_Inscr!$F$7:$L$110,2,FALSE)))))</f>
        <v>POMPANON</v>
      </c>
      <c r="E14" s="130" t="str">
        <f>IF(C14="","",(IF(ISERROR(VLOOKUP(C14,FSGT4_Inscr!$F$7:$L$110,3,FALSE))=TRUE,VLOOKUP(C14,FSGT5_Inscr!$F$7:$L$110,3,FALSE),(VLOOKUP(C14,FSGT4_Inscr!$F$7:$L$110,3,FALSE)))))</f>
        <v>Margot</v>
      </c>
      <c r="F14" s="130" t="str">
        <f>IF(C14="","",(IF(ISERROR(VLOOKUP(C14,FSGT4_Inscr!$F$7:$L$110,4,FALSE))=TRUE,VLOOKUP(C14,FSGT5_Inscr!$F$7:$L$110,4,FALSE),(VLOOKUP(C14,FSGT4_Inscr!$F$7:$L$110,4,FALSE)))))</f>
        <v xml:space="preserve">Aluze </v>
      </c>
      <c r="G14" s="130">
        <f>IF(C14="","",(IF(ISERROR(VLOOKUP(C14,FSGT4_Inscr!$F$7:$L$110,5,FALSE))=TRUE,VLOOKUP(C14,FSGT5_Inscr!$F$7:$L$110,5,FALSE),(VLOOKUP(C14,FSGT4_Inscr!$F$7:$L$110,5,FALSE)))))</f>
        <v>71</v>
      </c>
      <c r="H14" s="130">
        <f>IF(C14="","",(IF(ISERROR(VLOOKUP(C14,FSGT4_Inscr!$F$7:$L$110,6,FALSE))=TRUE,VLOOKUP(C14,FSGT5_Inscr!$F$7:$L$110,6,FALSE),(VLOOKUP(C14,FSGT4_Inscr!$F$7:$L$110,6,FALSE)))))</f>
        <v>4</v>
      </c>
      <c r="I14" s="196"/>
      <c r="J14" s="198">
        <f t="shared" si="1"/>
        <v>1</v>
      </c>
      <c r="K14" s="203">
        <f>IF(J14=1,(SUM($J$8:J14)*J14),0)</f>
        <v>7</v>
      </c>
      <c r="L14" s="203">
        <f t="shared" si="2"/>
        <v>84</v>
      </c>
      <c r="M14" s="203">
        <f t="shared" si="3"/>
        <v>84</v>
      </c>
      <c r="N14" s="248">
        <f t="shared" si="4"/>
        <v>84</v>
      </c>
      <c r="O14" s="144">
        <f t="shared" si="5"/>
        <v>7</v>
      </c>
      <c r="P14" s="234">
        <f t="shared" si="6"/>
        <v>84</v>
      </c>
      <c r="Q14" s="144"/>
      <c r="R14" s="198">
        <f t="shared" si="7"/>
        <v>0</v>
      </c>
      <c r="S14" s="203">
        <f>IF(R14=1,(SUM($R$8:R14)*R14),0)</f>
        <v>0</v>
      </c>
      <c r="T14" s="203" t="str">
        <f t="shared" si="8"/>
        <v xml:space="preserve"> </v>
      </c>
      <c r="U14" s="203" t="str">
        <f t="shared" si="9"/>
        <v xml:space="preserve"> </v>
      </c>
      <c r="V14" s="248" t="str">
        <f t="shared" si="10"/>
        <v xml:space="preserve"> </v>
      </c>
      <c r="W14" s="253" t="str">
        <f t="shared" si="11"/>
        <v xml:space="preserve"> </v>
      </c>
      <c r="X14" s="234" t="str">
        <f t="shared" si="12"/>
        <v/>
      </c>
      <c r="AL14" s="268" t="str">
        <f t="shared" si="13"/>
        <v>427POMPANON</v>
      </c>
      <c r="AM14" s="270">
        <f t="shared" si="14"/>
        <v>427</v>
      </c>
    </row>
    <row r="15" spans="1:39" ht="14.1" customHeight="1" x14ac:dyDescent="0.3">
      <c r="A15" s="131">
        <v>8</v>
      </c>
      <c r="B15" s="131">
        <f t="shared" si="0"/>
        <v>1</v>
      </c>
      <c r="C15" s="129">
        <v>410</v>
      </c>
      <c r="D15" s="132" t="str">
        <f>IF(C15="","",(IF(ISERROR(VLOOKUP(C15,FSGT4_Inscr!$F$7:$L$110,2,FALSE))=TRUE,VLOOKUP(C15,FSGT5_Inscr!$F$7:$L$110,2,FALSE),(VLOOKUP(C15,FSGT4_Inscr!$F$7:$L$110,2,FALSE)))))</f>
        <v>SAUNIER</v>
      </c>
      <c r="E15" s="132" t="str">
        <f>IF(C15="","",(IF(ISERROR(VLOOKUP(C15,FSGT4_Inscr!$F$7:$L$110,3,FALSE))=TRUE,VLOOKUP(C15,FSGT5_Inscr!$F$7:$L$110,3,FALSE),(VLOOKUP(C15,FSGT4_Inscr!$F$7:$L$110,3,FALSE)))))</f>
        <v>Philippe</v>
      </c>
      <c r="F15" s="132" t="str">
        <f>IF(C15="","",(IF(ISERROR(VLOOKUP(C15,FSGT4_Inscr!$F$7:$L$110,4,FALSE))=TRUE,VLOOKUP(C15,FSGT5_Inscr!$F$7:$L$110,4,FALSE),(VLOOKUP(C15,FSGT4_Inscr!$F$7:$L$110,4,FALSE)))))</f>
        <v>Marcigny</v>
      </c>
      <c r="G15" s="132">
        <f>IF(C15="","",(IF(ISERROR(VLOOKUP(C15,FSGT4_Inscr!$F$7:$L$110,5,FALSE))=TRUE,VLOOKUP(C15,FSGT5_Inscr!$F$7:$L$110,5,FALSE),(VLOOKUP(C15,FSGT4_Inscr!$F$7:$L$110,5,FALSE)))))</f>
        <v>71</v>
      </c>
      <c r="H15" s="132">
        <f>IF(C15="","",(IF(ISERROR(VLOOKUP(C15,FSGT4_Inscr!$F$7:$L$110,6,FALSE))=TRUE,VLOOKUP(C15,FSGT5_Inscr!$F$7:$L$110,6,FALSE),(VLOOKUP(C15,FSGT4_Inscr!$F$7:$L$110,6,FALSE)))))</f>
        <v>4</v>
      </c>
      <c r="I15" s="78"/>
      <c r="J15" s="241">
        <f t="shared" si="1"/>
        <v>1</v>
      </c>
      <c r="K15" s="204">
        <f>IF(J15=1,(SUM($J$8:J15)*J15),0)</f>
        <v>8</v>
      </c>
      <c r="L15" s="204">
        <f t="shared" si="2"/>
        <v>80</v>
      </c>
      <c r="M15" s="204">
        <f t="shared" si="3"/>
        <v>80</v>
      </c>
      <c r="N15" s="249">
        <f t="shared" si="4"/>
        <v>80</v>
      </c>
      <c r="O15" s="143">
        <f t="shared" si="5"/>
        <v>8</v>
      </c>
      <c r="P15" s="233">
        <f t="shared" si="6"/>
        <v>80</v>
      </c>
      <c r="Q15" s="143"/>
      <c r="R15" s="241">
        <f t="shared" si="7"/>
        <v>0</v>
      </c>
      <c r="S15" s="204">
        <f>IF(R15=1,(SUM($R$8:R15)*R15),0)</f>
        <v>0</v>
      </c>
      <c r="T15" s="204" t="str">
        <f t="shared" si="8"/>
        <v xml:space="preserve"> </v>
      </c>
      <c r="U15" s="204" t="str">
        <f t="shared" si="9"/>
        <v xml:space="preserve"> </v>
      </c>
      <c r="V15" s="249" t="str">
        <f t="shared" si="10"/>
        <v xml:space="preserve"> </v>
      </c>
      <c r="W15" s="252" t="str">
        <f t="shared" si="11"/>
        <v xml:space="preserve"> </v>
      </c>
      <c r="X15" s="233" t="str">
        <f t="shared" si="12"/>
        <v/>
      </c>
      <c r="AL15" s="268" t="str">
        <f t="shared" si="13"/>
        <v>410SAUNIER</v>
      </c>
      <c r="AM15" s="270">
        <f t="shared" si="14"/>
        <v>410</v>
      </c>
    </row>
    <row r="16" spans="1:39" ht="14.1" customHeight="1" x14ac:dyDescent="0.3">
      <c r="A16" s="130">
        <v>9</v>
      </c>
      <c r="B16" s="130">
        <f t="shared" si="0"/>
        <v>1</v>
      </c>
      <c r="C16" s="130">
        <v>421</v>
      </c>
      <c r="D16" s="130" t="str">
        <f>IF(C16="","",(IF(ISERROR(VLOOKUP(C16,FSGT4_Inscr!$F$7:$L$110,2,FALSE))=TRUE,VLOOKUP(C16,FSGT5_Inscr!$F$7:$L$110,2,FALSE),(VLOOKUP(C16,FSGT4_Inscr!$F$7:$L$110,2,FALSE)))))</f>
        <v>BATTIN</v>
      </c>
      <c r="E16" s="130" t="str">
        <f>IF(C16="","",(IF(ISERROR(VLOOKUP(C16,FSGT4_Inscr!$F$7:$L$110,3,FALSE))=TRUE,VLOOKUP(C16,FSGT5_Inscr!$F$7:$L$110,3,FALSE),(VLOOKUP(C16,FSGT4_Inscr!$F$7:$L$110,3,FALSE)))))</f>
        <v>Alain</v>
      </c>
      <c r="F16" s="130" t="str">
        <f>IF(C16="","",(IF(ISERROR(VLOOKUP(C16,FSGT4_Inscr!$F$7:$L$110,4,FALSE))=TRUE,VLOOKUP(C16,FSGT5_Inscr!$F$7:$L$110,4,FALSE),(VLOOKUP(C16,FSGT4_Inscr!$F$7:$L$110,4,FALSE)))))</f>
        <v>VC Villefranche Beaujolais</v>
      </c>
      <c r="G16" s="130" t="str">
        <f>IF(C16="","",(IF(ISERROR(VLOOKUP(C16,FSGT4_Inscr!$F$7:$L$110,5,FALSE))=TRUE,VLOOKUP(C16,FSGT5_Inscr!$F$7:$L$110,5,FALSE),(VLOOKUP(C16,FSGT4_Inscr!$F$7:$L$110,5,FALSE)))))</f>
        <v>69</v>
      </c>
      <c r="H16" s="130">
        <f>IF(C16="","",(IF(ISERROR(VLOOKUP(C16,FSGT4_Inscr!$F$7:$L$110,6,FALSE))=TRUE,VLOOKUP(C16,FSGT5_Inscr!$F$7:$L$110,6,FALSE),(VLOOKUP(C16,FSGT4_Inscr!$F$7:$L$110,6,FALSE)))))</f>
        <v>4</v>
      </c>
      <c r="I16" s="196"/>
      <c r="J16" s="198">
        <f t="shared" si="1"/>
        <v>1</v>
      </c>
      <c r="K16" s="203">
        <f>IF(J16=1,(SUM($J$8:J16)*J16),0)</f>
        <v>9</v>
      </c>
      <c r="L16" s="203">
        <f t="shared" si="2"/>
        <v>76</v>
      </c>
      <c r="M16" s="203">
        <f t="shared" si="3"/>
        <v>76</v>
      </c>
      <c r="N16" s="248">
        <f t="shared" si="4"/>
        <v>76</v>
      </c>
      <c r="O16" s="144">
        <f t="shared" si="5"/>
        <v>9</v>
      </c>
      <c r="P16" s="234">
        <f t="shared" si="6"/>
        <v>76</v>
      </c>
      <c r="Q16" s="144"/>
      <c r="R16" s="198">
        <f t="shared" si="7"/>
        <v>0</v>
      </c>
      <c r="S16" s="203">
        <f>IF(R16=1,(SUM($R$8:R16)*R16),0)</f>
        <v>0</v>
      </c>
      <c r="T16" s="203" t="str">
        <f t="shared" si="8"/>
        <v xml:space="preserve"> </v>
      </c>
      <c r="U16" s="203" t="str">
        <f t="shared" si="9"/>
        <v xml:space="preserve"> </v>
      </c>
      <c r="V16" s="248" t="str">
        <f t="shared" si="10"/>
        <v xml:space="preserve"> </v>
      </c>
      <c r="W16" s="253" t="str">
        <f t="shared" si="11"/>
        <v xml:space="preserve"> </v>
      </c>
      <c r="X16" s="234" t="str">
        <f t="shared" si="12"/>
        <v/>
      </c>
      <c r="AL16" s="268" t="str">
        <f t="shared" si="13"/>
        <v>421BATTIN</v>
      </c>
      <c r="AM16" s="270">
        <f t="shared" si="14"/>
        <v>421</v>
      </c>
    </row>
    <row r="17" spans="1:39" ht="14.1" customHeight="1" x14ac:dyDescent="0.3">
      <c r="A17" s="131">
        <v>10</v>
      </c>
      <c r="B17" s="131">
        <f t="shared" si="0"/>
        <v>1</v>
      </c>
      <c r="C17" s="129">
        <v>417</v>
      </c>
      <c r="D17" s="132" t="str">
        <f>IF(C17="","",(IF(ISERROR(VLOOKUP(C17,FSGT4_Inscr!$F$7:$L$110,2,FALSE))=TRUE,VLOOKUP(C17,FSGT5_Inscr!$F$7:$L$110,2,FALSE),(VLOOKUP(C17,FSGT4_Inscr!$F$7:$L$110,2,FALSE)))))</f>
        <v>GIRAUD-CARRIER</v>
      </c>
      <c r="E17" s="132" t="str">
        <f>IF(C17="","",(IF(ISERROR(VLOOKUP(C17,FSGT4_Inscr!$F$7:$L$110,3,FALSE))=TRUE,VLOOKUP(C17,FSGT5_Inscr!$F$7:$L$110,3,FALSE),(VLOOKUP(C17,FSGT4_Inscr!$F$7:$L$110,3,FALSE)))))</f>
        <v>Ewen(cadet)</v>
      </c>
      <c r="F17" s="132" t="str">
        <f>IF(C17="","",(IF(ISERROR(VLOOKUP(C17,FSGT4_Inscr!$F$7:$L$110,4,FALSE))=TRUE,VLOOKUP(C17,FSGT5_Inscr!$F$7:$L$110,4,FALSE),(VLOOKUP(C17,FSGT4_Inscr!$F$7:$L$110,4,FALSE)))))</f>
        <v>Paray Cyclisme</v>
      </c>
      <c r="G17" s="132">
        <f>IF(C17="","",(IF(ISERROR(VLOOKUP(C17,FSGT4_Inscr!$F$7:$L$110,5,FALSE))=TRUE,VLOOKUP(C17,FSGT5_Inscr!$F$7:$L$110,5,FALSE),(VLOOKUP(C17,FSGT4_Inscr!$F$7:$L$110,5,FALSE)))))</f>
        <v>71</v>
      </c>
      <c r="H17" s="132">
        <f>IF(C17="","",(IF(ISERROR(VLOOKUP(C17,FSGT4_Inscr!$F$7:$L$110,6,FALSE))=TRUE,VLOOKUP(C17,FSGT5_Inscr!$F$7:$L$110,6,FALSE),(VLOOKUP(C17,FSGT4_Inscr!$F$7:$L$110,6,FALSE)))))</f>
        <v>4</v>
      </c>
      <c r="I17" s="78"/>
      <c r="J17" s="241">
        <f t="shared" si="1"/>
        <v>1</v>
      </c>
      <c r="K17" s="204">
        <f>IF(J17=1,(SUM($J$8:J17)*J17),0)</f>
        <v>10</v>
      </c>
      <c r="L17" s="204">
        <f t="shared" si="2"/>
        <v>72</v>
      </c>
      <c r="M17" s="204">
        <f t="shared" si="3"/>
        <v>72</v>
      </c>
      <c r="N17" s="249">
        <f t="shared" si="4"/>
        <v>72</v>
      </c>
      <c r="O17" s="143">
        <f t="shared" si="5"/>
        <v>10</v>
      </c>
      <c r="P17" s="233">
        <f t="shared" si="6"/>
        <v>72</v>
      </c>
      <c r="Q17" s="143"/>
      <c r="R17" s="241">
        <f t="shared" si="7"/>
        <v>0</v>
      </c>
      <c r="S17" s="204">
        <f>IF(R17=1,(SUM($R$8:R17)*R17),0)</f>
        <v>0</v>
      </c>
      <c r="T17" s="204" t="str">
        <f t="shared" si="8"/>
        <v xml:space="preserve"> </v>
      </c>
      <c r="U17" s="204" t="str">
        <f t="shared" si="9"/>
        <v xml:space="preserve"> </v>
      </c>
      <c r="V17" s="249" t="str">
        <f t="shared" si="10"/>
        <v xml:space="preserve"> </v>
      </c>
      <c r="W17" s="252" t="str">
        <f t="shared" si="11"/>
        <v xml:space="preserve"> </v>
      </c>
      <c r="X17" s="233" t="str">
        <f t="shared" si="12"/>
        <v/>
      </c>
      <c r="AL17" s="268" t="str">
        <f t="shared" si="13"/>
        <v>417GIRAUD-CARRIER</v>
      </c>
      <c r="AM17" s="270">
        <f t="shared" si="14"/>
        <v>417</v>
      </c>
    </row>
    <row r="18" spans="1:39" ht="14.1" customHeight="1" x14ac:dyDescent="0.3">
      <c r="A18" s="130">
        <v>11</v>
      </c>
      <c r="B18" s="130">
        <f t="shared" si="0"/>
        <v>1</v>
      </c>
      <c r="C18" s="130">
        <v>418</v>
      </c>
      <c r="D18" s="130" t="str">
        <f>IF(C18="","",(IF(ISERROR(VLOOKUP(C18,FSGT4_Inscr!$F$7:$L$110,2,FALSE))=TRUE,VLOOKUP(C18,FSGT5_Inscr!$F$7:$L$110,2,FALSE),(VLOOKUP(C18,FSGT4_Inscr!$F$7:$L$110,2,FALSE)))))</f>
        <v>DAGAND</v>
      </c>
      <c r="E18" s="130" t="str">
        <f>IF(C18="","",(IF(ISERROR(VLOOKUP(C18,FSGT4_Inscr!$F$7:$L$110,3,FALSE))=TRUE,VLOOKUP(C18,FSGT5_Inscr!$F$7:$L$110,3,FALSE),(VLOOKUP(C18,FSGT4_Inscr!$F$7:$L$110,3,FALSE)))))</f>
        <v>David</v>
      </c>
      <c r="F18" s="130" t="str">
        <f>IF(C18="","",(IF(ISERROR(VLOOKUP(C18,FSGT4_Inscr!$F$7:$L$110,4,FALSE))=TRUE,VLOOKUP(C18,FSGT5_Inscr!$F$7:$L$110,4,FALSE),(VLOOKUP(C18,FSGT4_Inscr!$F$7:$L$110,4,FALSE)))))</f>
        <v>Fraisses</v>
      </c>
      <c r="G18" s="130" t="str">
        <f>IF(C18="","",(IF(ISERROR(VLOOKUP(C18,FSGT4_Inscr!$F$7:$L$110,5,FALSE))=TRUE,VLOOKUP(C18,FSGT5_Inscr!$F$7:$L$110,5,FALSE),(VLOOKUP(C18,FSGT4_Inscr!$F$7:$L$110,5,FALSE)))))</f>
        <v>42</v>
      </c>
      <c r="H18" s="130">
        <f>IF(C18="","",(IF(ISERROR(VLOOKUP(C18,FSGT4_Inscr!$F$7:$L$110,6,FALSE))=TRUE,VLOOKUP(C18,FSGT5_Inscr!$F$7:$L$110,6,FALSE),(VLOOKUP(C18,FSGT4_Inscr!$F$7:$L$110,6,FALSE)))))</f>
        <v>4</v>
      </c>
      <c r="I18" s="196"/>
      <c r="J18" s="198">
        <f t="shared" si="1"/>
        <v>1</v>
      </c>
      <c r="K18" s="203">
        <f>IF(J18=1,(SUM($J$8:J18)*J18),0)</f>
        <v>11</v>
      </c>
      <c r="L18" s="203">
        <f t="shared" si="2"/>
        <v>68</v>
      </c>
      <c r="M18" s="203">
        <f t="shared" si="3"/>
        <v>68</v>
      </c>
      <c r="N18" s="248">
        <f t="shared" si="4"/>
        <v>68</v>
      </c>
      <c r="O18" s="144">
        <f t="shared" si="5"/>
        <v>11</v>
      </c>
      <c r="P18" s="234">
        <f t="shared" si="6"/>
        <v>68</v>
      </c>
      <c r="Q18" s="144"/>
      <c r="R18" s="198">
        <f t="shared" si="7"/>
        <v>0</v>
      </c>
      <c r="S18" s="203">
        <f>IF(R18=1,(SUM($R$8:R18)*R18),0)</f>
        <v>0</v>
      </c>
      <c r="T18" s="203" t="str">
        <f t="shared" si="8"/>
        <v xml:space="preserve"> </v>
      </c>
      <c r="U18" s="203" t="str">
        <f t="shared" si="9"/>
        <v xml:space="preserve"> </v>
      </c>
      <c r="V18" s="248" t="str">
        <f t="shared" si="10"/>
        <v xml:space="preserve"> </v>
      </c>
      <c r="W18" s="253" t="str">
        <f t="shared" si="11"/>
        <v xml:space="preserve"> </v>
      </c>
      <c r="X18" s="234" t="str">
        <f t="shared" si="12"/>
        <v/>
      </c>
      <c r="AL18" s="268" t="str">
        <f t="shared" si="13"/>
        <v>418DAGAND</v>
      </c>
      <c r="AM18" s="270">
        <f t="shared" si="14"/>
        <v>418</v>
      </c>
    </row>
    <row r="19" spans="1:39" ht="14.1" customHeight="1" x14ac:dyDescent="0.3">
      <c r="A19" s="131">
        <v>12</v>
      </c>
      <c r="B19" s="131">
        <f t="shared" si="0"/>
        <v>1</v>
      </c>
      <c r="C19" s="129">
        <v>409</v>
      </c>
      <c r="D19" s="132" t="str">
        <f>IF(C19="","",(IF(ISERROR(VLOOKUP(C19,FSGT4_Inscr!$F$7:$L$110,2,FALSE))=TRUE,VLOOKUP(C19,FSGT5_Inscr!$F$7:$L$110,2,FALSE),(VLOOKUP(C19,FSGT4_Inscr!$F$7:$L$110,2,FALSE)))))</f>
        <v>AURENGE</v>
      </c>
      <c r="E19" s="132" t="str">
        <f>IF(C19="","",(IF(ISERROR(VLOOKUP(C19,FSGT4_Inscr!$F$7:$L$110,3,FALSE))=TRUE,VLOOKUP(C19,FSGT5_Inscr!$F$7:$L$110,3,FALSE),(VLOOKUP(C19,FSGT4_Inscr!$F$7:$L$110,3,FALSE)))))</f>
        <v>Christophe</v>
      </c>
      <c r="F19" s="132" t="str">
        <f>IF(C19="","",(IF(ISERROR(VLOOKUP(C19,FSGT4_Inscr!$F$7:$L$110,4,FALSE))=TRUE,VLOOKUP(C19,FSGT5_Inscr!$F$7:$L$110,4,FALSE),(VLOOKUP(C19,FSGT4_Inscr!$F$7:$L$110,4,FALSE)))))</f>
        <v>Mercurey</v>
      </c>
      <c r="G19" s="132">
        <f>IF(C19="","",(IF(ISERROR(VLOOKUP(C19,FSGT4_Inscr!$F$7:$L$110,5,FALSE))=TRUE,VLOOKUP(C19,FSGT5_Inscr!$F$7:$L$110,5,FALSE),(VLOOKUP(C19,FSGT4_Inscr!$F$7:$L$110,5,FALSE)))))</f>
        <v>71</v>
      </c>
      <c r="H19" s="132">
        <f>IF(C19="","",(IF(ISERROR(VLOOKUP(C19,FSGT4_Inscr!$F$7:$L$110,6,FALSE))=TRUE,VLOOKUP(C19,FSGT5_Inscr!$F$7:$L$110,6,FALSE),(VLOOKUP(C19,FSGT4_Inscr!$F$7:$L$110,6,FALSE)))))</f>
        <v>4</v>
      </c>
      <c r="I19" s="78"/>
      <c r="J19" s="241">
        <f t="shared" si="1"/>
        <v>1</v>
      </c>
      <c r="K19" s="204">
        <f>IF(J19=1,(SUM($J$8:J19)*J19),0)</f>
        <v>12</v>
      </c>
      <c r="L19" s="204">
        <f t="shared" si="2"/>
        <v>64</v>
      </c>
      <c r="M19" s="204">
        <f t="shared" si="3"/>
        <v>64</v>
      </c>
      <c r="N19" s="249">
        <f t="shared" si="4"/>
        <v>64</v>
      </c>
      <c r="O19" s="143">
        <f t="shared" si="5"/>
        <v>12</v>
      </c>
      <c r="P19" s="233">
        <f t="shared" si="6"/>
        <v>64</v>
      </c>
      <c r="Q19" s="143"/>
      <c r="R19" s="241">
        <f t="shared" si="7"/>
        <v>0</v>
      </c>
      <c r="S19" s="204">
        <f>IF(R19=1,(SUM($R$8:R19)*R19),0)</f>
        <v>0</v>
      </c>
      <c r="T19" s="204" t="str">
        <f t="shared" si="8"/>
        <v xml:space="preserve"> </v>
      </c>
      <c r="U19" s="204" t="str">
        <f t="shared" si="9"/>
        <v xml:space="preserve"> </v>
      </c>
      <c r="V19" s="249" t="str">
        <f t="shared" si="10"/>
        <v xml:space="preserve"> </v>
      </c>
      <c r="W19" s="252" t="str">
        <f t="shared" si="11"/>
        <v xml:space="preserve"> </v>
      </c>
      <c r="X19" s="233" t="str">
        <f t="shared" si="12"/>
        <v/>
      </c>
      <c r="AL19" s="268" t="str">
        <f t="shared" si="13"/>
        <v>409AURENGE</v>
      </c>
      <c r="AM19" s="270">
        <f t="shared" si="14"/>
        <v>409</v>
      </c>
    </row>
    <row r="20" spans="1:39" ht="14.1" customHeight="1" x14ac:dyDescent="0.3">
      <c r="A20" s="130">
        <v>13</v>
      </c>
      <c r="B20" s="130">
        <f t="shared" si="0"/>
        <v>1</v>
      </c>
      <c r="C20" s="130">
        <v>401</v>
      </c>
      <c r="D20" s="130" t="str">
        <f>IF(C20="","",(IF(ISERROR(VLOOKUP(C20,FSGT4_Inscr!$F$7:$L$110,2,FALSE))=TRUE,VLOOKUP(C20,FSGT5_Inscr!$F$7:$L$110,2,FALSE),(VLOOKUP(C20,FSGT4_Inscr!$F$7:$L$110,2,FALSE)))))</f>
        <v>FOURNERAY</v>
      </c>
      <c r="E20" s="130" t="str">
        <f>IF(C20="","",(IF(ISERROR(VLOOKUP(C20,FSGT4_Inscr!$F$7:$L$110,3,FALSE))=TRUE,VLOOKUP(C20,FSGT5_Inscr!$F$7:$L$110,3,FALSE),(VLOOKUP(C20,FSGT4_Inscr!$F$7:$L$110,3,FALSE)))))</f>
        <v>Thierry</v>
      </c>
      <c r="F20" s="130" t="str">
        <f>IF(C20="","",(IF(ISERROR(VLOOKUP(C20,FSGT4_Inscr!$F$7:$L$110,4,FALSE))=TRUE,VLOOKUP(C20,FSGT5_Inscr!$F$7:$L$110,4,FALSE),(VLOOKUP(C20,FSGT4_Inscr!$F$7:$L$110,4,FALSE)))))</f>
        <v>St-Martin en Br</v>
      </c>
      <c r="G20" s="130">
        <f>IF(C20="","",(IF(ISERROR(VLOOKUP(C20,FSGT4_Inscr!$F$7:$L$110,5,FALSE))=TRUE,VLOOKUP(C20,FSGT5_Inscr!$F$7:$L$110,5,FALSE),(VLOOKUP(C20,FSGT4_Inscr!$F$7:$L$110,5,FALSE)))))</f>
        <v>71</v>
      </c>
      <c r="H20" s="130">
        <f>IF(C20="","",(IF(ISERROR(VLOOKUP(C20,FSGT4_Inscr!$F$7:$L$110,6,FALSE))=TRUE,VLOOKUP(C20,FSGT5_Inscr!$F$7:$L$110,6,FALSE),(VLOOKUP(C20,FSGT4_Inscr!$F$7:$L$110,6,FALSE)))))</f>
        <v>4</v>
      </c>
      <c r="I20" s="196"/>
      <c r="J20" s="198">
        <f t="shared" si="1"/>
        <v>1</v>
      </c>
      <c r="K20" s="203">
        <f>IF(J20=1,(SUM($J$8:J20)*J20),0)</f>
        <v>13</v>
      </c>
      <c r="L20" s="203">
        <f t="shared" si="2"/>
        <v>60</v>
      </c>
      <c r="M20" s="203">
        <f t="shared" si="3"/>
        <v>60</v>
      </c>
      <c r="N20" s="248">
        <f t="shared" si="4"/>
        <v>60</v>
      </c>
      <c r="O20" s="144">
        <f t="shared" si="5"/>
        <v>13</v>
      </c>
      <c r="P20" s="234">
        <f t="shared" si="6"/>
        <v>60</v>
      </c>
      <c r="Q20" s="144"/>
      <c r="R20" s="198">
        <f t="shared" si="7"/>
        <v>0</v>
      </c>
      <c r="S20" s="203">
        <f>IF(R20=1,(SUM($R$8:R20)*R20),0)</f>
        <v>0</v>
      </c>
      <c r="T20" s="203" t="str">
        <f t="shared" si="8"/>
        <v xml:space="preserve"> </v>
      </c>
      <c r="U20" s="203" t="str">
        <f t="shared" si="9"/>
        <v xml:space="preserve"> </v>
      </c>
      <c r="V20" s="248" t="str">
        <f t="shared" si="10"/>
        <v xml:space="preserve"> </v>
      </c>
      <c r="W20" s="253" t="str">
        <f t="shared" si="11"/>
        <v xml:space="preserve"> </v>
      </c>
      <c r="X20" s="234" t="str">
        <f t="shared" si="12"/>
        <v/>
      </c>
      <c r="AL20" s="268" t="str">
        <f t="shared" si="13"/>
        <v>401FOURNERAY</v>
      </c>
      <c r="AM20" s="270">
        <f t="shared" si="14"/>
        <v>401</v>
      </c>
    </row>
    <row r="21" spans="1:39" ht="14.1" customHeight="1" x14ac:dyDescent="0.3">
      <c r="A21" s="131">
        <v>14</v>
      </c>
      <c r="B21" s="131">
        <f t="shared" si="0"/>
        <v>1</v>
      </c>
      <c r="C21" s="129">
        <v>416</v>
      </c>
      <c r="D21" s="132" t="str">
        <f>IF(C21="","",(IF(ISERROR(VLOOKUP(C21,FSGT4_Inscr!$F$7:$L$110,2,FALSE))=TRUE,VLOOKUP(C21,FSGT5_Inscr!$F$7:$L$110,2,FALSE),(VLOOKUP(C21,FSGT4_Inscr!$F$7:$L$110,2,FALSE)))))</f>
        <v>BUATOIS</v>
      </c>
      <c r="E21" s="132" t="str">
        <f>IF(C21="","",(IF(ISERROR(VLOOKUP(C21,FSGT4_Inscr!$F$7:$L$110,3,FALSE))=TRUE,VLOOKUP(C21,FSGT5_Inscr!$F$7:$L$110,3,FALSE),(VLOOKUP(C21,FSGT4_Inscr!$F$7:$L$110,3,FALSE)))))</f>
        <v>Philippe</v>
      </c>
      <c r="F21" s="132" t="str">
        <f>IF(C21="","",(IF(ISERROR(VLOOKUP(C21,FSGT4_Inscr!$F$7:$L$110,4,FALSE))=TRUE,VLOOKUP(C21,FSGT5_Inscr!$F$7:$L$110,4,FALSE),(VLOOKUP(C21,FSGT4_Inscr!$F$7:$L$110,4,FALSE)))))</f>
        <v>Louhans</v>
      </c>
      <c r="G21" s="132">
        <f>IF(C21="","",(IF(ISERROR(VLOOKUP(C21,FSGT4_Inscr!$F$7:$L$110,5,FALSE))=TRUE,VLOOKUP(C21,FSGT5_Inscr!$F$7:$L$110,5,FALSE),(VLOOKUP(C21,FSGT4_Inscr!$F$7:$L$110,5,FALSE)))))</f>
        <v>71</v>
      </c>
      <c r="H21" s="132">
        <f>IF(C21="","",(IF(ISERROR(VLOOKUP(C21,FSGT4_Inscr!$F$7:$L$110,6,FALSE))=TRUE,VLOOKUP(C21,FSGT5_Inscr!$F$7:$L$110,6,FALSE),(VLOOKUP(C21,FSGT4_Inscr!$F$7:$L$110,6,FALSE)))))</f>
        <v>4</v>
      </c>
      <c r="I21" s="78"/>
      <c r="J21" s="241">
        <f t="shared" si="1"/>
        <v>1</v>
      </c>
      <c r="K21" s="204">
        <f>IF(J21=1,(SUM($J$8:J21)*J21),0)</f>
        <v>14</v>
      </c>
      <c r="L21" s="204">
        <f t="shared" si="2"/>
        <v>56</v>
      </c>
      <c r="M21" s="204">
        <f t="shared" si="3"/>
        <v>56</v>
      </c>
      <c r="N21" s="249">
        <f t="shared" si="4"/>
        <v>56</v>
      </c>
      <c r="O21" s="143">
        <f t="shared" si="5"/>
        <v>14</v>
      </c>
      <c r="P21" s="233">
        <f t="shared" si="6"/>
        <v>56</v>
      </c>
      <c r="Q21" s="143"/>
      <c r="R21" s="241">
        <f t="shared" si="7"/>
        <v>0</v>
      </c>
      <c r="S21" s="204">
        <f>IF(R21=1,(SUM($R$8:R21)*R21),0)</f>
        <v>0</v>
      </c>
      <c r="T21" s="204" t="str">
        <f t="shared" si="8"/>
        <v xml:space="preserve"> </v>
      </c>
      <c r="U21" s="204" t="str">
        <f t="shared" si="9"/>
        <v xml:space="preserve"> </v>
      </c>
      <c r="V21" s="249" t="str">
        <f t="shared" si="10"/>
        <v xml:space="preserve"> </v>
      </c>
      <c r="W21" s="252" t="str">
        <f t="shared" si="11"/>
        <v xml:space="preserve"> </v>
      </c>
      <c r="X21" s="233" t="str">
        <f t="shared" si="12"/>
        <v/>
      </c>
      <c r="AL21" s="268" t="str">
        <f t="shared" si="13"/>
        <v>416BUATOIS</v>
      </c>
      <c r="AM21" s="270">
        <f t="shared" si="14"/>
        <v>416</v>
      </c>
    </row>
    <row r="22" spans="1:39" ht="14.1" customHeight="1" x14ac:dyDescent="0.3">
      <c r="A22" s="130">
        <v>15</v>
      </c>
      <c r="B22" s="130">
        <f t="shared" si="0"/>
        <v>1</v>
      </c>
      <c r="C22" s="130">
        <v>412</v>
      </c>
      <c r="D22" s="130" t="str">
        <f>IF(C22="","",(IF(ISERROR(VLOOKUP(C22,FSGT4_Inscr!$F$7:$L$110,2,FALSE))=TRUE,VLOOKUP(C22,FSGT5_Inscr!$F$7:$L$110,2,FALSE),(VLOOKUP(C22,FSGT4_Inscr!$F$7:$L$110,2,FALSE)))))</f>
        <v>RICHARD</v>
      </c>
      <c r="E22" s="130" t="str">
        <f>IF(C22="","",(IF(ISERROR(VLOOKUP(C22,FSGT4_Inscr!$F$7:$L$110,3,FALSE))=TRUE,VLOOKUP(C22,FSGT5_Inscr!$F$7:$L$110,3,FALSE),(VLOOKUP(C22,FSGT4_Inscr!$F$7:$L$110,3,FALSE)))))</f>
        <v>Philippe</v>
      </c>
      <c r="F22" s="130" t="str">
        <f>IF(C22="","",(IF(ISERROR(VLOOKUP(C22,FSGT4_Inscr!$F$7:$L$110,4,FALSE))=TRUE,VLOOKUP(C22,FSGT5_Inscr!$F$7:$L$110,4,FALSE),(VLOOKUP(C22,FSGT4_Inscr!$F$7:$L$110,4,FALSE)))))</f>
        <v>Verdun</v>
      </c>
      <c r="G22" s="130">
        <f>IF(C22="","",(IF(ISERROR(VLOOKUP(C22,FSGT4_Inscr!$F$7:$L$110,5,FALSE))=TRUE,VLOOKUP(C22,FSGT5_Inscr!$F$7:$L$110,5,FALSE),(VLOOKUP(C22,FSGT4_Inscr!$F$7:$L$110,5,FALSE)))))</f>
        <v>71</v>
      </c>
      <c r="H22" s="130">
        <f>IF(C22="","",(IF(ISERROR(VLOOKUP(C22,FSGT4_Inscr!$F$7:$L$110,6,FALSE))=TRUE,VLOOKUP(C22,FSGT5_Inscr!$F$7:$L$110,6,FALSE),(VLOOKUP(C22,FSGT4_Inscr!$F$7:$L$110,6,FALSE)))))</f>
        <v>4</v>
      </c>
      <c r="I22" s="196"/>
      <c r="J22" s="198">
        <f t="shared" si="1"/>
        <v>1</v>
      </c>
      <c r="K22" s="203">
        <f>IF(J22=1,(SUM($J$8:J22)*J22),0)</f>
        <v>15</v>
      </c>
      <c r="L22" s="203">
        <f t="shared" si="2"/>
        <v>52</v>
      </c>
      <c r="M22" s="203">
        <f t="shared" si="3"/>
        <v>52</v>
      </c>
      <c r="N22" s="248">
        <f t="shared" si="4"/>
        <v>52</v>
      </c>
      <c r="O22" s="144">
        <f t="shared" si="5"/>
        <v>15</v>
      </c>
      <c r="P22" s="234">
        <f t="shared" si="6"/>
        <v>52</v>
      </c>
      <c r="Q22" s="144"/>
      <c r="R22" s="198">
        <f t="shared" si="7"/>
        <v>0</v>
      </c>
      <c r="S22" s="203">
        <f>IF(R22=1,(SUM($R$8:R22)*R22),0)</f>
        <v>0</v>
      </c>
      <c r="T22" s="203" t="str">
        <f t="shared" si="8"/>
        <v xml:space="preserve"> </v>
      </c>
      <c r="U22" s="203" t="str">
        <f t="shared" si="9"/>
        <v xml:space="preserve"> </v>
      </c>
      <c r="V22" s="248" t="str">
        <f t="shared" si="10"/>
        <v xml:space="preserve"> </v>
      </c>
      <c r="W22" s="253" t="str">
        <f t="shared" si="11"/>
        <v xml:space="preserve"> </v>
      </c>
      <c r="X22" s="234" t="str">
        <f t="shared" si="12"/>
        <v/>
      </c>
      <c r="AL22" s="268" t="str">
        <f t="shared" si="13"/>
        <v>412RICHARD</v>
      </c>
      <c r="AM22" s="270">
        <f t="shared" si="14"/>
        <v>412</v>
      </c>
    </row>
    <row r="23" spans="1:39" ht="14.1" customHeight="1" x14ac:dyDescent="0.3">
      <c r="A23" s="131">
        <v>16</v>
      </c>
      <c r="B23" s="131">
        <f t="shared" si="0"/>
        <v>1</v>
      </c>
      <c r="C23" s="129">
        <v>403</v>
      </c>
      <c r="D23" s="132" t="str">
        <f>IF(C23="","",(IF(ISERROR(VLOOKUP(C23,FSGT4_Inscr!$F$7:$L$110,2,FALSE))=TRUE,VLOOKUP(C23,FSGT5_Inscr!$F$7:$L$110,2,FALSE),(VLOOKUP(C23,FSGT4_Inscr!$F$7:$L$110,2,FALSE)))))</f>
        <v>BASIN</v>
      </c>
      <c r="E23" s="132" t="str">
        <f>IF(C23="","",(IF(ISERROR(VLOOKUP(C23,FSGT4_Inscr!$F$7:$L$110,3,FALSE))=TRUE,VLOOKUP(C23,FSGT5_Inscr!$F$7:$L$110,3,FALSE),(VLOOKUP(C23,FSGT4_Inscr!$F$7:$L$110,3,FALSE)))))</f>
        <v>Alexis(cadet)</v>
      </c>
      <c r="F23" s="132" t="str">
        <f>IF(C23="","",(IF(ISERROR(VLOOKUP(C23,FSGT4_Inscr!$F$7:$L$110,4,FALSE))=TRUE,VLOOKUP(C23,FSGT5_Inscr!$F$7:$L$110,4,FALSE),(VLOOKUP(C23,FSGT4_Inscr!$F$7:$L$110,4,FALSE)))))</f>
        <v>Montceau</v>
      </c>
      <c r="G23" s="132">
        <f>IF(C23="","",(IF(ISERROR(VLOOKUP(C23,FSGT4_Inscr!$F$7:$L$110,5,FALSE))=TRUE,VLOOKUP(C23,FSGT5_Inscr!$F$7:$L$110,5,FALSE),(VLOOKUP(C23,FSGT4_Inscr!$F$7:$L$110,5,FALSE)))))</f>
        <v>71</v>
      </c>
      <c r="H23" s="132">
        <f>IF(C23="","",(IF(ISERROR(VLOOKUP(C23,FSGT4_Inscr!$F$7:$L$110,6,FALSE))=TRUE,VLOOKUP(C23,FSGT5_Inscr!$F$7:$L$110,6,FALSE),(VLOOKUP(C23,FSGT4_Inscr!$F$7:$L$110,6,FALSE)))))</f>
        <v>4</v>
      </c>
      <c r="I23" s="78"/>
      <c r="J23" s="241">
        <f t="shared" si="1"/>
        <v>1</v>
      </c>
      <c r="K23" s="204">
        <f>IF(J23=1,(SUM($J$8:J23)*J23),0)</f>
        <v>16</v>
      </c>
      <c r="L23" s="204">
        <f t="shared" si="2"/>
        <v>48</v>
      </c>
      <c r="M23" s="204">
        <f t="shared" si="3"/>
        <v>48</v>
      </c>
      <c r="N23" s="249">
        <f t="shared" si="4"/>
        <v>48</v>
      </c>
      <c r="O23" s="143">
        <f t="shared" si="5"/>
        <v>16</v>
      </c>
      <c r="P23" s="233">
        <f t="shared" si="6"/>
        <v>48</v>
      </c>
      <c r="Q23" s="143"/>
      <c r="R23" s="241">
        <f t="shared" si="7"/>
        <v>0</v>
      </c>
      <c r="S23" s="204">
        <f>IF(R23=1,(SUM($R$8:R23)*R23),0)</f>
        <v>0</v>
      </c>
      <c r="T23" s="204" t="str">
        <f t="shared" si="8"/>
        <v xml:space="preserve"> </v>
      </c>
      <c r="U23" s="204" t="str">
        <f t="shared" si="9"/>
        <v xml:space="preserve"> </v>
      </c>
      <c r="V23" s="249" t="str">
        <f t="shared" si="10"/>
        <v xml:space="preserve"> </v>
      </c>
      <c r="W23" s="252" t="str">
        <f t="shared" si="11"/>
        <v xml:space="preserve"> </v>
      </c>
      <c r="X23" s="233" t="str">
        <f t="shared" si="12"/>
        <v/>
      </c>
      <c r="AL23" s="268" t="str">
        <f t="shared" si="13"/>
        <v>403BASIN</v>
      </c>
      <c r="AM23" s="270">
        <f t="shared" si="14"/>
        <v>403</v>
      </c>
    </row>
    <row r="24" spans="1:39" ht="14.1" customHeight="1" x14ac:dyDescent="0.3">
      <c r="A24" s="130">
        <v>17</v>
      </c>
      <c r="B24" s="130">
        <f t="shared" si="0"/>
        <v>1</v>
      </c>
      <c r="C24" s="130">
        <v>415</v>
      </c>
      <c r="D24" s="130" t="str">
        <f>IF(C24="","",(IF(ISERROR(VLOOKUP(C24,FSGT4_Inscr!$F$7:$L$110,2,FALSE))=TRUE,VLOOKUP(C24,FSGT5_Inscr!$F$7:$L$110,2,FALSE),(VLOOKUP(C24,FSGT4_Inscr!$F$7:$L$110,2,FALSE)))))</f>
        <v>GUDEFIN</v>
      </c>
      <c r="E24" s="130" t="str">
        <f>IF(C24="","",(IF(ISERROR(VLOOKUP(C24,FSGT4_Inscr!$F$7:$L$110,3,FALSE))=TRUE,VLOOKUP(C24,FSGT5_Inscr!$F$7:$L$110,3,FALSE),(VLOOKUP(C24,FSGT4_Inscr!$F$7:$L$110,3,FALSE)))))</f>
        <v>Sébastien</v>
      </c>
      <c r="F24" s="130" t="str">
        <f>IF(C24="","",(IF(ISERROR(VLOOKUP(C24,FSGT4_Inscr!$F$7:$L$110,4,FALSE))=TRUE,VLOOKUP(C24,FSGT5_Inscr!$F$7:$L$110,4,FALSE),(VLOOKUP(C24,FSGT4_Inscr!$F$7:$L$110,4,FALSE)))))</f>
        <v>Flacé</v>
      </c>
      <c r="G24" s="130">
        <f>IF(C24="","",(IF(ISERROR(VLOOKUP(C24,FSGT4_Inscr!$F$7:$L$110,5,FALSE))=TRUE,VLOOKUP(C24,FSGT5_Inscr!$F$7:$L$110,5,FALSE),(VLOOKUP(C24,FSGT4_Inscr!$F$7:$L$110,5,FALSE)))))</f>
        <v>71</v>
      </c>
      <c r="H24" s="130">
        <f>IF(C24="","",(IF(ISERROR(VLOOKUP(C24,FSGT4_Inscr!$F$7:$L$110,6,FALSE))=TRUE,VLOOKUP(C24,FSGT5_Inscr!$F$7:$L$110,6,FALSE),(VLOOKUP(C24,FSGT4_Inscr!$F$7:$L$110,6,FALSE)))))</f>
        <v>4</v>
      </c>
      <c r="I24" s="196"/>
      <c r="J24" s="198">
        <f t="shared" si="1"/>
        <v>1</v>
      </c>
      <c r="K24" s="203">
        <f>IF(J24=1,(SUM($J$8:J24)*J24),0)</f>
        <v>17</v>
      </c>
      <c r="L24" s="203">
        <f t="shared" si="2"/>
        <v>44</v>
      </c>
      <c r="M24" s="203">
        <f t="shared" si="3"/>
        <v>44</v>
      </c>
      <c r="N24" s="248">
        <f t="shared" si="4"/>
        <v>44</v>
      </c>
      <c r="O24" s="144">
        <f t="shared" si="5"/>
        <v>17</v>
      </c>
      <c r="P24" s="234">
        <f t="shared" si="6"/>
        <v>44</v>
      </c>
      <c r="Q24" s="144"/>
      <c r="R24" s="198">
        <f t="shared" si="7"/>
        <v>0</v>
      </c>
      <c r="S24" s="203">
        <f>IF(R24=1,(SUM($R$8:R24)*R24),0)</f>
        <v>0</v>
      </c>
      <c r="T24" s="203" t="str">
        <f t="shared" si="8"/>
        <v xml:space="preserve"> </v>
      </c>
      <c r="U24" s="203" t="str">
        <f t="shared" si="9"/>
        <v xml:space="preserve"> </v>
      </c>
      <c r="V24" s="248" t="str">
        <f t="shared" si="10"/>
        <v xml:space="preserve"> </v>
      </c>
      <c r="W24" s="253" t="str">
        <f t="shared" si="11"/>
        <v xml:space="preserve"> </v>
      </c>
      <c r="X24" s="234" t="str">
        <f t="shared" si="12"/>
        <v/>
      </c>
      <c r="AL24" s="268" t="str">
        <f t="shared" si="13"/>
        <v>415GUDEFIN</v>
      </c>
      <c r="AM24" s="270">
        <f t="shared" si="14"/>
        <v>415</v>
      </c>
    </row>
    <row r="25" spans="1:39" ht="14.1" customHeight="1" x14ac:dyDescent="0.3">
      <c r="A25" s="131">
        <v>18</v>
      </c>
      <c r="B25" s="131">
        <f t="shared" si="0"/>
        <v>1</v>
      </c>
      <c r="C25" s="129">
        <v>407</v>
      </c>
      <c r="D25" s="132" t="str">
        <f>IF(C25="","",(IF(ISERROR(VLOOKUP(C25,FSGT4_Inscr!$F$7:$L$110,2,FALSE))=TRUE,VLOOKUP(C25,FSGT5_Inscr!$F$7:$L$110,2,FALSE),(VLOOKUP(C25,FSGT4_Inscr!$F$7:$L$110,2,FALSE)))))</f>
        <v>GRILLOT</v>
      </c>
      <c r="E25" s="132" t="str">
        <f>IF(C25="","",(IF(ISERROR(VLOOKUP(C25,FSGT4_Inscr!$F$7:$L$110,3,FALSE))=TRUE,VLOOKUP(C25,FSGT5_Inscr!$F$7:$L$110,3,FALSE),(VLOOKUP(C25,FSGT4_Inscr!$F$7:$L$110,3,FALSE)))))</f>
        <v>Nicolas</v>
      </c>
      <c r="F25" s="132" t="str">
        <f>IF(C25="","",(IF(ISERROR(VLOOKUP(C25,FSGT4_Inscr!$F$7:$L$110,4,FALSE))=TRUE,VLOOKUP(C25,FSGT5_Inscr!$F$7:$L$110,4,FALSE),(VLOOKUP(C25,FSGT4_Inscr!$F$7:$L$110,4,FALSE)))))</f>
        <v>Ultra Trailer Dijonnais</v>
      </c>
      <c r="G25" s="132" t="str">
        <f>IF(C25="","",(IF(ISERROR(VLOOKUP(C25,FSGT4_Inscr!$F$7:$L$110,5,FALSE))=TRUE,VLOOKUP(C25,FSGT5_Inscr!$F$7:$L$110,5,FALSE),(VLOOKUP(C25,FSGT4_Inscr!$F$7:$L$110,5,FALSE)))))</f>
        <v>21</v>
      </c>
      <c r="H25" s="132">
        <f>IF(C25="","",(IF(ISERROR(VLOOKUP(C25,FSGT4_Inscr!$F$7:$L$110,6,FALSE))=TRUE,VLOOKUP(C25,FSGT5_Inscr!$F$7:$L$110,6,FALSE),(VLOOKUP(C25,FSGT4_Inscr!$F$7:$L$110,6,FALSE)))))</f>
        <v>4</v>
      </c>
      <c r="I25" s="78"/>
      <c r="J25" s="241">
        <f t="shared" si="1"/>
        <v>1</v>
      </c>
      <c r="K25" s="204">
        <f>IF(J25=1,(SUM($J$8:J25)*J25),0)</f>
        <v>18</v>
      </c>
      <c r="L25" s="204">
        <f t="shared" si="2"/>
        <v>40</v>
      </c>
      <c r="M25" s="204">
        <f t="shared" si="3"/>
        <v>40</v>
      </c>
      <c r="N25" s="249">
        <f t="shared" si="4"/>
        <v>40</v>
      </c>
      <c r="O25" s="143">
        <f t="shared" si="5"/>
        <v>18</v>
      </c>
      <c r="P25" s="233">
        <f t="shared" si="6"/>
        <v>40</v>
      </c>
      <c r="Q25" s="143"/>
      <c r="R25" s="241">
        <f t="shared" si="7"/>
        <v>0</v>
      </c>
      <c r="S25" s="204">
        <f>IF(R25=1,(SUM($R$8:R25)*R25),0)</f>
        <v>0</v>
      </c>
      <c r="T25" s="204" t="str">
        <f t="shared" si="8"/>
        <v xml:space="preserve"> </v>
      </c>
      <c r="U25" s="204" t="str">
        <f t="shared" si="9"/>
        <v xml:space="preserve"> </v>
      </c>
      <c r="V25" s="249" t="str">
        <f t="shared" si="10"/>
        <v xml:space="preserve"> </v>
      </c>
      <c r="W25" s="252" t="str">
        <f t="shared" si="11"/>
        <v xml:space="preserve"> </v>
      </c>
      <c r="X25" s="233" t="str">
        <f t="shared" si="12"/>
        <v/>
      </c>
      <c r="AL25" s="268" t="str">
        <f t="shared" si="13"/>
        <v>407GRILLOT</v>
      </c>
      <c r="AM25" s="270">
        <f t="shared" si="14"/>
        <v>407</v>
      </c>
    </row>
    <row r="26" spans="1:39" ht="14.1" customHeight="1" x14ac:dyDescent="0.3">
      <c r="A26" s="130">
        <v>19</v>
      </c>
      <c r="B26" s="130">
        <f t="shared" si="0"/>
        <v>1</v>
      </c>
      <c r="C26" s="130">
        <v>414</v>
      </c>
      <c r="D26" s="130" t="str">
        <f>IF(C26="","",(IF(ISERROR(VLOOKUP(C26,FSGT4_Inscr!$F$7:$L$110,2,FALSE))=TRUE,VLOOKUP(C26,FSGT5_Inscr!$F$7:$L$110,2,FALSE),(VLOOKUP(C26,FSGT4_Inscr!$F$7:$L$110,2,FALSE)))))</f>
        <v>DUCOTE</v>
      </c>
      <c r="E26" s="130" t="str">
        <f>IF(C26="","",(IF(ISERROR(VLOOKUP(C26,FSGT4_Inscr!$F$7:$L$110,3,FALSE))=TRUE,VLOOKUP(C26,FSGT5_Inscr!$F$7:$L$110,3,FALSE),(VLOOKUP(C26,FSGT4_Inscr!$F$7:$L$110,3,FALSE)))))</f>
        <v>Jean-Michel</v>
      </c>
      <c r="F26" s="130" t="str">
        <f>IF(C26="","",(IF(ISERROR(VLOOKUP(C26,FSGT4_Inscr!$F$7:$L$110,4,FALSE))=TRUE,VLOOKUP(C26,FSGT5_Inscr!$F$7:$L$110,4,FALSE),(VLOOKUP(C26,FSGT4_Inscr!$F$7:$L$110,4,FALSE)))))</f>
        <v>Montceau</v>
      </c>
      <c r="G26" s="130">
        <f>IF(C26="","",(IF(ISERROR(VLOOKUP(C26,FSGT4_Inscr!$F$7:$L$110,5,FALSE))=TRUE,VLOOKUP(C26,FSGT5_Inscr!$F$7:$L$110,5,FALSE),(VLOOKUP(C26,FSGT4_Inscr!$F$7:$L$110,5,FALSE)))))</f>
        <v>71</v>
      </c>
      <c r="H26" s="130">
        <f>IF(C26="","",(IF(ISERROR(VLOOKUP(C26,FSGT4_Inscr!$F$7:$L$110,6,FALSE))=TRUE,VLOOKUP(C26,FSGT5_Inscr!$F$7:$L$110,6,FALSE),(VLOOKUP(C26,FSGT4_Inscr!$F$7:$L$110,6,FALSE)))))</f>
        <v>4</v>
      </c>
      <c r="I26" s="196"/>
      <c r="J26" s="198">
        <f t="shared" si="1"/>
        <v>1</v>
      </c>
      <c r="K26" s="203">
        <f>IF(J26=1,(SUM($J$8:J26)*J26),0)</f>
        <v>19</v>
      </c>
      <c r="L26" s="203">
        <f t="shared" si="2"/>
        <v>36</v>
      </c>
      <c r="M26" s="203">
        <f t="shared" si="3"/>
        <v>36</v>
      </c>
      <c r="N26" s="248">
        <f t="shared" si="4"/>
        <v>36</v>
      </c>
      <c r="O26" s="144">
        <f t="shared" si="5"/>
        <v>19</v>
      </c>
      <c r="P26" s="234">
        <f t="shared" si="6"/>
        <v>36</v>
      </c>
      <c r="Q26" s="144"/>
      <c r="R26" s="198">
        <f t="shared" si="7"/>
        <v>0</v>
      </c>
      <c r="S26" s="203">
        <f>IF(R26=1,(SUM($R$8:R26)*R26),0)</f>
        <v>0</v>
      </c>
      <c r="T26" s="203" t="str">
        <f t="shared" si="8"/>
        <v xml:space="preserve"> </v>
      </c>
      <c r="U26" s="203" t="str">
        <f t="shared" si="9"/>
        <v xml:space="preserve"> </v>
      </c>
      <c r="V26" s="248" t="str">
        <f t="shared" si="10"/>
        <v xml:space="preserve"> </v>
      </c>
      <c r="W26" s="253" t="str">
        <f t="shared" si="11"/>
        <v xml:space="preserve"> </v>
      </c>
      <c r="X26" s="234" t="str">
        <f t="shared" si="12"/>
        <v/>
      </c>
      <c r="AL26" s="268" t="str">
        <f t="shared" si="13"/>
        <v>414DUCOTE</v>
      </c>
      <c r="AM26" s="270">
        <f t="shared" si="14"/>
        <v>414</v>
      </c>
    </row>
    <row r="27" spans="1:39" ht="14.1" customHeight="1" x14ac:dyDescent="0.3">
      <c r="A27" s="131">
        <v>20</v>
      </c>
      <c r="B27" s="131">
        <f t="shared" si="0"/>
        <v>1</v>
      </c>
      <c r="C27" s="129">
        <v>405</v>
      </c>
      <c r="D27" s="132" t="str">
        <f>IF(C27="","",(IF(ISERROR(VLOOKUP(C27,FSGT4_Inscr!$F$7:$L$110,2,FALSE))=TRUE,VLOOKUP(C27,FSGT5_Inscr!$F$7:$L$110,2,FALSE),(VLOOKUP(C27,FSGT4_Inscr!$F$7:$L$110,2,FALSE)))))</f>
        <v>COLAUT</v>
      </c>
      <c r="E27" s="132" t="str">
        <f>IF(C27="","",(IF(ISERROR(VLOOKUP(C27,FSGT4_Inscr!$F$7:$L$110,3,FALSE))=TRUE,VLOOKUP(C27,FSGT5_Inscr!$F$7:$L$110,3,FALSE),(VLOOKUP(C27,FSGT4_Inscr!$F$7:$L$110,3,FALSE)))))</f>
        <v>Julien</v>
      </c>
      <c r="F27" s="132" t="str">
        <f>IF(C27="","",(IF(ISERROR(VLOOKUP(C27,FSGT4_Inscr!$F$7:$L$110,4,FALSE))=TRUE,VLOOKUP(C27,FSGT5_Inscr!$F$7:$L$110,4,FALSE),(VLOOKUP(C27,FSGT4_Inscr!$F$7:$L$110,4,FALSE)))))</f>
        <v>Chalon UVC</v>
      </c>
      <c r="G27" s="132">
        <f>IF(C27="","",(IF(ISERROR(VLOOKUP(C27,FSGT4_Inscr!$F$7:$L$110,5,FALSE))=TRUE,VLOOKUP(C27,FSGT5_Inscr!$F$7:$L$110,5,FALSE),(VLOOKUP(C27,FSGT4_Inscr!$F$7:$L$110,5,FALSE)))))</f>
        <v>71</v>
      </c>
      <c r="H27" s="132">
        <f>IF(C27="","",(IF(ISERROR(VLOOKUP(C27,FSGT4_Inscr!$F$7:$L$110,6,FALSE))=TRUE,VLOOKUP(C27,FSGT5_Inscr!$F$7:$L$110,6,FALSE),(VLOOKUP(C27,FSGT4_Inscr!$F$7:$L$110,6,FALSE)))))</f>
        <v>4</v>
      </c>
      <c r="I27" s="78"/>
      <c r="J27" s="241">
        <f t="shared" si="1"/>
        <v>1</v>
      </c>
      <c r="K27" s="204">
        <f>IF(J27=1,(SUM($J$8:J27)*J27),0)</f>
        <v>20</v>
      </c>
      <c r="L27" s="204">
        <f t="shared" si="2"/>
        <v>32</v>
      </c>
      <c r="M27" s="204">
        <f t="shared" si="3"/>
        <v>32</v>
      </c>
      <c r="N27" s="249">
        <f t="shared" si="4"/>
        <v>32</v>
      </c>
      <c r="O27" s="143">
        <f t="shared" si="5"/>
        <v>20</v>
      </c>
      <c r="P27" s="233">
        <f t="shared" si="6"/>
        <v>32</v>
      </c>
      <c r="Q27" s="143"/>
      <c r="R27" s="241">
        <f t="shared" si="7"/>
        <v>0</v>
      </c>
      <c r="S27" s="204">
        <f>IF(R27=1,(SUM($R$8:R27)*R27),0)</f>
        <v>0</v>
      </c>
      <c r="T27" s="204" t="str">
        <f t="shared" si="8"/>
        <v xml:space="preserve"> </v>
      </c>
      <c r="U27" s="204" t="str">
        <f t="shared" si="9"/>
        <v xml:space="preserve"> </v>
      </c>
      <c r="V27" s="249" t="str">
        <f t="shared" si="10"/>
        <v xml:space="preserve"> </v>
      </c>
      <c r="W27" s="252" t="str">
        <f t="shared" si="11"/>
        <v xml:space="preserve"> </v>
      </c>
      <c r="X27" s="233" t="str">
        <f t="shared" si="12"/>
        <v/>
      </c>
      <c r="AL27" s="268" t="str">
        <f t="shared" si="13"/>
        <v>405COLAUT</v>
      </c>
      <c r="AM27" s="270">
        <f t="shared" si="14"/>
        <v>405</v>
      </c>
    </row>
    <row r="28" spans="1:39" ht="14.1" customHeight="1" x14ac:dyDescent="0.3">
      <c r="A28" s="130">
        <v>21</v>
      </c>
      <c r="B28" s="51">
        <f t="shared" si="0"/>
        <v>1</v>
      </c>
      <c r="C28" s="130">
        <v>423</v>
      </c>
      <c r="D28" s="130" t="str">
        <f>IF(C28="","",(IF(ISERROR(VLOOKUP(C28,FSGT4_Inscr!$F$7:$L$110,2,FALSE))=TRUE,VLOOKUP(C28,FSGT5_Inscr!$F$7:$L$110,2,FALSE),(VLOOKUP(C28,FSGT4_Inscr!$F$7:$L$110,2,FALSE)))))</f>
        <v>NECTOUX</v>
      </c>
      <c r="E28" s="130" t="str">
        <f>IF(C28="","",(IF(ISERROR(VLOOKUP(C28,FSGT4_Inscr!$F$7:$L$110,3,FALSE))=TRUE,VLOOKUP(C28,FSGT5_Inscr!$F$7:$L$110,3,FALSE),(VLOOKUP(C28,FSGT4_Inscr!$F$7:$L$110,3,FALSE)))))</f>
        <v>Gérard</v>
      </c>
      <c r="F28" s="130" t="str">
        <f>IF(C28="","",(IF(ISERROR(VLOOKUP(C28,FSGT4_Inscr!$F$7:$L$110,4,FALSE))=TRUE,VLOOKUP(C28,FSGT5_Inscr!$F$7:$L$110,4,FALSE),(VLOOKUP(C28,FSGT4_Inscr!$F$7:$L$110,4,FALSE)))))</f>
        <v>Joncy</v>
      </c>
      <c r="G28" s="130">
        <f>IF(C28="","",(IF(ISERROR(VLOOKUP(C28,FSGT4_Inscr!$F$7:$L$110,5,FALSE))=TRUE,VLOOKUP(C28,FSGT5_Inscr!$F$7:$L$110,5,FALSE),(VLOOKUP(C28,FSGT4_Inscr!$F$7:$L$110,5,FALSE)))))</f>
        <v>71</v>
      </c>
      <c r="H28" s="130">
        <f>IF(C28="","",(IF(ISERROR(VLOOKUP(C28,FSGT4_Inscr!$F$7:$L$110,6,FALSE))=TRUE,VLOOKUP(C28,FSGT5_Inscr!$F$7:$L$110,6,FALSE),(VLOOKUP(C28,FSGT4_Inscr!$F$7:$L$110,6,FALSE)))))</f>
        <v>4</v>
      </c>
      <c r="I28" s="196"/>
      <c r="J28" s="198">
        <f t="shared" si="1"/>
        <v>1</v>
      </c>
      <c r="K28" s="203">
        <f>IF(J28=1,(SUM($J$8:J28)*J28),0)</f>
        <v>21</v>
      </c>
      <c r="L28" s="203">
        <f t="shared" si="2"/>
        <v>28</v>
      </c>
      <c r="M28" s="203">
        <f t="shared" si="3"/>
        <v>28</v>
      </c>
      <c r="N28" s="248">
        <f t="shared" si="4"/>
        <v>28</v>
      </c>
      <c r="O28" s="144">
        <f t="shared" si="5"/>
        <v>21</v>
      </c>
      <c r="P28" s="234">
        <f t="shared" si="6"/>
        <v>28</v>
      </c>
      <c r="Q28" s="144"/>
      <c r="R28" s="198">
        <f t="shared" si="7"/>
        <v>0</v>
      </c>
      <c r="S28" s="203">
        <f>IF(R28=1,(SUM($R$8:R28)*R28),0)</f>
        <v>0</v>
      </c>
      <c r="T28" s="203" t="str">
        <f t="shared" si="8"/>
        <v xml:space="preserve"> </v>
      </c>
      <c r="U28" s="203" t="str">
        <f t="shared" si="9"/>
        <v xml:space="preserve"> </v>
      </c>
      <c r="V28" s="248" t="str">
        <f t="shared" si="10"/>
        <v xml:space="preserve"> </v>
      </c>
      <c r="W28" s="253" t="str">
        <f t="shared" si="11"/>
        <v xml:space="preserve"> </v>
      </c>
      <c r="X28" s="234" t="str">
        <f t="shared" si="12"/>
        <v/>
      </c>
      <c r="AL28" s="268" t="str">
        <f t="shared" si="13"/>
        <v>423NECTOUX</v>
      </c>
      <c r="AM28" s="270">
        <f t="shared" si="14"/>
        <v>423</v>
      </c>
    </row>
    <row r="29" spans="1:39" ht="14.1" customHeight="1" x14ac:dyDescent="0.3">
      <c r="A29" s="131">
        <v>22</v>
      </c>
      <c r="B29" s="131">
        <f t="shared" ref="B29:B57" si="15">IF(A29="A",0,IF(A29="NC",0,1))</f>
        <v>1</v>
      </c>
      <c r="C29" s="129">
        <v>404</v>
      </c>
      <c r="D29" s="132" t="str">
        <f>IF(C29="","",(IF(ISERROR(VLOOKUP(C29,FSGT4_Inscr!$F$7:$L$110,2,FALSE))=TRUE,VLOOKUP(C29,FSGT5_Inscr!$F$7:$L$110,2,FALSE),(VLOOKUP(C29,FSGT4_Inscr!$F$7:$L$110,2,FALSE)))))</f>
        <v>BONIN</v>
      </c>
      <c r="E29" s="132" t="str">
        <f>IF(C29="","",(IF(ISERROR(VLOOKUP(C29,FSGT4_Inscr!$F$7:$L$110,3,FALSE))=TRUE,VLOOKUP(C29,FSGT5_Inscr!$F$7:$L$110,3,FALSE),(VLOOKUP(C29,FSGT4_Inscr!$F$7:$L$110,3,FALSE)))))</f>
        <v>Pascal</v>
      </c>
      <c r="F29" s="132" t="str">
        <f>IF(C29="","",(IF(ISERROR(VLOOKUP(C29,FSGT4_Inscr!$F$7:$L$110,4,FALSE))=TRUE,VLOOKUP(C29,FSGT5_Inscr!$F$7:$L$110,4,FALSE),(VLOOKUP(C29,FSGT4_Inscr!$F$7:$L$110,4,FALSE)))))</f>
        <v>Creusot VS</v>
      </c>
      <c r="G29" s="132">
        <f>IF(C29="","",(IF(ISERROR(VLOOKUP(C29,FSGT4_Inscr!$F$7:$L$110,5,FALSE))=TRUE,VLOOKUP(C29,FSGT5_Inscr!$F$7:$L$110,5,FALSE),(VLOOKUP(C29,FSGT4_Inscr!$F$7:$L$110,5,FALSE)))))</f>
        <v>71</v>
      </c>
      <c r="H29" s="132">
        <f>IF(C29="","",(IF(ISERROR(VLOOKUP(C29,FSGT4_Inscr!$F$7:$L$110,6,FALSE))=TRUE,VLOOKUP(C29,FSGT5_Inscr!$F$7:$L$110,6,FALSE),(VLOOKUP(C29,FSGT4_Inscr!$F$7:$L$110,6,FALSE)))))</f>
        <v>4</v>
      </c>
      <c r="I29" s="78"/>
      <c r="J29" s="241">
        <f t="shared" si="1"/>
        <v>1</v>
      </c>
      <c r="K29" s="204">
        <f>IF(J29=1,(SUM($J$8:J29)*J29),0)</f>
        <v>22</v>
      </c>
      <c r="L29" s="204">
        <f t="shared" si="2"/>
        <v>24</v>
      </c>
      <c r="M29" s="204">
        <f t="shared" si="3"/>
        <v>24</v>
      </c>
      <c r="N29" s="249">
        <f t="shared" si="4"/>
        <v>24</v>
      </c>
      <c r="O29" s="143">
        <f t="shared" si="5"/>
        <v>22</v>
      </c>
      <c r="P29" s="233">
        <f t="shared" si="6"/>
        <v>24</v>
      </c>
      <c r="Q29" s="143"/>
      <c r="R29" s="241">
        <f t="shared" si="7"/>
        <v>0</v>
      </c>
      <c r="S29" s="204">
        <f>IF(R29=1,(SUM($R$8:R29)*R29),0)</f>
        <v>0</v>
      </c>
      <c r="T29" s="204" t="str">
        <f t="shared" si="8"/>
        <v xml:space="preserve"> </v>
      </c>
      <c r="U29" s="204" t="str">
        <f t="shared" si="9"/>
        <v xml:space="preserve"> </v>
      </c>
      <c r="V29" s="249" t="str">
        <f t="shared" si="10"/>
        <v xml:space="preserve"> </v>
      </c>
      <c r="W29" s="252" t="str">
        <f t="shared" si="11"/>
        <v xml:space="preserve"> </v>
      </c>
      <c r="X29" s="233" t="str">
        <f t="shared" si="12"/>
        <v/>
      </c>
      <c r="AL29" s="268" t="str">
        <f t="shared" si="13"/>
        <v>404BONIN</v>
      </c>
      <c r="AM29" s="270">
        <f t="shared" si="14"/>
        <v>404</v>
      </c>
    </row>
    <row r="30" spans="1:39" ht="14.1" customHeight="1" x14ac:dyDescent="0.3">
      <c r="A30" s="130">
        <v>23</v>
      </c>
      <c r="B30" s="130">
        <f t="shared" si="15"/>
        <v>1</v>
      </c>
      <c r="C30" s="130">
        <v>413</v>
      </c>
      <c r="D30" s="130" t="str">
        <f>IF(C30="","",(IF(ISERROR(VLOOKUP(C30,FSGT4_Inscr!$F$7:$L$110,2,FALSE))=TRUE,VLOOKUP(C30,FSGT5_Inscr!$F$7:$L$110,2,FALSE),(VLOOKUP(C30,FSGT4_Inscr!$F$7:$L$110,2,FALSE)))))</f>
        <v>JURY</v>
      </c>
      <c r="E30" s="130" t="str">
        <f>IF(C30="","",(IF(ISERROR(VLOOKUP(C30,FSGT4_Inscr!$F$7:$L$110,3,FALSE))=TRUE,VLOOKUP(C30,FSGT5_Inscr!$F$7:$L$110,3,FALSE),(VLOOKUP(C30,FSGT4_Inscr!$F$7:$L$110,3,FALSE)))))</f>
        <v>Joël</v>
      </c>
      <c r="F30" s="130" t="str">
        <f>IF(C30="","",(IF(ISERROR(VLOOKUP(C30,FSGT4_Inscr!$F$7:$L$110,4,FALSE))=TRUE,VLOOKUP(C30,FSGT5_Inscr!$F$7:$L$110,4,FALSE),(VLOOKUP(C30,FSGT4_Inscr!$F$7:$L$110,4,FALSE)))))</f>
        <v>ASC Fours</v>
      </c>
      <c r="G30" s="130" t="str">
        <f>IF(C30="","",(IF(ISERROR(VLOOKUP(C30,FSGT4_Inscr!$F$7:$L$110,5,FALSE))=TRUE,VLOOKUP(C30,FSGT5_Inscr!$F$7:$L$110,5,FALSE),(VLOOKUP(C30,FSGT4_Inscr!$F$7:$L$110,5,FALSE)))))</f>
        <v>58</v>
      </c>
      <c r="H30" s="130">
        <f>IF(C30="","",(IF(ISERROR(VLOOKUP(C30,FSGT4_Inscr!$F$7:$L$110,6,FALSE))=TRUE,VLOOKUP(C30,FSGT5_Inscr!$F$7:$L$110,6,FALSE),(VLOOKUP(C30,FSGT4_Inscr!$F$7:$L$110,6,FALSE)))))</f>
        <v>4</v>
      </c>
      <c r="I30" s="196"/>
      <c r="J30" s="198">
        <f t="shared" si="1"/>
        <v>1</v>
      </c>
      <c r="K30" s="203">
        <f>IF(J30=1,(SUM($J$8:J30)*J30),0)</f>
        <v>23</v>
      </c>
      <c r="L30" s="203">
        <f t="shared" si="2"/>
        <v>20</v>
      </c>
      <c r="M30" s="203">
        <f t="shared" si="3"/>
        <v>20</v>
      </c>
      <c r="N30" s="248">
        <f t="shared" si="4"/>
        <v>20</v>
      </c>
      <c r="O30" s="144">
        <f t="shared" si="5"/>
        <v>23</v>
      </c>
      <c r="P30" s="234">
        <f t="shared" si="6"/>
        <v>20</v>
      </c>
      <c r="Q30" s="144"/>
      <c r="R30" s="198">
        <f t="shared" si="7"/>
        <v>0</v>
      </c>
      <c r="S30" s="203">
        <f>IF(R30=1,(SUM($R$8:R30)*R30),0)</f>
        <v>0</v>
      </c>
      <c r="T30" s="203" t="str">
        <f t="shared" si="8"/>
        <v xml:space="preserve"> </v>
      </c>
      <c r="U30" s="203" t="str">
        <f t="shared" si="9"/>
        <v xml:space="preserve"> </v>
      </c>
      <c r="V30" s="248" t="str">
        <f t="shared" si="10"/>
        <v xml:space="preserve"> </v>
      </c>
      <c r="W30" s="253" t="str">
        <f t="shared" si="11"/>
        <v xml:space="preserve"> </v>
      </c>
      <c r="X30" s="234" t="str">
        <f t="shared" si="12"/>
        <v/>
      </c>
      <c r="AL30" s="268" t="str">
        <f t="shared" si="13"/>
        <v>413JURY</v>
      </c>
      <c r="AM30" s="270">
        <f t="shared" si="14"/>
        <v>413</v>
      </c>
    </row>
    <row r="31" spans="1:39" ht="14.1" customHeight="1" x14ac:dyDescent="0.3">
      <c r="A31" s="131">
        <v>24</v>
      </c>
      <c r="B31" s="131">
        <f t="shared" si="15"/>
        <v>1</v>
      </c>
      <c r="C31" s="129">
        <v>419</v>
      </c>
      <c r="D31" s="132" t="str">
        <f>IF(C31="","",(IF(ISERROR(VLOOKUP(C31,FSGT4_Inscr!$F$7:$L$110,2,FALSE))=TRUE,VLOOKUP(C31,FSGT5_Inscr!$F$7:$L$110,2,FALSE),(VLOOKUP(C31,FSGT4_Inscr!$F$7:$L$110,2,FALSE)))))</f>
        <v>DOS SANTOS</v>
      </c>
      <c r="E31" s="132" t="str">
        <f>IF(C31="","",(IF(ISERROR(VLOOKUP(C31,FSGT4_Inscr!$F$7:$L$110,3,FALSE))=TRUE,VLOOKUP(C31,FSGT5_Inscr!$F$7:$L$110,3,FALSE),(VLOOKUP(C31,FSGT4_Inscr!$F$7:$L$110,3,FALSE)))))</f>
        <v>Enzo(cadet)</v>
      </c>
      <c r="F31" s="132" t="str">
        <f>IF(C31="","",(IF(ISERROR(VLOOKUP(C31,FSGT4_Inscr!$F$7:$L$110,4,FALSE))=TRUE,VLOOKUP(C31,FSGT5_Inscr!$F$7:$L$110,4,FALSE),(VLOOKUP(C31,FSGT4_Inscr!$F$7:$L$110,4,FALSE)))))</f>
        <v>Tournus</v>
      </c>
      <c r="G31" s="132">
        <f>IF(C31="","",(IF(ISERROR(VLOOKUP(C31,FSGT4_Inscr!$F$7:$L$110,5,FALSE))=TRUE,VLOOKUP(C31,FSGT5_Inscr!$F$7:$L$110,5,FALSE),(VLOOKUP(C31,FSGT4_Inscr!$F$7:$L$110,5,FALSE)))))</f>
        <v>71</v>
      </c>
      <c r="H31" s="132">
        <f>IF(C31="","",(IF(ISERROR(VLOOKUP(C31,FSGT4_Inscr!$F$7:$L$110,6,FALSE))=TRUE,VLOOKUP(C31,FSGT5_Inscr!$F$7:$L$110,6,FALSE),(VLOOKUP(C31,FSGT4_Inscr!$F$7:$L$110,6,FALSE)))))</f>
        <v>4</v>
      </c>
      <c r="I31" s="78"/>
      <c r="J31" s="241">
        <f t="shared" si="1"/>
        <v>1</v>
      </c>
      <c r="K31" s="204">
        <f>IF(J31=1,(SUM($J$8:J31)*J31),0)</f>
        <v>24</v>
      </c>
      <c r="L31" s="204">
        <f t="shared" si="2"/>
        <v>16</v>
      </c>
      <c r="M31" s="204">
        <f t="shared" si="3"/>
        <v>16</v>
      </c>
      <c r="N31" s="249">
        <f t="shared" si="4"/>
        <v>16</v>
      </c>
      <c r="O31" s="143">
        <f t="shared" si="5"/>
        <v>24</v>
      </c>
      <c r="P31" s="233">
        <f t="shared" si="6"/>
        <v>16</v>
      </c>
      <c r="Q31" s="143"/>
      <c r="R31" s="241">
        <f t="shared" si="7"/>
        <v>0</v>
      </c>
      <c r="S31" s="204">
        <f>IF(R31=1,(SUM($R$8:R31)*R31),0)</f>
        <v>0</v>
      </c>
      <c r="T31" s="204" t="str">
        <f t="shared" si="8"/>
        <v xml:space="preserve"> </v>
      </c>
      <c r="U31" s="204" t="str">
        <f t="shared" si="9"/>
        <v xml:space="preserve"> </v>
      </c>
      <c r="V31" s="249" t="str">
        <f t="shared" si="10"/>
        <v xml:space="preserve"> </v>
      </c>
      <c r="W31" s="252" t="str">
        <f t="shared" si="11"/>
        <v xml:space="preserve"> </v>
      </c>
      <c r="X31" s="233" t="str">
        <f t="shared" si="12"/>
        <v/>
      </c>
      <c r="AL31" s="268" t="str">
        <f t="shared" si="13"/>
        <v>419DOS SANTOS</v>
      </c>
      <c r="AM31" s="270">
        <f t="shared" si="14"/>
        <v>419</v>
      </c>
    </row>
    <row r="32" spans="1:39" ht="14.1" customHeight="1" x14ac:dyDescent="0.3">
      <c r="A32" s="130">
        <v>25</v>
      </c>
      <c r="B32" s="130">
        <f t="shared" si="15"/>
        <v>1</v>
      </c>
      <c r="C32" s="130">
        <v>426</v>
      </c>
      <c r="D32" s="130" t="str">
        <f>IF(C32="","",(IF(ISERROR(VLOOKUP(C32,FSGT4_Inscr!$F$7:$L$110,2,FALSE))=TRUE,VLOOKUP(C32,FSGT5_Inscr!$F$7:$L$110,2,FALSE),(VLOOKUP(C32,FSGT4_Inscr!$F$7:$L$110,2,FALSE)))))</f>
        <v>VITONE</v>
      </c>
      <c r="E32" s="130" t="str">
        <f>IF(C32="","",(IF(ISERROR(VLOOKUP(C32,FSGT4_Inscr!$F$7:$L$110,3,FALSE))=TRUE,VLOOKUP(C32,FSGT5_Inscr!$F$7:$L$110,3,FALSE),(VLOOKUP(C32,FSGT4_Inscr!$F$7:$L$110,3,FALSE)))))</f>
        <v>Lucas</v>
      </c>
      <c r="F32" s="130" t="str">
        <f>IF(C32="","",(IF(ISERROR(VLOOKUP(C32,FSGT4_Inscr!$F$7:$L$110,4,FALSE))=TRUE,VLOOKUP(C32,FSGT5_Inscr!$F$7:$L$110,4,FALSE),(VLOOKUP(C32,FSGT4_Inscr!$F$7:$L$110,4,FALSE)))))</f>
        <v>Creusot Cyclisme</v>
      </c>
      <c r="G32" s="130">
        <f>IF(C32="","",(IF(ISERROR(VLOOKUP(C32,FSGT4_Inscr!$F$7:$L$110,5,FALSE))=TRUE,VLOOKUP(C32,FSGT5_Inscr!$F$7:$L$110,5,FALSE),(VLOOKUP(C32,FSGT4_Inscr!$F$7:$L$110,5,FALSE)))))</f>
        <v>71</v>
      </c>
      <c r="H32" s="130" t="s">
        <v>1766</v>
      </c>
      <c r="I32" s="196"/>
      <c r="J32" s="198">
        <f t="shared" si="1"/>
        <v>0</v>
      </c>
      <c r="K32" s="203">
        <f>IF(J32=1,(SUM($J$8:J32)*J32),0)</f>
        <v>0</v>
      </c>
      <c r="L32" s="203" t="str">
        <f t="shared" si="2"/>
        <v xml:space="preserve"> </v>
      </c>
      <c r="M32" s="203" t="str">
        <f t="shared" si="3"/>
        <v xml:space="preserve"> </v>
      </c>
      <c r="N32" s="248" t="str">
        <f t="shared" si="4"/>
        <v xml:space="preserve"> </v>
      </c>
      <c r="O32" s="144" t="str">
        <f t="shared" si="5"/>
        <v xml:space="preserve"> </v>
      </c>
      <c r="P32" s="234" t="str">
        <f t="shared" si="6"/>
        <v/>
      </c>
      <c r="Q32" s="144"/>
      <c r="R32" s="198">
        <f t="shared" si="7"/>
        <v>0</v>
      </c>
      <c r="S32" s="203">
        <f>IF(R32=1,(SUM($R$8:R32)*R32),0)</f>
        <v>0</v>
      </c>
      <c r="T32" s="203" t="str">
        <f t="shared" si="8"/>
        <v xml:space="preserve"> </v>
      </c>
      <c r="U32" s="203" t="str">
        <f t="shared" si="9"/>
        <v xml:space="preserve"> </v>
      </c>
      <c r="V32" s="248" t="str">
        <f t="shared" si="10"/>
        <v xml:space="preserve"> </v>
      </c>
      <c r="W32" s="253" t="str">
        <f t="shared" si="11"/>
        <v xml:space="preserve"> </v>
      </c>
      <c r="X32" s="234" t="str">
        <f t="shared" si="12"/>
        <v/>
      </c>
      <c r="AL32" s="268" t="str">
        <f t="shared" si="13"/>
        <v>426VITONE</v>
      </c>
      <c r="AM32" s="270">
        <f t="shared" si="14"/>
        <v>426</v>
      </c>
    </row>
    <row r="33" spans="1:39" ht="14.1" customHeight="1" x14ac:dyDescent="0.3">
      <c r="A33" s="131">
        <v>26</v>
      </c>
      <c r="B33" s="131">
        <f t="shared" si="15"/>
        <v>1</v>
      </c>
      <c r="C33" s="129">
        <v>408</v>
      </c>
      <c r="D33" s="132" t="str">
        <f>IF(C33="","",(IF(ISERROR(VLOOKUP(C33,FSGT4_Inscr!$F$7:$L$110,2,FALSE))=TRUE,VLOOKUP(C33,FSGT5_Inscr!$F$7:$L$110,2,FALSE),(VLOOKUP(C33,FSGT4_Inscr!$F$7:$L$110,2,FALSE)))))</f>
        <v>BOSC</v>
      </c>
      <c r="E33" s="132" t="str">
        <f>IF(C33="","",(IF(ISERROR(VLOOKUP(C33,FSGT4_Inscr!$F$7:$L$110,3,FALSE))=TRUE,VLOOKUP(C33,FSGT5_Inscr!$F$7:$L$110,3,FALSE),(VLOOKUP(C33,FSGT4_Inscr!$F$7:$L$110,3,FALSE)))))</f>
        <v>Raoul</v>
      </c>
      <c r="F33" s="132" t="str">
        <f>IF(C33="","",(IF(ISERROR(VLOOKUP(C33,FSGT4_Inscr!$F$7:$L$110,4,FALSE))=TRUE,VLOOKUP(C33,FSGT5_Inscr!$F$7:$L$110,4,FALSE),(VLOOKUP(C33,FSGT4_Inscr!$F$7:$L$110,4,FALSE)))))</f>
        <v>Granges</v>
      </c>
      <c r="G33" s="132">
        <f>IF(C33="","",(IF(ISERROR(VLOOKUP(C33,FSGT4_Inscr!$F$7:$L$110,5,FALSE))=TRUE,VLOOKUP(C33,FSGT5_Inscr!$F$7:$L$110,5,FALSE),(VLOOKUP(C33,FSGT4_Inscr!$F$7:$L$110,5,FALSE)))))</f>
        <v>71</v>
      </c>
      <c r="H33" s="132" t="s">
        <v>1766</v>
      </c>
      <c r="I33" s="78"/>
      <c r="J33" s="241">
        <f t="shared" si="1"/>
        <v>0</v>
      </c>
      <c r="K33" s="204">
        <f>IF(J33=1,(SUM($J$8:J33)*J33),0)</f>
        <v>0</v>
      </c>
      <c r="L33" s="204" t="str">
        <f t="shared" si="2"/>
        <v xml:space="preserve"> </v>
      </c>
      <c r="M33" s="204" t="str">
        <f t="shared" si="3"/>
        <v xml:space="preserve"> </v>
      </c>
      <c r="N33" s="249" t="str">
        <f t="shared" si="4"/>
        <v xml:space="preserve"> </v>
      </c>
      <c r="O33" s="143" t="str">
        <f t="shared" si="5"/>
        <v xml:space="preserve"> </v>
      </c>
      <c r="P33" s="233" t="str">
        <f t="shared" si="6"/>
        <v/>
      </c>
      <c r="Q33" s="143"/>
      <c r="R33" s="241">
        <f t="shared" si="7"/>
        <v>0</v>
      </c>
      <c r="S33" s="204">
        <f>IF(R33=1,(SUM($R$8:R33)*R33),0)</f>
        <v>0</v>
      </c>
      <c r="T33" s="204" t="str">
        <f t="shared" si="8"/>
        <v xml:space="preserve"> </v>
      </c>
      <c r="U33" s="204" t="str">
        <f t="shared" si="9"/>
        <v xml:space="preserve"> </v>
      </c>
      <c r="V33" s="249" t="str">
        <f t="shared" si="10"/>
        <v xml:space="preserve"> </v>
      </c>
      <c r="W33" s="252" t="str">
        <f t="shared" si="11"/>
        <v xml:space="preserve"> </v>
      </c>
      <c r="X33" s="233" t="str">
        <f t="shared" si="12"/>
        <v/>
      </c>
      <c r="AL33" s="268" t="str">
        <f t="shared" si="13"/>
        <v>408BOSC</v>
      </c>
      <c r="AM33" s="270">
        <f t="shared" si="14"/>
        <v>408</v>
      </c>
    </row>
    <row r="34" spans="1:39" ht="14.1" customHeight="1" x14ac:dyDescent="0.3">
      <c r="A34" s="130">
        <v>27</v>
      </c>
      <c r="B34" s="130">
        <f t="shared" si="15"/>
        <v>1</v>
      </c>
      <c r="C34" s="130">
        <v>420</v>
      </c>
      <c r="D34" s="130" t="str">
        <f>IF(C34="","",(IF(ISERROR(VLOOKUP(C34,FSGT4_Inscr!$F$7:$L$110,2,FALSE))=TRUE,VLOOKUP(C34,FSGT5_Inscr!$F$7:$L$110,2,FALSE),(VLOOKUP(C34,FSGT4_Inscr!$F$7:$L$110,2,FALSE)))))</f>
        <v>DUMONT</v>
      </c>
      <c r="E34" s="130" t="str">
        <f>IF(C34="","",(IF(ISERROR(VLOOKUP(C34,FSGT4_Inscr!$F$7:$L$110,3,FALSE))=TRUE,VLOOKUP(C34,FSGT5_Inscr!$F$7:$L$110,3,FALSE),(VLOOKUP(C34,FSGT4_Inscr!$F$7:$L$110,3,FALSE)))))</f>
        <v>Eric</v>
      </c>
      <c r="F34" s="130" t="str">
        <f>IF(C34="","",(IF(ISERROR(VLOOKUP(C34,FSGT4_Inscr!$F$7:$L$110,4,FALSE))=TRUE,VLOOKUP(C34,FSGT5_Inscr!$F$7:$L$110,4,FALSE),(VLOOKUP(C34,FSGT4_Inscr!$F$7:$L$110,4,FALSE)))))</f>
        <v>Gueugnon</v>
      </c>
      <c r="G34" s="130">
        <f>IF(C34="","",(IF(ISERROR(VLOOKUP(C34,FSGT4_Inscr!$F$7:$L$110,5,FALSE))=TRUE,VLOOKUP(C34,FSGT5_Inscr!$F$7:$L$110,5,FALSE),(VLOOKUP(C34,FSGT4_Inscr!$F$7:$L$110,5,FALSE)))))</f>
        <v>71</v>
      </c>
      <c r="H34" s="130" t="s">
        <v>1766</v>
      </c>
      <c r="I34" s="196"/>
      <c r="J34" s="198">
        <f t="shared" si="1"/>
        <v>0</v>
      </c>
      <c r="K34" s="203">
        <f>IF(J34=1,(SUM($J$8:J34)*J34),0)</f>
        <v>0</v>
      </c>
      <c r="L34" s="203" t="str">
        <f t="shared" si="2"/>
        <v xml:space="preserve"> </v>
      </c>
      <c r="M34" s="203" t="str">
        <f t="shared" si="3"/>
        <v xml:space="preserve"> </v>
      </c>
      <c r="N34" s="248" t="str">
        <f t="shared" si="4"/>
        <v xml:space="preserve"> </v>
      </c>
      <c r="O34" s="144" t="str">
        <f t="shared" si="5"/>
        <v xml:space="preserve"> </v>
      </c>
      <c r="P34" s="234" t="str">
        <f t="shared" si="6"/>
        <v/>
      </c>
      <c r="Q34" s="144"/>
      <c r="R34" s="198">
        <f t="shared" si="7"/>
        <v>0</v>
      </c>
      <c r="S34" s="203">
        <f>IF(R34=1,(SUM($R$8:R34)*R34),0)</f>
        <v>0</v>
      </c>
      <c r="T34" s="203" t="str">
        <f t="shared" si="8"/>
        <v xml:space="preserve"> </v>
      </c>
      <c r="U34" s="203" t="str">
        <f t="shared" si="9"/>
        <v xml:space="preserve"> </v>
      </c>
      <c r="V34" s="248" t="str">
        <f t="shared" si="10"/>
        <v xml:space="preserve"> </v>
      </c>
      <c r="W34" s="253" t="str">
        <f t="shared" si="11"/>
        <v xml:space="preserve"> </v>
      </c>
      <c r="X34" s="234" t="str">
        <f t="shared" si="12"/>
        <v/>
      </c>
      <c r="AL34" s="268" t="str">
        <f t="shared" si="13"/>
        <v>420DUMONT</v>
      </c>
      <c r="AM34" s="270">
        <f t="shared" si="14"/>
        <v>420</v>
      </c>
    </row>
    <row r="35" spans="1:39" ht="14.1" customHeight="1" x14ac:dyDescent="0.3">
      <c r="A35" s="131">
        <v>28</v>
      </c>
      <c r="B35" s="131">
        <f t="shared" si="15"/>
        <v>1</v>
      </c>
      <c r="C35" s="129"/>
      <c r="D35" s="132" t="str">
        <f>IF(C35="","",(IF(ISERROR(VLOOKUP(C35,FSGT4_Inscr!$F$7:$L$110,2,FALSE))=TRUE,VLOOKUP(C35,FSGT5_Inscr!$F$7:$L$110,2,FALSE),(VLOOKUP(C35,FSGT4_Inscr!$F$7:$L$110,2,FALSE)))))</f>
        <v/>
      </c>
      <c r="E35" s="132" t="str">
        <f>IF(C35="","",(IF(ISERROR(VLOOKUP(C35,FSGT4_Inscr!$F$7:$L$110,3,FALSE))=TRUE,VLOOKUP(C35,FSGT5_Inscr!$F$7:$L$110,3,FALSE),(VLOOKUP(C35,FSGT4_Inscr!$F$7:$L$110,3,FALSE)))))</f>
        <v/>
      </c>
      <c r="F35" s="132" t="str">
        <f>IF(C35="","",(IF(ISERROR(VLOOKUP(C35,FSGT4_Inscr!$F$7:$L$110,4,FALSE))=TRUE,VLOOKUP(C35,FSGT5_Inscr!$F$7:$L$110,4,FALSE),(VLOOKUP(C35,FSGT4_Inscr!$F$7:$L$110,4,FALSE)))))</f>
        <v/>
      </c>
      <c r="G35" s="132" t="str">
        <f>IF(C35="","",(IF(ISERROR(VLOOKUP(C35,FSGT4_Inscr!$F$7:$L$110,5,FALSE))=TRUE,VLOOKUP(C35,FSGT5_Inscr!$F$7:$L$110,5,FALSE),(VLOOKUP(C35,FSGT4_Inscr!$F$7:$L$110,5,FALSE)))))</f>
        <v/>
      </c>
      <c r="H35" s="132" t="str">
        <f>IF(C35="","",(IF(ISERROR(VLOOKUP(C35,FSGT4_Inscr!$F$7:$L$110,6,FALSE))=TRUE,VLOOKUP(C35,FSGT5_Inscr!$F$7:$L$110,6,FALSE),(VLOOKUP(C35,FSGT4_Inscr!$F$7:$L$110,6,FALSE)))))</f>
        <v/>
      </c>
      <c r="I35" s="78"/>
      <c r="J35" s="241">
        <f t="shared" si="1"/>
        <v>0</v>
      </c>
      <c r="K35" s="204">
        <f>IF(J35=1,(SUM($J$8:J35)*J35),0)</f>
        <v>0</v>
      </c>
      <c r="L35" s="204" t="str">
        <f t="shared" si="2"/>
        <v xml:space="preserve"> </v>
      </c>
      <c r="M35" s="204" t="str">
        <f t="shared" si="3"/>
        <v xml:space="preserve"> </v>
      </c>
      <c r="N35" s="249" t="str">
        <f t="shared" si="4"/>
        <v xml:space="preserve"> </v>
      </c>
      <c r="O35" s="143" t="str">
        <f t="shared" si="5"/>
        <v xml:space="preserve"> </v>
      </c>
      <c r="P35" s="233" t="str">
        <f t="shared" si="6"/>
        <v/>
      </c>
      <c r="Q35" s="143"/>
      <c r="R35" s="241">
        <f t="shared" si="7"/>
        <v>0</v>
      </c>
      <c r="S35" s="204">
        <f>IF(R35=1,(SUM($R$8:R35)*R35),0)</f>
        <v>0</v>
      </c>
      <c r="T35" s="204" t="str">
        <f t="shared" si="8"/>
        <v xml:space="preserve"> </v>
      </c>
      <c r="U35" s="204" t="str">
        <f t="shared" si="9"/>
        <v xml:space="preserve"> </v>
      </c>
      <c r="V35" s="249" t="str">
        <f t="shared" si="10"/>
        <v xml:space="preserve"> </v>
      </c>
      <c r="W35" s="252" t="str">
        <f t="shared" si="11"/>
        <v xml:space="preserve"> </v>
      </c>
      <c r="X35" s="233" t="str">
        <f t="shared" si="12"/>
        <v/>
      </c>
      <c r="AL35" s="268" t="str">
        <f t="shared" si="13"/>
        <v/>
      </c>
      <c r="AM35" s="270">
        <f t="shared" si="14"/>
        <v>0</v>
      </c>
    </row>
    <row r="36" spans="1:39" ht="14.1" customHeight="1" x14ac:dyDescent="0.3">
      <c r="A36" s="130">
        <v>29</v>
      </c>
      <c r="B36" s="130">
        <f t="shared" si="15"/>
        <v>1</v>
      </c>
      <c r="C36" s="130"/>
      <c r="D36" s="130" t="str">
        <f>IF(C36="","",(IF(ISERROR(VLOOKUP(C36,FSGT4_Inscr!$F$7:$L$110,2,FALSE))=TRUE,VLOOKUP(C36,FSGT5_Inscr!$F$7:$L$110,2,FALSE),(VLOOKUP(C36,FSGT4_Inscr!$F$7:$L$110,2,FALSE)))))</f>
        <v/>
      </c>
      <c r="E36" s="130" t="str">
        <f>IF(C36="","",(IF(ISERROR(VLOOKUP(C36,FSGT4_Inscr!$F$7:$L$110,3,FALSE))=TRUE,VLOOKUP(C36,FSGT5_Inscr!$F$7:$L$110,3,FALSE),(VLOOKUP(C36,FSGT4_Inscr!$F$7:$L$110,3,FALSE)))))</f>
        <v/>
      </c>
      <c r="F36" s="130" t="str">
        <f>IF(C36="","",(IF(ISERROR(VLOOKUP(C36,FSGT4_Inscr!$F$7:$L$110,4,FALSE))=TRUE,VLOOKUP(C36,FSGT5_Inscr!$F$7:$L$110,4,FALSE),(VLOOKUP(C36,FSGT4_Inscr!$F$7:$L$110,4,FALSE)))))</f>
        <v/>
      </c>
      <c r="G36" s="130" t="str">
        <f>IF(C36="","",(IF(ISERROR(VLOOKUP(C36,FSGT4_Inscr!$F$7:$L$110,5,FALSE))=TRUE,VLOOKUP(C36,FSGT5_Inscr!$F$7:$L$110,5,FALSE),(VLOOKUP(C36,FSGT4_Inscr!$F$7:$L$110,5,FALSE)))))</f>
        <v/>
      </c>
      <c r="H36" s="130" t="str">
        <f>IF(C36="","",(IF(ISERROR(VLOOKUP(C36,FSGT4_Inscr!$F$7:$L$110,6,FALSE))=TRUE,VLOOKUP(C36,FSGT5_Inscr!$F$7:$L$110,6,FALSE),(VLOOKUP(C36,FSGT4_Inscr!$F$7:$L$110,6,FALSE)))))</f>
        <v/>
      </c>
      <c r="I36" s="196"/>
      <c r="J36" s="198">
        <f t="shared" si="1"/>
        <v>0</v>
      </c>
      <c r="K36" s="203">
        <f>IF(J36=1,(SUM($J$8:J36)*J36),0)</f>
        <v>0</v>
      </c>
      <c r="L36" s="203" t="str">
        <f t="shared" si="2"/>
        <v xml:space="preserve"> </v>
      </c>
      <c r="M36" s="203" t="str">
        <f t="shared" si="3"/>
        <v xml:space="preserve"> </v>
      </c>
      <c r="N36" s="248" t="str">
        <f t="shared" si="4"/>
        <v xml:space="preserve"> </v>
      </c>
      <c r="O36" s="144" t="str">
        <f t="shared" si="5"/>
        <v xml:space="preserve"> </v>
      </c>
      <c r="P36" s="234" t="str">
        <f t="shared" si="6"/>
        <v/>
      </c>
      <c r="Q36" s="144"/>
      <c r="R36" s="198">
        <f t="shared" si="7"/>
        <v>0</v>
      </c>
      <c r="S36" s="203">
        <f>IF(R36=1,(SUM($R$8:R36)*R36),0)</f>
        <v>0</v>
      </c>
      <c r="T36" s="203" t="str">
        <f t="shared" si="8"/>
        <v xml:space="preserve"> </v>
      </c>
      <c r="U36" s="203" t="str">
        <f t="shared" si="9"/>
        <v xml:space="preserve"> </v>
      </c>
      <c r="V36" s="248" t="str">
        <f t="shared" si="10"/>
        <v xml:space="preserve"> </v>
      </c>
      <c r="W36" s="253" t="str">
        <f t="shared" si="11"/>
        <v xml:space="preserve"> </v>
      </c>
      <c r="X36" s="234" t="str">
        <f t="shared" si="12"/>
        <v/>
      </c>
      <c r="AL36" s="268" t="str">
        <f t="shared" si="13"/>
        <v/>
      </c>
      <c r="AM36" s="270">
        <f t="shared" si="14"/>
        <v>0</v>
      </c>
    </row>
    <row r="37" spans="1:39" ht="14.1" customHeight="1" x14ac:dyDescent="0.3">
      <c r="A37" s="131">
        <v>30</v>
      </c>
      <c r="B37" s="131">
        <f t="shared" si="15"/>
        <v>1</v>
      </c>
      <c r="C37" s="129"/>
      <c r="D37" s="132" t="str">
        <f>IF(C37="","",(IF(ISERROR(VLOOKUP(C37,FSGT4_Inscr!$F$7:$L$110,2,FALSE))=TRUE,VLOOKUP(C37,FSGT5_Inscr!$F$7:$L$110,2,FALSE),(VLOOKUP(C37,FSGT4_Inscr!$F$7:$L$110,2,FALSE)))))</f>
        <v/>
      </c>
      <c r="E37" s="132" t="str">
        <f>IF(C37="","",(IF(ISERROR(VLOOKUP(C37,FSGT4_Inscr!$F$7:$L$110,3,FALSE))=TRUE,VLOOKUP(C37,FSGT5_Inscr!$F$7:$L$110,3,FALSE),(VLOOKUP(C37,FSGT4_Inscr!$F$7:$L$110,3,FALSE)))))</f>
        <v/>
      </c>
      <c r="F37" s="132" t="str">
        <f>IF(C37="","",(IF(ISERROR(VLOOKUP(C37,FSGT4_Inscr!$F$7:$L$110,4,FALSE))=TRUE,VLOOKUP(C37,FSGT5_Inscr!$F$7:$L$110,4,FALSE),(VLOOKUP(C37,FSGT4_Inscr!$F$7:$L$110,4,FALSE)))))</f>
        <v/>
      </c>
      <c r="G37" s="132" t="str">
        <f>IF(C37="","",(IF(ISERROR(VLOOKUP(C37,FSGT4_Inscr!$F$7:$L$110,5,FALSE))=TRUE,VLOOKUP(C37,FSGT5_Inscr!$F$7:$L$110,5,FALSE),(VLOOKUP(C37,FSGT4_Inscr!$F$7:$L$110,5,FALSE)))))</f>
        <v/>
      </c>
      <c r="H37" s="132" t="str">
        <f>IF(C37="","",(IF(ISERROR(VLOOKUP(C37,FSGT4_Inscr!$F$7:$L$110,6,FALSE))=TRUE,VLOOKUP(C37,FSGT5_Inscr!$F$7:$L$110,6,FALSE),(VLOOKUP(C37,FSGT4_Inscr!$F$7:$L$110,6,FALSE)))))</f>
        <v/>
      </c>
      <c r="I37" s="78"/>
      <c r="J37" s="241">
        <f t="shared" si="1"/>
        <v>0</v>
      </c>
      <c r="K37" s="204">
        <f>IF(J37=1,(SUM($J$8:J37)*J37),0)</f>
        <v>0</v>
      </c>
      <c r="L37" s="204" t="str">
        <f t="shared" si="2"/>
        <v xml:space="preserve"> </v>
      </c>
      <c r="M37" s="204" t="str">
        <f t="shared" si="3"/>
        <v xml:space="preserve"> </v>
      </c>
      <c r="N37" s="249" t="str">
        <f t="shared" si="4"/>
        <v xml:space="preserve"> </v>
      </c>
      <c r="O37" s="143" t="str">
        <f t="shared" si="5"/>
        <v xml:space="preserve"> </v>
      </c>
      <c r="P37" s="233" t="str">
        <f t="shared" si="6"/>
        <v/>
      </c>
      <c r="Q37" s="143"/>
      <c r="R37" s="241">
        <f t="shared" si="7"/>
        <v>0</v>
      </c>
      <c r="S37" s="204">
        <f>IF(R37=1,(SUM($R$8:R37)*R37),0)</f>
        <v>0</v>
      </c>
      <c r="T37" s="204" t="str">
        <f t="shared" si="8"/>
        <v xml:space="preserve"> </v>
      </c>
      <c r="U37" s="204" t="str">
        <f t="shared" si="9"/>
        <v xml:space="preserve"> </v>
      </c>
      <c r="V37" s="249" t="str">
        <f t="shared" si="10"/>
        <v xml:space="preserve"> </v>
      </c>
      <c r="W37" s="252" t="str">
        <f t="shared" si="11"/>
        <v xml:space="preserve"> </v>
      </c>
      <c r="X37" s="233" t="str">
        <f t="shared" si="12"/>
        <v/>
      </c>
      <c r="AL37" s="268" t="str">
        <f t="shared" si="13"/>
        <v/>
      </c>
      <c r="AM37" s="270">
        <f t="shared" si="14"/>
        <v>0</v>
      </c>
    </row>
    <row r="38" spans="1:39" ht="14.1" customHeight="1" x14ac:dyDescent="0.3">
      <c r="A38" s="130">
        <v>31</v>
      </c>
      <c r="B38" s="130">
        <f t="shared" si="15"/>
        <v>1</v>
      </c>
      <c r="C38" s="130"/>
      <c r="D38" s="130" t="str">
        <f>IF(C38="","",(IF(ISERROR(VLOOKUP(C38,FSGT4_Inscr!$F$7:$L$110,2,FALSE))=TRUE,VLOOKUP(C38,FSGT5_Inscr!$F$7:$L$110,2,FALSE),(VLOOKUP(C38,FSGT4_Inscr!$F$7:$L$110,2,FALSE)))))</f>
        <v/>
      </c>
      <c r="E38" s="130" t="str">
        <f>IF(C38="","",(IF(ISERROR(VLOOKUP(C38,FSGT4_Inscr!$F$7:$L$110,3,FALSE))=TRUE,VLOOKUP(C38,FSGT5_Inscr!$F$7:$L$110,3,FALSE),(VLOOKUP(C38,FSGT4_Inscr!$F$7:$L$110,3,FALSE)))))</f>
        <v/>
      </c>
      <c r="F38" s="130" t="str">
        <f>IF(C38="","",(IF(ISERROR(VLOOKUP(C38,FSGT4_Inscr!$F$7:$L$110,4,FALSE))=TRUE,VLOOKUP(C38,FSGT5_Inscr!$F$7:$L$110,4,FALSE),(VLOOKUP(C38,FSGT4_Inscr!$F$7:$L$110,4,FALSE)))))</f>
        <v/>
      </c>
      <c r="G38" s="130" t="str">
        <f>IF(C38="","",(IF(ISERROR(VLOOKUP(C38,FSGT4_Inscr!$F$7:$L$110,5,FALSE))=TRUE,VLOOKUP(C38,FSGT5_Inscr!$F$7:$L$110,5,FALSE),(VLOOKUP(C38,FSGT4_Inscr!$F$7:$L$110,5,FALSE)))))</f>
        <v/>
      </c>
      <c r="H38" s="130" t="str">
        <f>IF(C38="","",(IF(ISERROR(VLOOKUP(C38,FSGT4_Inscr!$F$7:$L$110,6,FALSE))=TRUE,VLOOKUP(C38,FSGT5_Inscr!$F$7:$L$110,6,FALSE),(VLOOKUP(C38,FSGT4_Inscr!$F$7:$L$110,6,FALSE)))))</f>
        <v/>
      </c>
      <c r="I38" s="196"/>
      <c r="J38" s="198">
        <f t="shared" si="1"/>
        <v>0</v>
      </c>
      <c r="K38" s="203">
        <f>IF(J38=1,(SUM($J$8:J38)*J38),0)</f>
        <v>0</v>
      </c>
      <c r="L38" s="203" t="str">
        <f t="shared" si="2"/>
        <v xml:space="preserve"> </v>
      </c>
      <c r="M38" s="203" t="str">
        <f t="shared" si="3"/>
        <v xml:space="preserve"> </v>
      </c>
      <c r="N38" s="248" t="str">
        <f t="shared" si="4"/>
        <v xml:space="preserve"> </v>
      </c>
      <c r="O38" s="144" t="str">
        <f t="shared" si="5"/>
        <v xml:space="preserve"> </v>
      </c>
      <c r="P38" s="234" t="str">
        <f t="shared" si="6"/>
        <v/>
      </c>
      <c r="Q38" s="144"/>
      <c r="R38" s="198">
        <f t="shared" si="7"/>
        <v>0</v>
      </c>
      <c r="S38" s="203">
        <f>IF(R38=1,(SUM($R$8:R38)*R38),0)</f>
        <v>0</v>
      </c>
      <c r="T38" s="203" t="str">
        <f t="shared" si="8"/>
        <v xml:space="preserve"> </v>
      </c>
      <c r="U38" s="203" t="str">
        <f t="shared" si="9"/>
        <v xml:space="preserve"> </v>
      </c>
      <c r="V38" s="248" t="str">
        <f t="shared" si="10"/>
        <v xml:space="preserve"> </v>
      </c>
      <c r="W38" s="253" t="str">
        <f t="shared" si="11"/>
        <v xml:space="preserve"> </v>
      </c>
      <c r="X38" s="234" t="str">
        <f t="shared" si="12"/>
        <v/>
      </c>
      <c r="AL38" s="268" t="str">
        <f t="shared" si="13"/>
        <v/>
      </c>
      <c r="AM38" s="270">
        <f t="shared" si="14"/>
        <v>0</v>
      </c>
    </row>
    <row r="39" spans="1:39" ht="14.1" customHeight="1" x14ac:dyDescent="0.3">
      <c r="A39" s="131">
        <v>32</v>
      </c>
      <c r="B39" s="131">
        <f t="shared" si="15"/>
        <v>1</v>
      </c>
      <c r="C39" s="129"/>
      <c r="D39" s="132" t="str">
        <f>IF(C39="","",(IF(ISERROR(VLOOKUP(C39,FSGT4_Inscr!$F$7:$L$110,2,FALSE))=TRUE,VLOOKUP(C39,FSGT5_Inscr!$F$7:$L$110,2,FALSE),(VLOOKUP(C39,FSGT4_Inscr!$F$7:$L$110,2,FALSE)))))</f>
        <v/>
      </c>
      <c r="E39" s="132" t="str">
        <f>IF(C39="","",(IF(ISERROR(VLOOKUP(C39,FSGT4_Inscr!$F$7:$L$110,3,FALSE))=TRUE,VLOOKUP(C39,FSGT5_Inscr!$F$7:$L$110,3,FALSE),(VLOOKUP(C39,FSGT4_Inscr!$F$7:$L$110,3,FALSE)))))</f>
        <v/>
      </c>
      <c r="F39" s="132" t="str">
        <f>IF(C39="","",(IF(ISERROR(VLOOKUP(C39,FSGT4_Inscr!$F$7:$L$110,4,FALSE))=TRUE,VLOOKUP(C39,FSGT5_Inscr!$F$7:$L$110,4,FALSE),(VLOOKUP(C39,FSGT4_Inscr!$F$7:$L$110,4,FALSE)))))</f>
        <v/>
      </c>
      <c r="G39" s="132" t="str">
        <f>IF(C39="","",(IF(ISERROR(VLOOKUP(C39,FSGT4_Inscr!$F$7:$L$110,5,FALSE))=TRUE,VLOOKUP(C39,FSGT5_Inscr!$F$7:$L$110,5,FALSE),(VLOOKUP(C39,FSGT4_Inscr!$F$7:$L$110,5,FALSE)))))</f>
        <v/>
      </c>
      <c r="H39" s="132" t="str">
        <f>IF(C39="","",(IF(ISERROR(VLOOKUP(C39,FSGT4_Inscr!$F$7:$L$110,6,FALSE))=TRUE,VLOOKUP(C39,FSGT5_Inscr!$F$7:$L$110,6,FALSE),(VLOOKUP(C39,FSGT4_Inscr!$F$7:$L$110,6,FALSE)))))</f>
        <v/>
      </c>
      <c r="I39" s="78"/>
      <c r="J39" s="241">
        <f t="shared" si="1"/>
        <v>0</v>
      </c>
      <c r="K39" s="204">
        <f>IF(J39=1,(SUM($J$8:J39)*J39),0)</f>
        <v>0</v>
      </c>
      <c r="L39" s="204" t="str">
        <f t="shared" si="2"/>
        <v xml:space="preserve"> </v>
      </c>
      <c r="M39" s="204" t="str">
        <f t="shared" si="3"/>
        <v xml:space="preserve"> </v>
      </c>
      <c r="N39" s="249" t="str">
        <f t="shared" si="4"/>
        <v xml:space="preserve"> </v>
      </c>
      <c r="O39" s="143" t="str">
        <f t="shared" si="5"/>
        <v xml:space="preserve"> </v>
      </c>
      <c r="P39" s="233" t="str">
        <f t="shared" si="6"/>
        <v/>
      </c>
      <c r="Q39" s="143"/>
      <c r="R39" s="241">
        <f t="shared" si="7"/>
        <v>0</v>
      </c>
      <c r="S39" s="204">
        <f>IF(R39=1,(SUM($R$8:R39)*R39),0)</f>
        <v>0</v>
      </c>
      <c r="T39" s="204" t="str">
        <f t="shared" si="8"/>
        <v xml:space="preserve"> </v>
      </c>
      <c r="U39" s="204" t="str">
        <f t="shared" si="9"/>
        <v xml:space="preserve"> </v>
      </c>
      <c r="V39" s="249" t="str">
        <f t="shared" si="10"/>
        <v xml:space="preserve"> </v>
      </c>
      <c r="W39" s="252" t="str">
        <f t="shared" si="11"/>
        <v xml:space="preserve"> </v>
      </c>
      <c r="X39" s="233" t="str">
        <f t="shared" si="12"/>
        <v/>
      </c>
      <c r="AL39" s="268" t="str">
        <f t="shared" si="13"/>
        <v/>
      </c>
      <c r="AM39" s="270">
        <f t="shared" si="14"/>
        <v>0</v>
      </c>
    </row>
    <row r="40" spans="1:39" ht="14.1" customHeight="1" x14ac:dyDescent="0.3">
      <c r="A40" s="130">
        <v>33</v>
      </c>
      <c r="B40" s="130">
        <f t="shared" si="15"/>
        <v>1</v>
      </c>
      <c r="C40" s="130"/>
      <c r="D40" s="130" t="str">
        <f>IF(C40="","",(IF(ISERROR(VLOOKUP(C40,FSGT4_Inscr!$F$7:$L$110,2,FALSE))=TRUE,VLOOKUP(C40,FSGT5_Inscr!$F$7:$L$110,2,FALSE),(VLOOKUP(C40,FSGT4_Inscr!$F$7:$L$110,2,FALSE)))))</f>
        <v/>
      </c>
      <c r="E40" s="130" t="str">
        <f>IF(C40="","",(IF(ISERROR(VLOOKUP(C40,FSGT4_Inscr!$F$7:$L$110,3,FALSE))=TRUE,VLOOKUP(C40,FSGT5_Inscr!$F$7:$L$110,3,FALSE),(VLOOKUP(C40,FSGT4_Inscr!$F$7:$L$110,3,FALSE)))))</f>
        <v/>
      </c>
      <c r="F40" s="130" t="str">
        <f>IF(C40="","",(IF(ISERROR(VLOOKUP(C40,FSGT4_Inscr!$F$7:$L$110,4,FALSE))=TRUE,VLOOKUP(C40,FSGT5_Inscr!$F$7:$L$110,4,FALSE),(VLOOKUP(C40,FSGT4_Inscr!$F$7:$L$110,4,FALSE)))))</f>
        <v/>
      </c>
      <c r="G40" s="130" t="str">
        <f>IF(C40="","",(IF(ISERROR(VLOOKUP(C40,FSGT4_Inscr!$F$7:$L$110,5,FALSE))=TRUE,VLOOKUP(C40,FSGT5_Inscr!$F$7:$L$110,5,FALSE),(VLOOKUP(C40,FSGT4_Inscr!$F$7:$L$110,5,FALSE)))))</f>
        <v/>
      </c>
      <c r="H40" s="130" t="str">
        <f>IF(C40="","",(IF(ISERROR(VLOOKUP(C40,FSGT4_Inscr!$F$7:$L$110,6,FALSE))=TRUE,VLOOKUP(C40,FSGT5_Inscr!$F$7:$L$110,6,FALSE),(VLOOKUP(C40,FSGT4_Inscr!$F$7:$L$110,6,FALSE)))))</f>
        <v/>
      </c>
      <c r="I40" s="196"/>
      <c r="J40" s="198">
        <f t="shared" si="1"/>
        <v>0</v>
      </c>
      <c r="K40" s="203">
        <f>IF(J40=1,(SUM($J$8:J40)*J40),0)</f>
        <v>0</v>
      </c>
      <c r="L40" s="203" t="str">
        <f t="shared" si="2"/>
        <v xml:space="preserve"> </v>
      </c>
      <c r="M40" s="203" t="str">
        <f t="shared" si="3"/>
        <v xml:space="preserve"> </v>
      </c>
      <c r="N40" s="248" t="str">
        <f t="shared" si="4"/>
        <v xml:space="preserve"> </v>
      </c>
      <c r="O40" s="144" t="str">
        <f t="shared" si="5"/>
        <v xml:space="preserve"> </v>
      </c>
      <c r="P40" s="234" t="str">
        <f t="shared" si="6"/>
        <v/>
      </c>
      <c r="Q40" s="144"/>
      <c r="R40" s="198">
        <f t="shared" si="7"/>
        <v>0</v>
      </c>
      <c r="S40" s="203">
        <f>IF(R40=1,(SUM($R$8:R40)*R40),0)</f>
        <v>0</v>
      </c>
      <c r="T40" s="203" t="str">
        <f t="shared" si="8"/>
        <v xml:space="preserve"> </v>
      </c>
      <c r="U40" s="203" t="str">
        <f t="shared" si="9"/>
        <v xml:space="preserve"> </v>
      </c>
      <c r="V40" s="248" t="str">
        <f t="shared" si="10"/>
        <v xml:space="preserve"> </v>
      </c>
      <c r="W40" s="253" t="str">
        <f t="shared" si="11"/>
        <v xml:space="preserve"> </v>
      </c>
      <c r="X40" s="234" t="str">
        <f t="shared" si="12"/>
        <v/>
      </c>
      <c r="AL40" s="268" t="str">
        <f t="shared" si="13"/>
        <v/>
      </c>
      <c r="AM40" s="270">
        <f t="shared" si="14"/>
        <v>0</v>
      </c>
    </row>
    <row r="41" spans="1:39" ht="14.1" customHeight="1" x14ac:dyDescent="0.3">
      <c r="A41" s="131">
        <v>34</v>
      </c>
      <c r="B41" s="131">
        <f t="shared" si="15"/>
        <v>1</v>
      </c>
      <c r="C41" s="129"/>
      <c r="D41" s="132" t="str">
        <f>IF(C41="","",(IF(ISERROR(VLOOKUP(C41,FSGT4_Inscr!$F$7:$L$110,2,FALSE))=TRUE,VLOOKUP(C41,FSGT5_Inscr!$F$7:$L$110,2,FALSE),(VLOOKUP(C41,FSGT4_Inscr!$F$7:$L$110,2,FALSE)))))</f>
        <v/>
      </c>
      <c r="E41" s="132" t="str">
        <f>IF(C41="","",(IF(ISERROR(VLOOKUP(C41,FSGT4_Inscr!$F$7:$L$110,3,FALSE))=TRUE,VLOOKUP(C41,FSGT5_Inscr!$F$7:$L$110,3,FALSE),(VLOOKUP(C41,FSGT4_Inscr!$F$7:$L$110,3,FALSE)))))</f>
        <v/>
      </c>
      <c r="F41" s="132" t="str">
        <f>IF(C41="","",(IF(ISERROR(VLOOKUP(C41,FSGT4_Inscr!$F$7:$L$110,4,FALSE))=TRUE,VLOOKUP(C41,FSGT5_Inscr!$F$7:$L$110,4,FALSE),(VLOOKUP(C41,FSGT4_Inscr!$F$7:$L$110,4,FALSE)))))</f>
        <v/>
      </c>
      <c r="G41" s="132" t="str">
        <f>IF(C41="","",(IF(ISERROR(VLOOKUP(C41,FSGT4_Inscr!$F$7:$L$110,5,FALSE))=TRUE,VLOOKUP(C41,FSGT5_Inscr!$F$7:$L$110,5,FALSE),(VLOOKUP(C41,FSGT4_Inscr!$F$7:$L$110,5,FALSE)))))</f>
        <v/>
      </c>
      <c r="H41" s="132" t="str">
        <f>IF(C41="","",(IF(ISERROR(VLOOKUP(C41,FSGT4_Inscr!$F$7:$L$110,6,FALSE))=TRUE,VLOOKUP(C41,FSGT5_Inscr!$F$7:$L$110,6,FALSE),(VLOOKUP(C41,FSGT4_Inscr!$F$7:$L$110,6,FALSE)))))</f>
        <v/>
      </c>
      <c r="I41" s="78"/>
      <c r="J41" s="241">
        <f t="shared" si="1"/>
        <v>0</v>
      </c>
      <c r="K41" s="204">
        <f>IF(J41=1,(SUM($J$8:J41)*J41),0)</f>
        <v>0</v>
      </c>
      <c r="L41" s="204" t="str">
        <f t="shared" si="2"/>
        <v xml:space="preserve"> </v>
      </c>
      <c r="M41" s="204" t="str">
        <f t="shared" si="3"/>
        <v xml:space="preserve"> </v>
      </c>
      <c r="N41" s="249" t="str">
        <f t="shared" si="4"/>
        <v xml:space="preserve"> </v>
      </c>
      <c r="O41" s="143" t="str">
        <f t="shared" si="5"/>
        <v xml:space="preserve"> </v>
      </c>
      <c r="P41" s="233" t="str">
        <f t="shared" si="6"/>
        <v/>
      </c>
      <c r="Q41" s="143"/>
      <c r="R41" s="241">
        <f t="shared" si="7"/>
        <v>0</v>
      </c>
      <c r="S41" s="204">
        <f>IF(R41=1,(SUM($R$8:R41)*R41),0)</f>
        <v>0</v>
      </c>
      <c r="T41" s="204" t="str">
        <f t="shared" si="8"/>
        <v xml:space="preserve"> </v>
      </c>
      <c r="U41" s="204" t="str">
        <f t="shared" si="9"/>
        <v xml:space="preserve"> </v>
      </c>
      <c r="V41" s="249" t="str">
        <f t="shared" si="10"/>
        <v xml:space="preserve"> </v>
      </c>
      <c r="W41" s="252" t="str">
        <f t="shared" si="11"/>
        <v xml:space="preserve"> </v>
      </c>
      <c r="X41" s="233" t="str">
        <f t="shared" si="12"/>
        <v/>
      </c>
      <c r="AL41" s="268" t="str">
        <f t="shared" si="13"/>
        <v/>
      </c>
      <c r="AM41" s="270">
        <f t="shared" si="14"/>
        <v>0</v>
      </c>
    </row>
    <row r="42" spans="1:39" ht="14.1" customHeight="1" x14ac:dyDescent="0.3">
      <c r="A42" s="130">
        <v>35</v>
      </c>
      <c r="B42" s="130">
        <f t="shared" si="15"/>
        <v>1</v>
      </c>
      <c r="C42" s="130"/>
      <c r="D42" s="130" t="str">
        <f>IF(C42="","",(IF(ISERROR(VLOOKUP(C42,FSGT4_Inscr!$F$7:$L$110,2,FALSE))=TRUE,VLOOKUP(C42,FSGT5_Inscr!$F$7:$L$110,2,FALSE),(VLOOKUP(C42,FSGT4_Inscr!$F$7:$L$110,2,FALSE)))))</f>
        <v/>
      </c>
      <c r="E42" s="130" t="str">
        <f>IF(C42="","",(IF(ISERROR(VLOOKUP(C42,FSGT4_Inscr!$F$7:$L$110,3,FALSE))=TRUE,VLOOKUP(C42,FSGT5_Inscr!$F$7:$L$110,3,FALSE),(VLOOKUP(C42,FSGT4_Inscr!$F$7:$L$110,3,FALSE)))))</f>
        <v/>
      </c>
      <c r="F42" s="130" t="str">
        <f>IF(C42="","",(IF(ISERROR(VLOOKUP(C42,FSGT4_Inscr!$F$7:$L$110,4,FALSE))=TRUE,VLOOKUP(C42,FSGT5_Inscr!$F$7:$L$110,4,FALSE),(VLOOKUP(C42,FSGT4_Inscr!$F$7:$L$110,4,FALSE)))))</f>
        <v/>
      </c>
      <c r="G42" s="130" t="str">
        <f>IF(C42="","",(IF(ISERROR(VLOOKUP(C42,FSGT4_Inscr!$F$7:$L$110,5,FALSE))=TRUE,VLOOKUP(C42,FSGT5_Inscr!$F$7:$L$110,5,FALSE),(VLOOKUP(C42,FSGT4_Inscr!$F$7:$L$110,5,FALSE)))))</f>
        <v/>
      </c>
      <c r="H42" s="130" t="str">
        <f>IF(C42="","",(IF(ISERROR(VLOOKUP(C42,FSGT4_Inscr!$F$7:$L$110,6,FALSE))=TRUE,VLOOKUP(C42,FSGT5_Inscr!$F$7:$L$110,6,FALSE),(VLOOKUP(C42,FSGT4_Inscr!$F$7:$L$110,6,FALSE)))))</f>
        <v/>
      </c>
      <c r="I42" s="196"/>
      <c r="J42" s="198">
        <f t="shared" si="1"/>
        <v>0</v>
      </c>
      <c r="K42" s="203">
        <f>IF(J42=1,(SUM($J$8:J42)*J42),0)</f>
        <v>0</v>
      </c>
      <c r="L42" s="203" t="str">
        <f t="shared" si="2"/>
        <v xml:space="preserve"> </v>
      </c>
      <c r="M42" s="203" t="str">
        <f t="shared" si="3"/>
        <v xml:space="preserve"> </v>
      </c>
      <c r="N42" s="248" t="str">
        <f t="shared" si="4"/>
        <v xml:space="preserve"> </v>
      </c>
      <c r="O42" s="144" t="str">
        <f t="shared" si="5"/>
        <v xml:space="preserve"> </v>
      </c>
      <c r="P42" s="234" t="str">
        <f t="shared" si="6"/>
        <v/>
      </c>
      <c r="Q42" s="144"/>
      <c r="R42" s="198">
        <f t="shared" si="7"/>
        <v>0</v>
      </c>
      <c r="S42" s="203">
        <f>IF(R42=1,(SUM($R$8:R42)*R42),0)</f>
        <v>0</v>
      </c>
      <c r="T42" s="203" t="str">
        <f t="shared" si="8"/>
        <v xml:space="preserve"> </v>
      </c>
      <c r="U42" s="203" t="str">
        <f t="shared" si="9"/>
        <v xml:space="preserve"> </v>
      </c>
      <c r="V42" s="248" t="str">
        <f t="shared" si="10"/>
        <v xml:space="preserve"> </v>
      </c>
      <c r="W42" s="253" t="str">
        <f t="shared" si="11"/>
        <v xml:space="preserve"> </v>
      </c>
      <c r="X42" s="234" t="str">
        <f t="shared" si="12"/>
        <v/>
      </c>
      <c r="AL42" s="268" t="str">
        <f t="shared" si="13"/>
        <v/>
      </c>
      <c r="AM42" s="270">
        <f t="shared" si="14"/>
        <v>0</v>
      </c>
    </row>
    <row r="43" spans="1:39" ht="14.1" customHeight="1" x14ac:dyDescent="0.3">
      <c r="A43" s="131">
        <v>36</v>
      </c>
      <c r="B43" s="131">
        <f t="shared" si="15"/>
        <v>1</v>
      </c>
      <c r="C43" s="129"/>
      <c r="D43" s="132" t="str">
        <f>IF(C43="","",(IF(ISERROR(VLOOKUP(C43,FSGT4_Inscr!$F$7:$L$110,2,FALSE))=TRUE,VLOOKUP(C43,FSGT5_Inscr!$F$7:$L$110,2,FALSE),(VLOOKUP(C43,FSGT4_Inscr!$F$7:$L$110,2,FALSE)))))</f>
        <v/>
      </c>
      <c r="E43" s="132" t="str">
        <f>IF(C43="","",(IF(ISERROR(VLOOKUP(C43,FSGT4_Inscr!$F$7:$L$110,3,FALSE))=TRUE,VLOOKUP(C43,FSGT5_Inscr!$F$7:$L$110,3,FALSE),(VLOOKUP(C43,FSGT4_Inscr!$F$7:$L$110,3,FALSE)))))</f>
        <v/>
      </c>
      <c r="F43" s="132" t="str">
        <f>IF(C43="","",(IF(ISERROR(VLOOKUP(C43,FSGT4_Inscr!$F$7:$L$110,4,FALSE))=TRUE,VLOOKUP(C43,FSGT5_Inscr!$F$7:$L$110,4,FALSE),(VLOOKUP(C43,FSGT4_Inscr!$F$7:$L$110,4,FALSE)))))</f>
        <v/>
      </c>
      <c r="G43" s="132" t="str">
        <f>IF(C43="","",(IF(ISERROR(VLOOKUP(C43,FSGT4_Inscr!$F$7:$L$110,5,FALSE))=TRUE,VLOOKUP(C43,FSGT5_Inscr!$F$7:$L$110,5,FALSE),(VLOOKUP(C43,FSGT4_Inscr!$F$7:$L$110,5,FALSE)))))</f>
        <v/>
      </c>
      <c r="H43" s="132" t="str">
        <f>IF(C43="","",(IF(ISERROR(VLOOKUP(C43,FSGT4_Inscr!$F$7:$L$110,6,FALSE))=TRUE,VLOOKUP(C43,FSGT5_Inscr!$F$7:$L$110,6,FALSE),(VLOOKUP(C43,FSGT4_Inscr!$F$7:$L$110,6,FALSE)))))</f>
        <v/>
      </c>
      <c r="I43" s="78"/>
      <c r="J43" s="241">
        <f t="shared" si="1"/>
        <v>0</v>
      </c>
      <c r="K43" s="204">
        <f>IF(J43=1,(SUM($J$8:J43)*J43),0)</f>
        <v>0</v>
      </c>
      <c r="L43" s="204" t="str">
        <f t="shared" si="2"/>
        <v xml:space="preserve"> </v>
      </c>
      <c r="M43" s="204" t="str">
        <f t="shared" si="3"/>
        <v xml:space="preserve"> </v>
      </c>
      <c r="N43" s="249" t="str">
        <f t="shared" si="4"/>
        <v xml:space="preserve"> </v>
      </c>
      <c r="O43" s="143" t="str">
        <f t="shared" si="5"/>
        <v xml:space="preserve"> </v>
      </c>
      <c r="P43" s="233" t="str">
        <f t="shared" si="6"/>
        <v/>
      </c>
      <c r="Q43" s="143"/>
      <c r="R43" s="241">
        <f t="shared" si="7"/>
        <v>0</v>
      </c>
      <c r="S43" s="204">
        <f>IF(R43=1,(SUM($R$8:R43)*R43),0)</f>
        <v>0</v>
      </c>
      <c r="T43" s="204" t="str">
        <f t="shared" si="8"/>
        <v xml:space="preserve"> </v>
      </c>
      <c r="U43" s="204" t="str">
        <f t="shared" si="9"/>
        <v xml:space="preserve"> </v>
      </c>
      <c r="V43" s="249" t="str">
        <f t="shared" si="10"/>
        <v xml:space="preserve"> </v>
      </c>
      <c r="W43" s="252" t="str">
        <f t="shared" si="11"/>
        <v xml:space="preserve"> </v>
      </c>
      <c r="X43" s="233" t="str">
        <f t="shared" si="12"/>
        <v/>
      </c>
      <c r="AL43" s="268" t="str">
        <f t="shared" si="13"/>
        <v/>
      </c>
      <c r="AM43" s="270">
        <f t="shared" si="14"/>
        <v>0</v>
      </c>
    </row>
    <row r="44" spans="1:39" ht="14.1" customHeight="1" x14ac:dyDescent="0.3">
      <c r="A44" s="130">
        <v>37</v>
      </c>
      <c r="B44" s="130">
        <f t="shared" si="15"/>
        <v>1</v>
      </c>
      <c r="C44" s="130"/>
      <c r="D44" s="130" t="str">
        <f>IF(C44="","",(IF(ISERROR(VLOOKUP(C44,FSGT4_Inscr!$F$7:$L$110,2,FALSE))=TRUE,VLOOKUP(C44,FSGT5_Inscr!$F$7:$L$110,2,FALSE),(VLOOKUP(C44,FSGT4_Inscr!$F$7:$L$110,2,FALSE)))))</f>
        <v/>
      </c>
      <c r="E44" s="130" t="str">
        <f>IF(C44="","",(IF(ISERROR(VLOOKUP(C44,FSGT4_Inscr!$F$7:$L$110,3,FALSE))=TRUE,VLOOKUP(C44,FSGT5_Inscr!$F$7:$L$110,3,FALSE),(VLOOKUP(C44,FSGT4_Inscr!$F$7:$L$110,3,FALSE)))))</f>
        <v/>
      </c>
      <c r="F44" s="130" t="str">
        <f>IF(C44="","",(IF(ISERROR(VLOOKUP(C44,FSGT4_Inscr!$F$7:$L$110,4,FALSE))=TRUE,VLOOKUP(C44,FSGT5_Inscr!$F$7:$L$110,4,FALSE),(VLOOKUP(C44,FSGT4_Inscr!$F$7:$L$110,4,FALSE)))))</f>
        <v/>
      </c>
      <c r="G44" s="130" t="str">
        <f>IF(C44="","",(IF(ISERROR(VLOOKUP(C44,FSGT4_Inscr!$F$7:$L$110,5,FALSE))=TRUE,VLOOKUP(C44,FSGT5_Inscr!$F$7:$L$110,5,FALSE),(VLOOKUP(C44,FSGT4_Inscr!$F$7:$L$110,5,FALSE)))))</f>
        <v/>
      </c>
      <c r="H44" s="130" t="str">
        <f>IF(C44="","",(IF(ISERROR(VLOOKUP(C44,FSGT4_Inscr!$F$7:$L$110,6,FALSE))=TRUE,VLOOKUP(C44,FSGT5_Inscr!$F$7:$L$110,6,FALSE),(VLOOKUP(C44,FSGT4_Inscr!$F$7:$L$110,6,FALSE)))))</f>
        <v/>
      </c>
      <c r="I44" s="196"/>
      <c r="J44" s="198">
        <f t="shared" si="1"/>
        <v>0</v>
      </c>
      <c r="K44" s="203">
        <f>IF(J44=1,(SUM($J$8:J44)*J44),0)</f>
        <v>0</v>
      </c>
      <c r="L44" s="203" t="str">
        <f t="shared" si="2"/>
        <v xml:space="preserve"> </v>
      </c>
      <c r="M44" s="203" t="str">
        <f t="shared" si="3"/>
        <v xml:space="preserve"> </v>
      </c>
      <c r="N44" s="248" t="str">
        <f t="shared" si="4"/>
        <v xml:space="preserve"> </v>
      </c>
      <c r="O44" s="144" t="str">
        <f t="shared" si="5"/>
        <v xml:space="preserve"> </v>
      </c>
      <c r="P44" s="234" t="str">
        <f t="shared" si="6"/>
        <v/>
      </c>
      <c r="Q44" s="144"/>
      <c r="R44" s="198">
        <f t="shared" si="7"/>
        <v>0</v>
      </c>
      <c r="S44" s="203">
        <f>IF(R44=1,(SUM($R$8:R44)*R44),0)</f>
        <v>0</v>
      </c>
      <c r="T44" s="203" t="str">
        <f t="shared" si="8"/>
        <v xml:space="preserve"> </v>
      </c>
      <c r="U44" s="203" t="str">
        <f t="shared" si="9"/>
        <v xml:space="preserve"> </v>
      </c>
      <c r="V44" s="248" t="str">
        <f t="shared" si="10"/>
        <v xml:space="preserve"> </v>
      </c>
      <c r="W44" s="253" t="str">
        <f t="shared" si="11"/>
        <v xml:space="preserve"> </v>
      </c>
      <c r="X44" s="234" t="str">
        <f t="shared" si="12"/>
        <v/>
      </c>
      <c r="AL44" s="268" t="str">
        <f t="shared" si="13"/>
        <v/>
      </c>
      <c r="AM44" s="270">
        <f t="shared" si="14"/>
        <v>0</v>
      </c>
    </row>
    <row r="45" spans="1:39" ht="14.1" customHeight="1" x14ac:dyDescent="0.3">
      <c r="A45" s="131">
        <v>38</v>
      </c>
      <c r="B45" s="131">
        <f t="shared" si="15"/>
        <v>1</v>
      </c>
      <c r="C45" s="129"/>
      <c r="D45" s="132" t="str">
        <f>IF(C45="","",(IF(ISERROR(VLOOKUP(C45,FSGT4_Inscr!$F$7:$L$110,2,FALSE))=TRUE,VLOOKUP(C45,FSGT5_Inscr!$F$7:$L$110,2,FALSE),(VLOOKUP(C45,FSGT4_Inscr!$F$7:$L$110,2,FALSE)))))</f>
        <v/>
      </c>
      <c r="E45" s="132" t="str">
        <f>IF(C45="","",(IF(ISERROR(VLOOKUP(C45,FSGT4_Inscr!$F$7:$L$110,3,FALSE))=TRUE,VLOOKUP(C45,FSGT5_Inscr!$F$7:$L$110,3,FALSE),(VLOOKUP(C45,FSGT4_Inscr!$F$7:$L$110,3,FALSE)))))</f>
        <v/>
      </c>
      <c r="F45" s="132" t="str">
        <f>IF(C45="","",(IF(ISERROR(VLOOKUP(C45,FSGT4_Inscr!$F$7:$L$110,4,FALSE))=TRUE,VLOOKUP(C45,FSGT5_Inscr!$F$7:$L$110,4,FALSE),(VLOOKUP(C45,FSGT4_Inscr!$F$7:$L$110,4,FALSE)))))</f>
        <v/>
      </c>
      <c r="G45" s="132" t="str">
        <f>IF(C45="","",(IF(ISERROR(VLOOKUP(C45,FSGT4_Inscr!$F$7:$L$110,5,FALSE))=TRUE,VLOOKUP(C45,FSGT5_Inscr!$F$7:$L$110,5,FALSE),(VLOOKUP(C45,FSGT4_Inscr!$F$7:$L$110,5,FALSE)))))</f>
        <v/>
      </c>
      <c r="H45" s="132" t="str">
        <f>IF(C45="","",(IF(ISERROR(VLOOKUP(C45,FSGT4_Inscr!$F$7:$L$110,6,FALSE))=TRUE,VLOOKUP(C45,FSGT5_Inscr!$F$7:$L$110,6,FALSE),(VLOOKUP(C45,FSGT4_Inscr!$F$7:$L$110,6,FALSE)))))</f>
        <v/>
      </c>
      <c r="I45" s="78"/>
      <c r="J45" s="241">
        <f t="shared" si="1"/>
        <v>0</v>
      </c>
      <c r="K45" s="204">
        <f>IF(J45=1,(SUM($J$8:J45)*J45),0)</f>
        <v>0</v>
      </c>
      <c r="L45" s="204" t="str">
        <f t="shared" si="2"/>
        <v xml:space="preserve"> </v>
      </c>
      <c r="M45" s="204" t="str">
        <f t="shared" si="3"/>
        <v xml:space="preserve"> </v>
      </c>
      <c r="N45" s="249" t="str">
        <f t="shared" si="4"/>
        <v xml:space="preserve"> </v>
      </c>
      <c r="O45" s="143" t="str">
        <f t="shared" si="5"/>
        <v xml:space="preserve"> </v>
      </c>
      <c r="P45" s="233" t="str">
        <f t="shared" si="6"/>
        <v/>
      </c>
      <c r="Q45" s="143"/>
      <c r="R45" s="241">
        <f t="shared" si="7"/>
        <v>0</v>
      </c>
      <c r="S45" s="204">
        <f>IF(R45=1,(SUM($R$8:R45)*R45),0)</f>
        <v>0</v>
      </c>
      <c r="T45" s="204" t="str">
        <f t="shared" si="8"/>
        <v xml:space="preserve"> </v>
      </c>
      <c r="U45" s="204" t="str">
        <f t="shared" si="9"/>
        <v xml:space="preserve"> </v>
      </c>
      <c r="V45" s="249" t="str">
        <f t="shared" si="10"/>
        <v xml:space="preserve"> </v>
      </c>
      <c r="W45" s="252" t="str">
        <f t="shared" si="11"/>
        <v xml:space="preserve"> </v>
      </c>
      <c r="X45" s="233" t="str">
        <f t="shared" si="12"/>
        <v/>
      </c>
      <c r="AL45" s="268" t="str">
        <f t="shared" si="13"/>
        <v/>
      </c>
      <c r="AM45" s="270">
        <f t="shared" si="14"/>
        <v>0</v>
      </c>
    </row>
    <row r="46" spans="1:39" ht="14.1" customHeight="1" x14ac:dyDescent="0.3">
      <c r="A46" s="130">
        <v>39</v>
      </c>
      <c r="B46" s="130">
        <f t="shared" si="15"/>
        <v>1</v>
      </c>
      <c r="C46" s="130"/>
      <c r="D46" s="130" t="str">
        <f>IF(C46="","",(IF(ISERROR(VLOOKUP(C46,FSGT4_Inscr!$F$7:$L$110,2,FALSE))=TRUE,VLOOKUP(C46,FSGT5_Inscr!$F$7:$L$110,2,FALSE),(VLOOKUP(C46,FSGT4_Inscr!$F$7:$L$110,2,FALSE)))))</f>
        <v/>
      </c>
      <c r="E46" s="130" t="str">
        <f>IF(C46="","",(IF(ISERROR(VLOOKUP(C46,FSGT4_Inscr!$F$7:$L$110,3,FALSE))=TRUE,VLOOKUP(C46,FSGT5_Inscr!$F$7:$L$110,3,FALSE),(VLOOKUP(C46,FSGT4_Inscr!$F$7:$L$110,3,FALSE)))))</f>
        <v/>
      </c>
      <c r="F46" s="130" t="str">
        <f>IF(C46="","",(IF(ISERROR(VLOOKUP(C46,FSGT4_Inscr!$F$7:$L$110,4,FALSE))=TRUE,VLOOKUP(C46,FSGT5_Inscr!$F$7:$L$110,4,FALSE),(VLOOKUP(C46,FSGT4_Inscr!$F$7:$L$110,4,FALSE)))))</f>
        <v/>
      </c>
      <c r="G46" s="130" t="str">
        <f>IF(C46="","",(IF(ISERROR(VLOOKUP(C46,FSGT4_Inscr!$F$7:$L$110,5,FALSE))=TRUE,VLOOKUP(C46,FSGT5_Inscr!$F$7:$L$110,5,FALSE),(VLOOKUP(C46,FSGT4_Inscr!$F$7:$L$110,5,FALSE)))))</f>
        <v/>
      </c>
      <c r="H46" s="130" t="str">
        <f>IF(C46="","",(IF(ISERROR(VLOOKUP(C46,FSGT4_Inscr!$F$7:$L$110,6,FALSE))=TRUE,VLOOKUP(C46,FSGT5_Inscr!$F$7:$L$110,6,FALSE),(VLOOKUP(C46,FSGT4_Inscr!$F$7:$L$110,6,FALSE)))))</f>
        <v/>
      </c>
      <c r="I46" s="196"/>
      <c r="J46" s="198">
        <f t="shared" si="1"/>
        <v>0</v>
      </c>
      <c r="K46" s="203">
        <f>IF(J46=1,(SUM($J$8:J46)*J46),0)</f>
        <v>0</v>
      </c>
      <c r="L46" s="203" t="str">
        <f t="shared" si="2"/>
        <v xml:space="preserve"> </v>
      </c>
      <c r="M46" s="203" t="str">
        <f t="shared" si="3"/>
        <v xml:space="preserve"> </v>
      </c>
      <c r="N46" s="248" t="str">
        <f t="shared" si="4"/>
        <v xml:space="preserve"> </v>
      </c>
      <c r="O46" s="144" t="str">
        <f t="shared" si="5"/>
        <v xml:space="preserve"> </v>
      </c>
      <c r="P46" s="234" t="str">
        <f t="shared" si="6"/>
        <v/>
      </c>
      <c r="Q46" s="144"/>
      <c r="R46" s="198">
        <f t="shared" si="7"/>
        <v>0</v>
      </c>
      <c r="S46" s="203">
        <f>IF(R46=1,(SUM($R$8:R46)*R46),0)</f>
        <v>0</v>
      </c>
      <c r="T46" s="203" t="str">
        <f t="shared" si="8"/>
        <v xml:space="preserve"> </v>
      </c>
      <c r="U46" s="203" t="str">
        <f t="shared" si="9"/>
        <v xml:space="preserve"> </v>
      </c>
      <c r="V46" s="248" t="str">
        <f t="shared" si="10"/>
        <v xml:space="preserve"> </v>
      </c>
      <c r="W46" s="253" t="str">
        <f t="shared" si="11"/>
        <v xml:space="preserve"> </v>
      </c>
      <c r="X46" s="234" t="str">
        <f t="shared" si="12"/>
        <v/>
      </c>
      <c r="AL46" s="268" t="str">
        <f t="shared" si="13"/>
        <v/>
      </c>
      <c r="AM46" s="270">
        <f t="shared" si="14"/>
        <v>0</v>
      </c>
    </row>
    <row r="47" spans="1:39" ht="14.1" customHeight="1" x14ac:dyDescent="0.3">
      <c r="A47" s="131">
        <v>40</v>
      </c>
      <c r="B47" s="131">
        <f t="shared" si="15"/>
        <v>1</v>
      </c>
      <c r="C47" s="129"/>
      <c r="D47" s="132" t="str">
        <f>IF(C47="","",(IF(ISERROR(VLOOKUP(C47,FSGT4_Inscr!$F$7:$L$110,2,FALSE))=TRUE,VLOOKUP(C47,FSGT5_Inscr!$F$7:$L$110,2,FALSE),(VLOOKUP(C47,FSGT4_Inscr!$F$7:$L$110,2,FALSE)))))</f>
        <v/>
      </c>
      <c r="E47" s="132" t="str">
        <f>IF(C47="","",(IF(ISERROR(VLOOKUP(C47,FSGT4_Inscr!$F$7:$L$110,3,FALSE))=TRUE,VLOOKUP(C47,FSGT5_Inscr!$F$7:$L$110,3,FALSE),(VLOOKUP(C47,FSGT4_Inscr!$F$7:$L$110,3,FALSE)))))</f>
        <v/>
      </c>
      <c r="F47" s="132" t="str">
        <f>IF(C47="","",(IF(ISERROR(VLOOKUP(C47,FSGT4_Inscr!$F$7:$L$110,4,FALSE))=TRUE,VLOOKUP(C47,FSGT5_Inscr!$F$7:$L$110,4,FALSE),(VLOOKUP(C47,FSGT4_Inscr!$F$7:$L$110,4,FALSE)))))</f>
        <v/>
      </c>
      <c r="G47" s="132" t="str">
        <f>IF(C47="","",(IF(ISERROR(VLOOKUP(C47,FSGT4_Inscr!$F$7:$L$110,5,FALSE))=TRUE,VLOOKUP(C47,FSGT5_Inscr!$F$7:$L$110,5,FALSE),(VLOOKUP(C47,FSGT4_Inscr!$F$7:$L$110,5,FALSE)))))</f>
        <v/>
      </c>
      <c r="H47" s="132" t="str">
        <f>IF(C47="","",(IF(ISERROR(VLOOKUP(C47,FSGT4_Inscr!$F$7:$L$110,6,FALSE))=TRUE,VLOOKUP(C47,FSGT5_Inscr!$F$7:$L$110,6,FALSE),(VLOOKUP(C47,FSGT4_Inscr!$F$7:$L$110,6,FALSE)))))</f>
        <v/>
      </c>
      <c r="I47" s="78"/>
      <c r="J47" s="241">
        <f t="shared" si="1"/>
        <v>0</v>
      </c>
      <c r="K47" s="204">
        <f>IF(J47=1,(SUM($J$8:J47)*J47),0)</f>
        <v>0</v>
      </c>
      <c r="L47" s="204" t="str">
        <f t="shared" si="2"/>
        <v xml:space="preserve"> </v>
      </c>
      <c r="M47" s="204" t="str">
        <f t="shared" si="3"/>
        <v xml:space="preserve"> </v>
      </c>
      <c r="N47" s="249" t="str">
        <f t="shared" si="4"/>
        <v xml:space="preserve"> </v>
      </c>
      <c r="O47" s="143" t="str">
        <f t="shared" si="5"/>
        <v xml:space="preserve"> </v>
      </c>
      <c r="P47" s="233" t="str">
        <f t="shared" si="6"/>
        <v/>
      </c>
      <c r="Q47" s="143"/>
      <c r="R47" s="241">
        <f t="shared" si="7"/>
        <v>0</v>
      </c>
      <c r="S47" s="204">
        <f>IF(R47=1,(SUM($R$8:R47)*R47),0)</f>
        <v>0</v>
      </c>
      <c r="T47" s="204" t="str">
        <f t="shared" si="8"/>
        <v xml:space="preserve"> </v>
      </c>
      <c r="U47" s="204" t="str">
        <f t="shared" si="9"/>
        <v xml:space="preserve"> </v>
      </c>
      <c r="V47" s="249" t="str">
        <f t="shared" si="10"/>
        <v xml:space="preserve"> </v>
      </c>
      <c r="W47" s="252" t="str">
        <f t="shared" si="11"/>
        <v xml:space="preserve"> </v>
      </c>
      <c r="X47" s="233" t="str">
        <f t="shared" si="12"/>
        <v/>
      </c>
      <c r="AL47" s="268" t="str">
        <f t="shared" si="13"/>
        <v/>
      </c>
      <c r="AM47" s="270">
        <f t="shared" si="14"/>
        <v>0</v>
      </c>
    </row>
    <row r="48" spans="1:39" ht="14.1" customHeight="1" x14ac:dyDescent="0.3">
      <c r="A48" s="130">
        <v>41</v>
      </c>
      <c r="B48" s="130">
        <f t="shared" si="15"/>
        <v>1</v>
      </c>
      <c r="C48" s="130"/>
      <c r="D48" s="130" t="str">
        <f>IF(C48="","",(IF(ISERROR(VLOOKUP(C48,FSGT4_Inscr!$F$7:$L$110,2,FALSE))=TRUE,VLOOKUP(C48,FSGT5_Inscr!$F$7:$L$110,2,FALSE),(VLOOKUP(C48,FSGT4_Inscr!$F$7:$L$110,2,FALSE)))))</f>
        <v/>
      </c>
      <c r="E48" s="130" t="str">
        <f>IF(C48="","",(IF(ISERROR(VLOOKUP(C48,FSGT4_Inscr!$F$7:$L$110,3,FALSE))=TRUE,VLOOKUP(C48,FSGT5_Inscr!$F$7:$L$110,3,FALSE),(VLOOKUP(C48,FSGT4_Inscr!$F$7:$L$110,3,FALSE)))))</f>
        <v/>
      </c>
      <c r="F48" s="130" t="str">
        <f>IF(C48="","",(IF(ISERROR(VLOOKUP(C48,FSGT4_Inscr!$F$7:$L$110,4,FALSE))=TRUE,VLOOKUP(C48,FSGT5_Inscr!$F$7:$L$110,4,FALSE),(VLOOKUP(C48,FSGT4_Inscr!$F$7:$L$110,4,FALSE)))))</f>
        <v/>
      </c>
      <c r="G48" s="130" t="str">
        <f>IF(C48="","",(IF(ISERROR(VLOOKUP(C48,FSGT4_Inscr!$F$7:$L$110,5,FALSE))=TRUE,VLOOKUP(C48,FSGT5_Inscr!$F$7:$L$110,5,FALSE),(VLOOKUP(C48,FSGT4_Inscr!$F$7:$L$110,5,FALSE)))))</f>
        <v/>
      </c>
      <c r="H48" s="130" t="str">
        <f>IF(C48="","",(IF(ISERROR(VLOOKUP(C48,FSGT4_Inscr!$F$7:$L$110,6,FALSE))=TRUE,VLOOKUP(C48,FSGT5_Inscr!$F$7:$L$110,6,FALSE),(VLOOKUP(C48,FSGT4_Inscr!$F$7:$L$110,6,FALSE)))))</f>
        <v/>
      </c>
      <c r="I48" s="196"/>
      <c r="J48" s="198">
        <f t="shared" si="1"/>
        <v>0</v>
      </c>
      <c r="K48" s="203">
        <f>IF(J48=1,(SUM($J$8:J48)*J48),0)</f>
        <v>0</v>
      </c>
      <c r="L48" s="203" t="str">
        <f t="shared" si="2"/>
        <v xml:space="preserve"> </v>
      </c>
      <c r="M48" s="203" t="str">
        <f t="shared" si="3"/>
        <v xml:space="preserve"> </v>
      </c>
      <c r="N48" s="248" t="str">
        <f t="shared" si="4"/>
        <v xml:space="preserve"> </v>
      </c>
      <c r="O48" s="144" t="str">
        <f t="shared" si="5"/>
        <v xml:space="preserve"> </v>
      </c>
      <c r="P48" s="234" t="str">
        <f t="shared" si="6"/>
        <v/>
      </c>
      <c r="Q48" s="144"/>
      <c r="R48" s="198">
        <f t="shared" si="7"/>
        <v>0</v>
      </c>
      <c r="S48" s="203">
        <f>IF(R48=1,(SUM($R$8:R48)*R48),0)</f>
        <v>0</v>
      </c>
      <c r="T48" s="203" t="str">
        <f t="shared" si="8"/>
        <v xml:space="preserve"> </v>
      </c>
      <c r="U48" s="203" t="str">
        <f t="shared" si="9"/>
        <v xml:space="preserve"> </v>
      </c>
      <c r="V48" s="248" t="str">
        <f t="shared" si="10"/>
        <v xml:space="preserve"> </v>
      </c>
      <c r="W48" s="253" t="str">
        <f t="shared" si="11"/>
        <v xml:space="preserve"> </v>
      </c>
      <c r="X48" s="234" t="str">
        <f t="shared" si="12"/>
        <v/>
      </c>
      <c r="AL48" s="268" t="str">
        <f t="shared" si="13"/>
        <v/>
      </c>
      <c r="AM48" s="270">
        <f t="shared" si="14"/>
        <v>0</v>
      </c>
    </row>
    <row r="49" spans="1:39" ht="14.1" customHeight="1" x14ac:dyDescent="0.3">
      <c r="A49" s="131">
        <v>42</v>
      </c>
      <c r="B49" s="131">
        <f t="shared" si="15"/>
        <v>1</v>
      </c>
      <c r="C49" s="129"/>
      <c r="D49" s="132" t="str">
        <f>IF(C49="","",(IF(ISERROR(VLOOKUP(C49,FSGT4_Inscr!$F$7:$L$110,2,FALSE))=TRUE,VLOOKUP(C49,FSGT5_Inscr!$F$7:$L$110,2,FALSE),(VLOOKUP(C49,FSGT4_Inscr!$F$7:$L$110,2,FALSE)))))</f>
        <v/>
      </c>
      <c r="E49" s="132" t="str">
        <f>IF(C49="","",(IF(ISERROR(VLOOKUP(C49,FSGT4_Inscr!$F$7:$L$110,3,FALSE))=TRUE,VLOOKUP(C49,FSGT5_Inscr!$F$7:$L$110,3,FALSE),(VLOOKUP(C49,FSGT4_Inscr!$F$7:$L$110,3,FALSE)))))</f>
        <v/>
      </c>
      <c r="F49" s="132" t="str">
        <f>IF(C49="","",(IF(ISERROR(VLOOKUP(C49,FSGT4_Inscr!$F$7:$L$110,4,FALSE))=TRUE,VLOOKUP(C49,FSGT5_Inscr!$F$7:$L$110,4,FALSE),(VLOOKUP(C49,FSGT4_Inscr!$F$7:$L$110,4,FALSE)))))</f>
        <v/>
      </c>
      <c r="G49" s="132" t="str">
        <f>IF(C49="","",(IF(ISERROR(VLOOKUP(C49,FSGT4_Inscr!$F$7:$L$110,5,FALSE))=TRUE,VLOOKUP(C49,FSGT5_Inscr!$F$7:$L$110,5,FALSE),(VLOOKUP(C49,FSGT4_Inscr!$F$7:$L$110,5,FALSE)))))</f>
        <v/>
      </c>
      <c r="H49" s="132" t="str">
        <f>IF(C49="","",(IF(ISERROR(VLOOKUP(C49,FSGT4_Inscr!$F$7:$L$110,6,FALSE))=TRUE,VLOOKUP(C49,FSGT5_Inscr!$F$7:$L$110,6,FALSE),(VLOOKUP(C49,FSGT4_Inscr!$F$7:$L$110,6,FALSE)))))</f>
        <v/>
      </c>
      <c r="I49" s="78"/>
      <c r="J49" s="241">
        <f t="shared" si="1"/>
        <v>0</v>
      </c>
      <c r="K49" s="204">
        <f>IF(J49=1,(SUM($J$8:J49)*J49),0)</f>
        <v>0</v>
      </c>
      <c r="L49" s="204" t="str">
        <f t="shared" si="2"/>
        <v xml:space="preserve"> </v>
      </c>
      <c r="M49" s="204" t="str">
        <f t="shared" si="3"/>
        <v xml:space="preserve"> </v>
      </c>
      <c r="N49" s="249" t="str">
        <f t="shared" si="4"/>
        <v xml:space="preserve"> </v>
      </c>
      <c r="O49" s="143" t="str">
        <f t="shared" si="5"/>
        <v xml:space="preserve"> </v>
      </c>
      <c r="P49" s="233" t="str">
        <f t="shared" si="6"/>
        <v/>
      </c>
      <c r="Q49" s="143"/>
      <c r="R49" s="241">
        <f t="shared" si="7"/>
        <v>0</v>
      </c>
      <c r="S49" s="204">
        <f>IF(R49=1,(SUM($R$8:R49)*R49),0)</f>
        <v>0</v>
      </c>
      <c r="T49" s="204" t="str">
        <f t="shared" si="8"/>
        <v xml:space="preserve"> </v>
      </c>
      <c r="U49" s="204" t="str">
        <f t="shared" si="9"/>
        <v xml:space="preserve"> </v>
      </c>
      <c r="V49" s="249" t="str">
        <f t="shared" si="10"/>
        <v xml:space="preserve"> </v>
      </c>
      <c r="W49" s="252" t="str">
        <f t="shared" si="11"/>
        <v xml:space="preserve"> </v>
      </c>
      <c r="X49" s="233" t="str">
        <f t="shared" si="12"/>
        <v/>
      </c>
      <c r="AL49" s="268" t="str">
        <f t="shared" si="13"/>
        <v/>
      </c>
      <c r="AM49" s="270">
        <f t="shared" si="14"/>
        <v>0</v>
      </c>
    </row>
    <row r="50" spans="1:39" ht="14.1" customHeight="1" x14ac:dyDescent="0.3">
      <c r="A50" s="130">
        <v>43</v>
      </c>
      <c r="B50" s="130">
        <f t="shared" si="15"/>
        <v>1</v>
      </c>
      <c r="C50" s="130"/>
      <c r="D50" s="130" t="str">
        <f>IF(C50="","",(IF(ISERROR(VLOOKUP(C50,FSGT4_Inscr!$F$7:$L$110,2,FALSE))=TRUE,VLOOKUP(C50,FSGT5_Inscr!$F$7:$L$110,2,FALSE),(VLOOKUP(C50,FSGT4_Inscr!$F$7:$L$110,2,FALSE)))))</f>
        <v/>
      </c>
      <c r="E50" s="130" t="str">
        <f>IF(C50="","",(IF(ISERROR(VLOOKUP(C50,FSGT4_Inscr!$F$7:$L$110,3,FALSE))=TRUE,VLOOKUP(C50,FSGT5_Inscr!$F$7:$L$110,3,FALSE),(VLOOKUP(C50,FSGT4_Inscr!$F$7:$L$110,3,FALSE)))))</f>
        <v/>
      </c>
      <c r="F50" s="130" t="str">
        <f>IF(C50="","",(IF(ISERROR(VLOOKUP(C50,FSGT4_Inscr!$F$7:$L$110,4,FALSE))=TRUE,VLOOKUP(C50,FSGT5_Inscr!$F$7:$L$110,4,FALSE),(VLOOKUP(C50,FSGT4_Inscr!$F$7:$L$110,4,FALSE)))))</f>
        <v/>
      </c>
      <c r="G50" s="130" t="str">
        <f>IF(C50="","",(IF(ISERROR(VLOOKUP(C50,FSGT4_Inscr!$F$7:$L$110,5,FALSE))=TRUE,VLOOKUP(C50,FSGT5_Inscr!$F$7:$L$110,5,FALSE),(VLOOKUP(C50,FSGT4_Inscr!$F$7:$L$110,5,FALSE)))))</f>
        <v/>
      </c>
      <c r="H50" s="130" t="str">
        <f>IF(C50="","",(IF(ISERROR(VLOOKUP(C50,FSGT4_Inscr!$F$7:$L$110,6,FALSE))=TRUE,VLOOKUP(C50,FSGT5_Inscr!$F$7:$L$110,6,FALSE),(VLOOKUP(C50,FSGT4_Inscr!$F$7:$L$110,6,FALSE)))))</f>
        <v/>
      </c>
      <c r="I50" s="196"/>
      <c r="J50" s="198">
        <f t="shared" si="1"/>
        <v>0</v>
      </c>
      <c r="K50" s="203">
        <f>IF(J50=1,(SUM($J$8:J50)*J50),0)</f>
        <v>0</v>
      </c>
      <c r="L50" s="203" t="str">
        <f t="shared" si="2"/>
        <v xml:space="preserve"> </v>
      </c>
      <c r="M50" s="203" t="str">
        <f t="shared" si="3"/>
        <v xml:space="preserve"> </v>
      </c>
      <c r="N50" s="248" t="str">
        <f t="shared" si="4"/>
        <v xml:space="preserve"> </v>
      </c>
      <c r="O50" s="144" t="str">
        <f t="shared" si="5"/>
        <v xml:space="preserve"> </v>
      </c>
      <c r="P50" s="234" t="str">
        <f t="shared" si="6"/>
        <v/>
      </c>
      <c r="Q50" s="144"/>
      <c r="R50" s="198">
        <f t="shared" si="7"/>
        <v>0</v>
      </c>
      <c r="S50" s="203">
        <f>IF(R50=1,(SUM($R$8:R50)*R50),0)</f>
        <v>0</v>
      </c>
      <c r="T50" s="203" t="str">
        <f t="shared" si="8"/>
        <v xml:space="preserve"> </v>
      </c>
      <c r="U50" s="203" t="str">
        <f t="shared" si="9"/>
        <v xml:space="preserve"> </v>
      </c>
      <c r="V50" s="248" t="str">
        <f t="shared" si="10"/>
        <v xml:space="preserve"> </v>
      </c>
      <c r="W50" s="253" t="str">
        <f t="shared" si="11"/>
        <v xml:space="preserve"> </v>
      </c>
      <c r="X50" s="234" t="str">
        <f t="shared" si="12"/>
        <v/>
      </c>
      <c r="AL50" s="268" t="str">
        <f t="shared" si="13"/>
        <v/>
      </c>
      <c r="AM50" s="270">
        <f t="shared" si="14"/>
        <v>0</v>
      </c>
    </row>
    <row r="51" spans="1:39" ht="14.1" customHeight="1" x14ac:dyDescent="0.3">
      <c r="A51" s="131">
        <v>44</v>
      </c>
      <c r="B51" s="131">
        <f t="shared" si="15"/>
        <v>1</v>
      </c>
      <c r="C51" s="129"/>
      <c r="D51" s="132" t="str">
        <f>IF(C51="","",(IF(ISERROR(VLOOKUP(C51,FSGT4_Inscr!$F$7:$L$110,2,FALSE))=TRUE,VLOOKUP(C51,FSGT5_Inscr!$F$7:$L$110,2,FALSE),(VLOOKUP(C51,FSGT4_Inscr!$F$7:$L$110,2,FALSE)))))</f>
        <v/>
      </c>
      <c r="E51" s="132" t="str">
        <f>IF(C51="","",(IF(ISERROR(VLOOKUP(C51,FSGT4_Inscr!$F$7:$L$110,3,FALSE))=TRUE,VLOOKUP(C51,FSGT5_Inscr!$F$7:$L$110,3,FALSE),(VLOOKUP(C51,FSGT4_Inscr!$F$7:$L$110,3,FALSE)))))</f>
        <v/>
      </c>
      <c r="F51" s="132" t="str">
        <f>IF(C51="","",(IF(ISERROR(VLOOKUP(C51,FSGT4_Inscr!$F$7:$L$110,4,FALSE))=TRUE,VLOOKUP(C51,FSGT5_Inscr!$F$7:$L$110,4,FALSE),(VLOOKUP(C51,FSGT4_Inscr!$F$7:$L$110,4,FALSE)))))</f>
        <v/>
      </c>
      <c r="G51" s="132" t="str">
        <f>IF(C51="","",(IF(ISERROR(VLOOKUP(C51,FSGT4_Inscr!$F$7:$L$110,5,FALSE))=TRUE,VLOOKUP(C51,FSGT5_Inscr!$F$7:$L$110,5,FALSE),(VLOOKUP(C51,FSGT4_Inscr!$F$7:$L$110,5,FALSE)))))</f>
        <v/>
      </c>
      <c r="H51" s="132" t="str">
        <f>IF(C51="","",(IF(ISERROR(VLOOKUP(C51,FSGT4_Inscr!$F$7:$L$110,6,FALSE))=TRUE,VLOOKUP(C51,FSGT5_Inscr!$F$7:$L$110,6,FALSE),(VLOOKUP(C51,FSGT4_Inscr!$F$7:$L$110,6,FALSE)))))</f>
        <v/>
      </c>
      <c r="I51" s="78"/>
      <c r="J51" s="241">
        <f t="shared" si="1"/>
        <v>0</v>
      </c>
      <c r="K51" s="204">
        <f>IF(J51=1,(SUM($J$8:J51)*J51),0)</f>
        <v>0</v>
      </c>
      <c r="L51" s="204" t="str">
        <f t="shared" si="2"/>
        <v xml:space="preserve"> </v>
      </c>
      <c r="M51" s="204" t="str">
        <f t="shared" si="3"/>
        <v xml:space="preserve"> </v>
      </c>
      <c r="N51" s="249" t="str">
        <f t="shared" si="4"/>
        <v xml:space="preserve"> </v>
      </c>
      <c r="O51" s="143" t="str">
        <f t="shared" si="5"/>
        <v xml:space="preserve"> </v>
      </c>
      <c r="P51" s="233" t="str">
        <f t="shared" si="6"/>
        <v/>
      </c>
      <c r="Q51" s="143"/>
      <c r="R51" s="241">
        <f t="shared" si="7"/>
        <v>0</v>
      </c>
      <c r="S51" s="204">
        <f>IF(R51=1,(SUM($R$8:R51)*R51),0)</f>
        <v>0</v>
      </c>
      <c r="T51" s="204" t="str">
        <f t="shared" si="8"/>
        <v xml:space="preserve"> </v>
      </c>
      <c r="U51" s="204" t="str">
        <f t="shared" si="9"/>
        <v xml:space="preserve"> </v>
      </c>
      <c r="V51" s="249" t="str">
        <f t="shared" si="10"/>
        <v xml:space="preserve"> </v>
      </c>
      <c r="W51" s="252" t="str">
        <f t="shared" si="11"/>
        <v xml:space="preserve"> </v>
      </c>
      <c r="X51" s="233" t="str">
        <f t="shared" si="12"/>
        <v/>
      </c>
      <c r="AL51" s="268" t="str">
        <f t="shared" si="13"/>
        <v/>
      </c>
      <c r="AM51" s="270">
        <f t="shared" si="14"/>
        <v>0</v>
      </c>
    </row>
    <row r="52" spans="1:39" ht="14.1" customHeight="1" x14ac:dyDescent="0.3">
      <c r="A52" s="130">
        <v>45</v>
      </c>
      <c r="B52" s="130">
        <f t="shared" si="15"/>
        <v>1</v>
      </c>
      <c r="C52" s="130"/>
      <c r="D52" s="130" t="str">
        <f>IF(C52="","",(IF(ISERROR(VLOOKUP(C52,FSGT4_Inscr!$F$7:$L$110,2,FALSE))=TRUE,VLOOKUP(C52,FSGT5_Inscr!$F$7:$L$110,2,FALSE),(VLOOKUP(C52,FSGT4_Inscr!$F$7:$L$110,2,FALSE)))))</f>
        <v/>
      </c>
      <c r="E52" s="130" t="str">
        <f>IF(C52="","",(IF(ISERROR(VLOOKUP(C52,FSGT4_Inscr!$F$7:$L$110,3,FALSE))=TRUE,VLOOKUP(C52,FSGT5_Inscr!$F$7:$L$110,3,FALSE),(VLOOKUP(C52,FSGT4_Inscr!$F$7:$L$110,3,FALSE)))))</f>
        <v/>
      </c>
      <c r="F52" s="130" t="str">
        <f>IF(C52="","",(IF(ISERROR(VLOOKUP(C52,FSGT4_Inscr!$F$7:$L$110,4,FALSE))=TRUE,VLOOKUP(C52,FSGT5_Inscr!$F$7:$L$110,4,FALSE),(VLOOKUP(C52,FSGT4_Inscr!$F$7:$L$110,4,FALSE)))))</f>
        <v/>
      </c>
      <c r="G52" s="130" t="str">
        <f>IF(C52="","",(IF(ISERROR(VLOOKUP(C52,FSGT4_Inscr!$F$7:$L$110,5,FALSE))=TRUE,VLOOKUP(C52,FSGT5_Inscr!$F$7:$L$110,5,FALSE),(VLOOKUP(C52,FSGT4_Inscr!$F$7:$L$110,5,FALSE)))))</f>
        <v/>
      </c>
      <c r="H52" s="130" t="str">
        <f>IF(C52="","",(IF(ISERROR(VLOOKUP(C52,FSGT4_Inscr!$F$7:$L$110,6,FALSE))=TRUE,VLOOKUP(C52,FSGT5_Inscr!$F$7:$L$110,6,FALSE),(VLOOKUP(C52,FSGT4_Inscr!$F$7:$L$110,6,FALSE)))))</f>
        <v/>
      </c>
      <c r="I52" s="196"/>
      <c r="J52" s="198">
        <f t="shared" si="1"/>
        <v>0</v>
      </c>
      <c r="K52" s="203">
        <f>IF(J52=1,(SUM($J$8:J52)*J52),0)</f>
        <v>0</v>
      </c>
      <c r="L52" s="203" t="str">
        <f t="shared" si="2"/>
        <v xml:space="preserve"> </v>
      </c>
      <c r="M52" s="203" t="str">
        <f t="shared" si="3"/>
        <v xml:space="preserve"> </v>
      </c>
      <c r="N52" s="248" t="str">
        <f t="shared" si="4"/>
        <v xml:space="preserve"> </v>
      </c>
      <c r="O52" s="144" t="str">
        <f t="shared" si="5"/>
        <v xml:space="preserve"> </v>
      </c>
      <c r="P52" s="234" t="str">
        <f t="shared" si="6"/>
        <v/>
      </c>
      <c r="Q52" s="144"/>
      <c r="R52" s="198">
        <f t="shared" si="7"/>
        <v>0</v>
      </c>
      <c r="S52" s="203">
        <f>IF(R52=1,(SUM($R$8:R52)*R52),0)</f>
        <v>0</v>
      </c>
      <c r="T52" s="203" t="str">
        <f t="shared" si="8"/>
        <v xml:space="preserve"> </v>
      </c>
      <c r="U52" s="203" t="str">
        <f t="shared" si="9"/>
        <v xml:space="preserve"> </v>
      </c>
      <c r="V52" s="248" t="str">
        <f t="shared" si="10"/>
        <v xml:space="preserve"> </v>
      </c>
      <c r="W52" s="253" t="str">
        <f t="shared" si="11"/>
        <v xml:space="preserve"> </v>
      </c>
      <c r="X52" s="234" t="str">
        <f t="shared" si="12"/>
        <v/>
      </c>
      <c r="AL52" s="268" t="str">
        <f t="shared" si="13"/>
        <v/>
      </c>
      <c r="AM52" s="270">
        <f t="shared" si="14"/>
        <v>0</v>
      </c>
    </row>
    <row r="53" spans="1:39" ht="14.1" customHeight="1" x14ac:dyDescent="0.3">
      <c r="A53" s="131">
        <v>46</v>
      </c>
      <c r="B53" s="131">
        <f t="shared" si="15"/>
        <v>1</v>
      </c>
      <c r="C53" s="129"/>
      <c r="D53" s="132" t="str">
        <f>IF(C53="","",(IF(ISERROR(VLOOKUP(C53,FSGT4_Inscr!$F$7:$L$110,2,FALSE))=TRUE,VLOOKUP(C53,FSGT5_Inscr!$F$7:$L$110,2,FALSE),(VLOOKUP(C53,FSGT4_Inscr!$F$7:$L$110,2,FALSE)))))</f>
        <v/>
      </c>
      <c r="E53" s="132" t="str">
        <f>IF(C53="","",(IF(ISERROR(VLOOKUP(C53,FSGT4_Inscr!$F$7:$L$110,3,FALSE))=TRUE,VLOOKUP(C53,FSGT5_Inscr!$F$7:$L$110,3,FALSE),(VLOOKUP(C53,FSGT4_Inscr!$F$7:$L$110,3,FALSE)))))</f>
        <v/>
      </c>
      <c r="F53" s="132" t="str">
        <f>IF(C53="","",(IF(ISERROR(VLOOKUP(C53,FSGT4_Inscr!$F$7:$L$110,4,FALSE))=TRUE,VLOOKUP(C53,FSGT5_Inscr!$F$7:$L$110,4,FALSE),(VLOOKUP(C53,FSGT4_Inscr!$F$7:$L$110,4,FALSE)))))</f>
        <v/>
      </c>
      <c r="G53" s="132" t="str">
        <f>IF(C53="","",(IF(ISERROR(VLOOKUP(C53,FSGT4_Inscr!$F$7:$L$110,5,FALSE))=TRUE,VLOOKUP(C53,FSGT5_Inscr!$F$7:$L$110,5,FALSE),(VLOOKUP(C53,FSGT4_Inscr!$F$7:$L$110,5,FALSE)))))</f>
        <v/>
      </c>
      <c r="H53" s="132" t="str">
        <f>IF(C53="","",(IF(ISERROR(VLOOKUP(C53,FSGT4_Inscr!$F$7:$L$110,6,FALSE))=TRUE,VLOOKUP(C53,FSGT5_Inscr!$F$7:$L$110,6,FALSE),(VLOOKUP(C53,FSGT4_Inscr!$F$7:$L$110,6,FALSE)))))</f>
        <v/>
      </c>
      <c r="I53" s="78"/>
      <c r="J53" s="241">
        <f t="shared" si="1"/>
        <v>0</v>
      </c>
      <c r="K53" s="204">
        <f>IF(J53=1,(SUM($J$8:J53)*J53),0)</f>
        <v>0</v>
      </c>
      <c r="L53" s="204" t="str">
        <f t="shared" si="2"/>
        <v xml:space="preserve"> </v>
      </c>
      <c r="M53" s="204" t="str">
        <f t="shared" si="3"/>
        <v xml:space="preserve"> </v>
      </c>
      <c r="N53" s="249" t="str">
        <f t="shared" si="4"/>
        <v xml:space="preserve"> </v>
      </c>
      <c r="O53" s="143" t="str">
        <f t="shared" si="5"/>
        <v xml:space="preserve"> </v>
      </c>
      <c r="P53" s="233" t="str">
        <f t="shared" si="6"/>
        <v/>
      </c>
      <c r="Q53" s="143"/>
      <c r="R53" s="241">
        <f t="shared" si="7"/>
        <v>0</v>
      </c>
      <c r="S53" s="204">
        <f>IF(R53=1,(SUM($R$8:R53)*R53),0)</f>
        <v>0</v>
      </c>
      <c r="T53" s="204" t="str">
        <f t="shared" si="8"/>
        <v xml:space="preserve"> </v>
      </c>
      <c r="U53" s="204" t="str">
        <f t="shared" si="9"/>
        <v xml:space="preserve"> </v>
      </c>
      <c r="V53" s="249" t="str">
        <f t="shared" si="10"/>
        <v xml:space="preserve"> </v>
      </c>
      <c r="W53" s="252" t="str">
        <f t="shared" si="11"/>
        <v xml:space="preserve"> </v>
      </c>
      <c r="X53" s="233" t="str">
        <f t="shared" si="12"/>
        <v/>
      </c>
      <c r="AL53" s="268" t="str">
        <f t="shared" si="13"/>
        <v/>
      </c>
      <c r="AM53" s="270">
        <f t="shared" si="14"/>
        <v>0</v>
      </c>
    </row>
    <row r="54" spans="1:39" ht="14.1" customHeight="1" x14ac:dyDescent="0.3">
      <c r="A54" s="130">
        <v>47</v>
      </c>
      <c r="B54" s="130">
        <f t="shared" si="15"/>
        <v>1</v>
      </c>
      <c r="C54" s="130"/>
      <c r="D54" s="130" t="str">
        <f>IF(C54="","",(IF(ISERROR(VLOOKUP(C54,FSGT4_Inscr!$F$7:$L$110,2,FALSE))=TRUE,VLOOKUP(C54,FSGT5_Inscr!$F$7:$L$110,2,FALSE),(VLOOKUP(C54,FSGT4_Inscr!$F$7:$L$110,2,FALSE)))))</f>
        <v/>
      </c>
      <c r="E54" s="130" t="str">
        <f>IF(C54="","",(IF(ISERROR(VLOOKUP(C54,FSGT4_Inscr!$F$7:$L$110,3,FALSE))=TRUE,VLOOKUP(C54,FSGT5_Inscr!$F$7:$L$110,3,FALSE),(VLOOKUP(C54,FSGT4_Inscr!$F$7:$L$110,3,FALSE)))))</f>
        <v/>
      </c>
      <c r="F54" s="130" t="str">
        <f>IF(C54="","",(IF(ISERROR(VLOOKUP(C54,FSGT4_Inscr!$F$7:$L$110,4,FALSE))=TRUE,VLOOKUP(C54,FSGT5_Inscr!$F$7:$L$110,4,FALSE),(VLOOKUP(C54,FSGT4_Inscr!$F$7:$L$110,4,FALSE)))))</f>
        <v/>
      </c>
      <c r="G54" s="130" t="str">
        <f>IF(C54="","",(IF(ISERROR(VLOOKUP(C54,FSGT4_Inscr!$F$7:$L$110,5,FALSE))=TRUE,VLOOKUP(C54,FSGT5_Inscr!$F$7:$L$110,5,FALSE),(VLOOKUP(C54,FSGT4_Inscr!$F$7:$L$110,5,FALSE)))))</f>
        <v/>
      </c>
      <c r="H54" s="130" t="str">
        <f>IF(C54="","",(IF(ISERROR(VLOOKUP(C54,FSGT4_Inscr!$F$7:$L$110,6,FALSE))=TRUE,VLOOKUP(C54,FSGT5_Inscr!$F$7:$L$110,6,FALSE),(VLOOKUP(C54,FSGT4_Inscr!$F$7:$L$110,6,FALSE)))))</f>
        <v/>
      </c>
      <c r="I54" s="196"/>
      <c r="J54" s="198">
        <f t="shared" si="1"/>
        <v>0</v>
      </c>
      <c r="K54" s="203">
        <f>IF(J54=1,(SUM($J$8:J54)*J54),0)</f>
        <v>0</v>
      </c>
      <c r="L54" s="203" t="str">
        <f t="shared" si="2"/>
        <v xml:space="preserve"> </v>
      </c>
      <c r="M54" s="203" t="str">
        <f t="shared" si="3"/>
        <v xml:space="preserve"> </v>
      </c>
      <c r="N54" s="248" t="str">
        <f t="shared" si="4"/>
        <v xml:space="preserve"> </v>
      </c>
      <c r="O54" s="144" t="str">
        <f t="shared" si="5"/>
        <v xml:space="preserve"> </v>
      </c>
      <c r="P54" s="234" t="str">
        <f t="shared" si="6"/>
        <v/>
      </c>
      <c r="Q54" s="144"/>
      <c r="R54" s="198">
        <f t="shared" si="7"/>
        <v>0</v>
      </c>
      <c r="S54" s="203">
        <f>IF(R54=1,(SUM($R$8:R54)*R54),0)</f>
        <v>0</v>
      </c>
      <c r="T54" s="203" t="str">
        <f t="shared" si="8"/>
        <v xml:space="preserve"> </v>
      </c>
      <c r="U54" s="203" t="str">
        <f t="shared" si="9"/>
        <v xml:space="preserve"> </v>
      </c>
      <c r="V54" s="248" t="str">
        <f t="shared" si="10"/>
        <v xml:space="preserve"> </v>
      </c>
      <c r="W54" s="253" t="str">
        <f t="shared" si="11"/>
        <v xml:space="preserve"> </v>
      </c>
      <c r="X54" s="234" t="str">
        <f t="shared" si="12"/>
        <v/>
      </c>
      <c r="AL54" s="268" t="str">
        <f t="shared" si="13"/>
        <v/>
      </c>
      <c r="AM54" s="270">
        <f t="shared" si="14"/>
        <v>0</v>
      </c>
    </row>
    <row r="55" spans="1:39" ht="14.1" customHeight="1" x14ac:dyDescent="0.3">
      <c r="A55" s="131">
        <v>48</v>
      </c>
      <c r="B55" s="131">
        <f t="shared" si="15"/>
        <v>1</v>
      </c>
      <c r="C55" s="129"/>
      <c r="D55" s="132" t="str">
        <f>IF(C55="","",(IF(ISERROR(VLOOKUP(C55,FSGT4_Inscr!$F$7:$L$110,2,FALSE))=TRUE,VLOOKUP(C55,FSGT5_Inscr!$F$7:$L$110,2,FALSE),(VLOOKUP(C55,FSGT4_Inscr!$F$7:$L$110,2,FALSE)))))</f>
        <v/>
      </c>
      <c r="E55" s="132" t="str">
        <f>IF(C55="","",(IF(ISERROR(VLOOKUP(C55,FSGT4_Inscr!$F$7:$L$110,3,FALSE))=TRUE,VLOOKUP(C55,FSGT5_Inscr!$F$7:$L$110,3,FALSE),(VLOOKUP(C55,FSGT4_Inscr!$F$7:$L$110,3,FALSE)))))</f>
        <v/>
      </c>
      <c r="F55" s="132" t="str">
        <f>IF(C55="","",(IF(ISERROR(VLOOKUP(C55,FSGT4_Inscr!$F$7:$L$110,4,FALSE))=TRUE,VLOOKUP(C55,FSGT5_Inscr!$F$7:$L$110,4,FALSE),(VLOOKUP(C55,FSGT4_Inscr!$F$7:$L$110,4,FALSE)))))</f>
        <v/>
      </c>
      <c r="G55" s="132" t="str">
        <f>IF(C55="","",(IF(ISERROR(VLOOKUP(C55,FSGT4_Inscr!$F$7:$L$110,5,FALSE))=TRUE,VLOOKUP(C55,FSGT5_Inscr!$F$7:$L$110,5,FALSE),(VLOOKUP(C55,FSGT4_Inscr!$F$7:$L$110,5,FALSE)))))</f>
        <v/>
      </c>
      <c r="H55" s="132" t="str">
        <f>IF(C55="","",(IF(ISERROR(VLOOKUP(C55,FSGT4_Inscr!$F$7:$L$110,6,FALSE))=TRUE,VLOOKUP(C55,FSGT5_Inscr!$F$7:$L$110,6,FALSE),(VLOOKUP(C55,FSGT4_Inscr!$F$7:$L$110,6,FALSE)))))</f>
        <v/>
      </c>
      <c r="I55" s="78"/>
      <c r="J55" s="241">
        <f t="shared" si="1"/>
        <v>0</v>
      </c>
      <c r="K55" s="204">
        <f>IF(J55=1,(SUM($J$8:J55)*J55),0)</f>
        <v>0</v>
      </c>
      <c r="L55" s="204" t="str">
        <f t="shared" si="2"/>
        <v xml:space="preserve"> </v>
      </c>
      <c r="M55" s="204" t="str">
        <f t="shared" si="3"/>
        <v xml:space="preserve"> </v>
      </c>
      <c r="N55" s="249" t="str">
        <f t="shared" si="4"/>
        <v xml:space="preserve"> </v>
      </c>
      <c r="O55" s="143" t="str">
        <f t="shared" si="5"/>
        <v xml:space="preserve"> </v>
      </c>
      <c r="P55" s="233" t="str">
        <f t="shared" si="6"/>
        <v/>
      </c>
      <c r="Q55" s="143"/>
      <c r="R55" s="241">
        <f t="shared" si="7"/>
        <v>0</v>
      </c>
      <c r="S55" s="204">
        <f>IF(R55=1,(SUM($R$8:R55)*R55),0)</f>
        <v>0</v>
      </c>
      <c r="T55" s="204" t="str">
        <f t="shared" si="8"/>
        <v xml:space="preserve"> </v>
      </c>
      <c r="U55" s="204" t="str">
        <f t="shared" si="9"/>
        <v xml:space="preserve"> </v>
      </c>
      <c r="V55" s="249" t="str">
        <f t="shared" si="10"/>
        <v xml:space="preserve"> </v>
      </c>
      <c r="W55" s="252" t="str">
        <f t="shared" si="11"/>
        <v xml:space="preserve"> </v>
      </c>
      <c r="X55" s="233" t="str">
        <f t="shared" si="12"/>
        <v/>
      </c>
      <c r="AL55" s="268" t="str">
        <f t="shared" si="13"/>
        <v/>
      </c>
      <c r="AM55" s="270">
        <f t="shared" si="14"/>
        <v>0</v>
      </c>
    </row>
    <row r="56" spans="1:39" ht="14.1" customHeight="1" x14ac:dyDescent="0.3">
      <c r="A56" s="130">
        <v>49</v>
      </c>
      <c r="B56" s="130">
        <f t="shared" si="15"/>
        <v>1</v>
      </c>
      <c r="C56" s="130"/>
      <c r="D56" s="130" t="str">
        <f>IF(C56="","",(IF(ISERROR(VLOOKUP(C56,FSGT4_Inscr!$F$7:$L$110,2,FALSE))=TRUE,VLOOKUP(C56,FSGT5_Inscr!$F$7:$L$110,2,FALSE),(VLOOKUP(C56,FSGT4_Inscr!$F$7:$L$110,2,FALSE)))))</f>
        <v/>
      </c>
      <c r="E56" s="130" t="str">
        <f>IF(C56="","",(IF(ISERROR(VLOOKUP(C56,FSGT4_Inscr!$F$7:$L$110,3,FALSE))=TRUE,VLOOKUP(C56,FSGT5_Inscr!$F$7:$L$110,3,FALSE),(VLOOKUP(C56,FSGT4_Inscr!$F$7:$L$110,3,FALSE)))))</f>
        <v/>
      </c>
      <c r="F56" s="130" t="str">
        <f>IF(C56="","",(IF(ISERROR(VLOOKUP(C56,FSGT4_Inscr!$F$7:$L$110,4,FALSE))=TRUE,VLOOKUP(C56,FSGT5_Inscr!$F$7:$L$110,4,FALSE),(VLOOKUP(C56,FSGT4_Inscr!$F$7:$L$110,4,FALSE)))))</f>
        <v/>
      </c>
      <c r="G56" s="130" t="str">
        <f>IF(C56="","",(IF(ISERROR(VLOOKUP(C56,FSGT4_Inscr!$F$7:$L$110,5,FALSE))=TRUE,VLOOKUP(C56,FSGT5_Inscr!$F$7:$L$110,5,FALSE),(VLOOKUP(C56,FSGT4_Inscr!$F$7:$L$110,5,FALSE)))))</f>
        <v/>
      </c>
      <c r="H56" s="130" t="str">
        <f>IF(C56="","",(IF(ISERROR(VLOOKUP(C56,FSGT4_Inscr!$F$7:$L$110,6,FALSE))=TRUE,VLOOKUP(C56,FSGT5_Inscr!$F$7:$L$110,6,FALSE),(VLOOKUP(C56,FSGT4_Inscr!$F$7:$L$110,6,FALSE)))))</f>
        <v/>
      </c>
      <c r="I56" s="196"/>
      <c r="J56" s="198">
        <f t="shared" si="1"/>
        <v>0</v>
      </c>
      <c r="K56" s="203">
        <f>IF(J56=1,(SUM($J$8:J56)*J56),0)</f>
        <v>0</v>
      </c>
      <c r="L56" s="203" t="str">
        <f t="shared" si="2"/>
        <v xml:space="preserve"> </v>
      </c>
      <c r="M56" s="203" t="str">
        <f t="shared" si="3"/>
        <v xml:space="preserve"> </v>
      </c>
      <c r="N56" s="248" t="str">
        <f t="shared" si="4"/>
        <v xml:space="preserve"> </v>
      </c>
      <c r="O56" s="144" t="str">
        <f t="shared" si="5"/>
        <v xml:space="preserve"> </v>
      </c>
      <c r="P56" s="234" t="str">
        <f t="shared" si="6"/>
        <v/>
      </c>
      <c r="Q56" s="144"/>
      <c r="R56" s="198">
        <f t="shared" si="7"/>
        <v>0</v>
      </c>
      <c r="S56" s="203">
        <f>IF(R56=1,(SUM($R$8:R56)*R56),0)</f>
        <v>0</v>
      </c>
      <c r="T56" s="203" t="str">
        <f t="shared" si="8"/>
        <v xml:space="preserve"> </v>
      </c>
      <c r="U56" s="203" t="str">
        <f t="shared" si="9"/>
        <v xml:space="preserve"> </v>
      </c>
      <c r="V56" s="248" t="str">
        <f t="shared" si="10"/>
        <v xml:space="preserve"> </v>
      </c>
      <c r="W56" s="253" t="str">
        <f t="shared" si="11"/>
        <v xml:space="preserve"> </v>
      </c>
      <c r="X56" s="234" t="str">
        <f t="shared" si="12"/>
        <v/>
      </c>
      <c r="AL56" s="268" t="str">
        <f t="shared" si="13"/>
        <v/>
      </c>
      <c r="AM56" s="270">
        <f t="shared" si="14"/>
        <v>0</v>
      </c>
    </row>
    <row r="57" spans="1:39" ht="14.1" customHeight="1" x14ac:dyDescent="0.3">
      <c r="A57" s="131">
        <v>50</v>
      </c>
      <c r="B57" s="131">
        <f t="shared" si="15"/>
        <v>1</v>
      </c>
      <c r="C57" s="129"/>
      <c r="D57" s="132" t="str">
        <f>IF(C57="","",(IF(ISERROR(VLOOKUP(C57,FSGT4_Inscr!$F$7:$L$110,2,FALSE))=TRUE,VLOOKUP(C57,FSGT5_Inscr!$F$7:$L$110,2,FALSE),(VLOOKUP(C57,FSGT4_Inscr!$F$7:$L$110,2,FALSE)))))</f>
        <v/>
      </c>
      <c r="E57" s="132" t="str">
        <f>IF(C57="","",(IF(ISERROR(VLOOKUP(C57,FSGT4_Inscr!$F$7:$L$110,3,FALSE))=TRUE,VLOOKUP(C57,FSGT5_Inscr!$F$7:$L$110,3,FALSE),(VLOOKUP(C57,FSGT4_Inscr!$F$7:$L$110,3,FALSE)))))</f>
        <v/>
      </c>
      <c r="F57" s="132" t="str">
        <f>IF(C57="","",(IF(ISERROR(VLOOKUP(C57,FSGT4_Inscr!$F$7:$L$110,4,FALSE))=TRUE,VLOOKUP(C57,FSGT5_Inscr!$F$7:$L$110,4,FALSE),(VLOOKUP(C57,FSGT4_Inscr!$F$7:$L$110,4,FALSE)))))</f>
        <v/>
      </c>
      <c r="G57" s="132" t="str">
        <f>IF(C57="","",(IF(ISERROR(VLOOKUP(C57,FSGT4_Inscr!$F$7:$L$110,5,FALSE))=TRUE,VLOOKUP(C57,FSGT5_Inscr!$F$7:$L$110,5,FALSE),(VLOOKUP(C57,FSGT4_Inscr!$F$7:$L$110,5,FALSE)))))</f>
        <v/>
      </c>
      <c r="H57" s="132" t="str">
        <f>IF(C57="","",(IF(ISERROR(VLOOKUP(C57,FSGT4_Inscr!$F$7:$L$110,6,FALSE))=TRUE,VLOOKUP(C57,FSGT5_Inscr!$F$7:$L$110,6,FALSE),(VLOOKUP(C57,FSGT4_Inscr!$F$7:$L$110,6,FALSE)))))</f>
        <v/>
      </c>
      <c r="I57" s="78"/>
      <c r="J57" s="241">
        <f t="shared" si="1"/>
        <v>0</v>
      </c>
      <c r="K57" s="204">
        <f>IF(J57=1,(SUM($J$8:J57)*J57),0)</f>
        <v>0</v>
      </c>
      <c r="L57" s="204" t="str">
        <f t="shared" si="2"/>
        <v xml:space="preserve"> </v>
      </c>
      <c r="M57" s="204" t="str">
        <f t="shared" si="3"/>
        <v xml:space="preserve"> </v>
      </c>
      <c r="N57" s="249" t="str">
        <f t="shared" si="4"/>
        <v xml:space="preserve"> </v>
      </c>
      <c r="O57" s="143" t="str">
        <f t="shared" si="5"/>
        <v xml:space="preserve"> </v>
      </c>
      <c r="P57" s="233" t="str">
        <f t="shared" si="6"/>
        <v/>
      </c>
      <c r="Q57" s="143"/>
      <c r="R57" s="241">
        <f t="shared" si="7"/>
        <v>0</v>
      </c>
      <c r="S57" s="204">
        <f>IF(R57=1,(SUM($R$8:R57)*R57),0)</f>
        <v>0</v>
      </c>
      <c r="T57" s="204" t="str">
        <f t="shared" si="8"/>
        <v xml:space="preserve"> </v>
      </c>
      <c r="U57" s="204" t="str">
        <f t="shared" si="9"/>
        <v xml:space="preserve"> </v>
      </c>
      <c r="V57" s="249" t="str">
        <f t="shared" si="10"/>
        <v xml:space="preserve"> </v>
      </c>
      <c r="W57" s="252" t="str">
        <f t="shared" si="11"/>
        <v xml:space="preserve"> </v>
      </c>
      <c r="X57" s="233" t="str">
        <f t="shared" si="12"/>
        <v/>
      </c>
      <c r="AL57" s="268" t="str">
        <f t="shared" si="13"/>
        <v/>
      </c>
      <c r="AM57" s="270">
        <f t="shared" si="14"/>
        <v>0</v>
      </c>
    </row>
    <row r="58" spans="1:39" ht="14.1" customHeight="1" x14ac:dyDescent="0.3">
      <c r="A58" s="130">
        <v>51</v>
      </c>
      <c r="B58" s="130">
        <f t="shared" ref="B58:B107" si="16">IF(A58="A",0,IF(A58="NC",0,1))</f>
        <v>1</v>
      </c>
      <c r="C58" s="130"/>
      <c r="D58" s="130" t="str">
        <f>IF(C58="","",(IF(ISERROR(VLOOKUP(C58,FSGT4_Inscr!$F$7:$L$110,2,FALSE))=TRUE,VLOOKUP(C58,FSGT5_Inscr!$F$7:$L$110,2,FALSE),(VLOOKUP(C58,FSGT4_Inscr!$F$7:$L$110,2,FALSE)))))</f>
        <v/>
      </c>
      <c r="E58" s="130" t="str">
        <f>IF(C58="","",(IF(ISERROR(VLOOKUP(C58,FSGT4_Inscr!$F$7:$L$110,3,FALSE))=TRUE,VLOOKUP(C58,FSGT5_Inscr!$F$7:$L$110,3,FALSE),(VLOOKUP(C58,FSGT4_Inscr!$F$7:$L$110,3,FALSE)))))</f>
        <v/>
      </c>
      <c r="F58" s="130" t="str">
        <f>IF(C58="","",(IF(ISERROR(VLOOKUP(C58,FSGT4_Inscr!$F$7:$L$110,4,FALSE))=TRUE,VLOOKUP(C58,FSGT5_Inscr!$F$7:$L$110,4,FALSE),(VLOOKUP(C58,FSGT4_Inscr!$F$7:$L$110,4,FALSE)))))</f>
        <v/>
      </c>
      <c r="G58" s="130" t="str">
        <f>IF(C58="","",(IF(ISERROR(VLOOKUP(C58,FSGT4_Inscr!$F$7:$L$110,5,FALSE))=TRUE,VLOOKUP(C58,FSGT5_Inscr!$F$7:$L$110,5,FALSE),(VLOOKUP(C58,FSGT4_Inscr!$F$7:$L$110,5,FALSE)))))</f>
        <v/>
      </c>
      <c r="H58" s="130" t="str">
        <f>IF(C58="","",(IF(ISERROR(VLOOKUP(C58,FSGT4_Inscr!$F$7:$L$110,6,FALSE))=TRUE,VLOOKUP(C58,FSGT5_Inscr!$F$7:$L$110,6,FALSE),(VLOOKUP(C58,FSGT4_Inscr!$F$7:$L$110,6,FALSE)))))</f>
        <v/>
      </c>
      <c r="I58" s="196"/>
      <c r="J58" s="198">
        <f t="shared" si="1"/>
        <v>0</v>
      </c>
      <c r="K58" s="203">
        <f>IF(J58=1,(SUM($J$8:J58)*J58),0)</f>
        <v>0</v>
      </c>
      <c r="L58" s="203" t="str">
        <f t="shared" si="2"/>
        <v xml:space="preserve"> </v>
      </c>
      <c r="M58" s="203" t="str">
        <f t="shared" si="3"/>
        <v xml:space="preserve"> </v>
      </c>
      <c r="N58" s="248" t="str">
        <f t="shared" si="4"/>
        <v xml:space="preserve"> </v>
      </c>
      <c r="O58" s="144" t="str">
        <f t="shared" si="5"/>
        <v xml:space="preserve"> </v>
      </c>
      <c r="P58" s="234" t="str">
        <f t="shared" si="6"/>
        <v/>
      </c>
      <c r="Q58" s="144"/>
      <c r="R58" s="198">
        <f t="shared" si="7"/>
        <v>0</v>
      </c>
      <c r="S58" s="203">
        <f>IF(R58=1,(SUM($R$8:R58)*R58),0)</f>
        <v>0</v>
      </c>
      <c r="T58" s="203" t="str">
        <f t="shared" si="8"/>
        <v xml:space="preserve"> </v>
      </c>
      <c r="U58" s="203" t="str">
        <f t="shared" si="9"/>
        <v xml:space="preserve"> </v>
      </c>
      <c r="V58" s="248" t="str">
        <f t="shared" si="10"/>
        <v xml:space="preserve"> </v>
      </c>
      <c r="W58" s="253" t="str">
        <f t="shared" si="11"/>
        <v xml:space="preserve"> </v>
      </c>
      <c r="X58" s="234" t="str">
        <f t="shared" si="12"/>
        <v/>
      </c>
      <c r="AL58" s="268" t="str">
        <f t="shared" si="13"/>
        <v/>
      </c>
      <c r="AM58" s="270">
        <f t="shared" si="14"/>
        <v>0</v>
      </c>
    </row>
    <row r="59" spans="1:39" ht="14.1" customHeight="1" x14ac:dyDescent="0.3">
      <c r="A59" s="131">
        <v>52</v>
      </c>
      <c r="B59" s="131">
        <f t="shared" si="16"/>
        <v>1</v>
      </c>
      <c r="C59" s="129"/>
      <c r="D59" s="132" t="str">
        <f>IF(C59="","",(IF(ISERROR(VLOOKUP(C59,FSGT4_Inscr!$F$7:$L$110,2,FALSE))=TRUE,VLOOKUP(C59,FSGT5_Inscr!$F$7:$L$110,2,FALSE),(VLOOKUP(C59,FSGT4_Inscr!$F$7:$L$110,2,FALSE)))))</f>
        <v/>
      </c>
      <c r="E59" s="132" t="str">
        <f>IF(C59="","",(IF(ISERROR(VLOOKUP(C59,FSGT4_Inscr!$F$7:$L$110,3,FALSE))=TRUE,VLOOKUP(C59,FSGT5_Inscr!$F$7:$L$110,3,FALSE),(VLOOKUP(C59,FSGT4_Inscr!$F$7:$L$110,3,FALSE)))))</f>
        <v/>
      </c>
      <c r="F59" s="132" t="str">
        <f>IF(C59="","",(IF(ISERROR(VLOOKUP(C59,FSGT4_Inscr!$F$7:$L$110,4,FALSE))=TRUE,VLOOKUP(C59,FSGT5_Inscr!$F$7:$L$110,4,FALSE),(VLOOKUP(C59,FSGT4_Inscr!$F$7:$L$110,4,FALSE)))))</f>
        <v/>
      </c>
      <c r="G59" s="132" t="str">
        <f>IF(C59="","",(IF(ISERROR(VLOOKUP(C59,FSGT4_Inscr!$F$7:$L$110,5,FALSE))=TRUE,VLOOKUP(C59,FSGT5_Inscr!$F$7:$L$110,5,FALSE),(VLOOKUP(C59,FSGT4_Inscr!$F$7:$L$110,5,FALSE)))))</f>
        <v/>
      </c>
      <c r="H59" s="132" t="str">
        <f>IF(C59="","",(IF(ISERROR(VLOOKUP(C59,FSGT4_Inscr!$F$7:$L$110,6,FALSE))=TRUE,VLOOKUP(C59,FSGT5_Inscr!$F$7:$L$110,6,FALSE),(VLOOKUP(C59,FSGT4_Inscr!$F$7:$L$110,6,FALSE)))))</f>
        <v/>
      </c>
      <c r="I59" s="78"/>
      <c r="J59" s="241">
        <f t="shared" si="1"/>
        <v>0</v>
      </c>
      <c r="K59" s="204">
        <f>IF(J59=1,(SUM($J$8:J59)*J59),0)</f>
        <v>0</v>
      </c>
      <c r="L59" s="204" t="str">
        <f t="shared" si="2"/>
        <v xml:space="preserve"> </v>
      </c>
      <c r="M59" s="204" t="str">
        <f t="shared" si="3"/>
        <v xml:space="preserve"> </v>
      </c>
      <c r="N59" s="249" t="str">
        <f t="shared" si="4"/>
        <v xml:space="preserve"> </v>
      </c>
      <c r="O59" s="143" t="str">
        <f t="shared" si="5"/>
        <v xml:space="preserve"> </v>
      </c>
      <c r="P59" s="233" t="str">
        <f t="shared" si="6"/>
        <v/>
      </c>
      <c r="Q59" s="143"/>
      <c r="R59" s="241">
        <f t="shared" si="7"/>
        <v>0</v>
      </c>
      <c r="S59" s="204">
        <f>IF(R59=1,(SUM($R$8:R59)*R59),0)</f>
        <v>0</v>
      </c>
      <c r="T59" s="204" t="str">
        <f t="shared" si="8"/>
        <v xml:space="preserve"> </v>
      </c>
      <c r="U59" s="204" t="str">
        <f t="shared" si="9"/>
        <v xml:space="preserve"> </v>
      </c>
      <c r="V59" s="249" t="str">
        <f t="shared" si="10"/>
        <v xml:space="preserve"> </v>
      </c>
      <c r="W59" s="252" t="str">
        <f t="shared" si="11"/>
        <v xml:space="preserve"> </v>
      </c>
      <c r="X59" s="233" t="str">
        <f t="shared" si="12"/>
        <v/>
      </c>
      <c r="AL59" s="268" t="str">
        <f t="shared" si="13"/>
        <v/>
      </c>
      <c r="AM59" s="270">
        <f t="shared" si="14"/>
        <v>0</v>
      </c>
    </row>
    <row r="60" spans="1:39" ht="14.1" customHeight="1" x14ac:dyDescent="0.3">
      <c r="A60" s="130">
        <v>53</v>
      </c>
      <c r="B60" s="130">
        <f t="shared" si="16"/>
        <v>1</v>
      </c>
      <c r="C60" s="130"/>
      <c r="D60" s="130" t="str">
        <f>IF(C60="","",(IF(ISERROR(VLOOKUP(C60,FSGT4_Inscr!$F$7:$L$110,2,FALSE))=TRUE,VLOOKUP(C60,FSGT5_Inscr!$F$7:$L$110,2,FALSE),(VLOOKUP(C60,FSGT4_Inscr!$F$7:$L$110,2,FALSE)))))</f>
        <v/>
      </c>
      <c r="E60" s="130" t="str">
        <f>IF(C60="","",(IF(ISERROR(VLOOKUP(C60,FSGT4_Inscr!$F$7:$L$110,3,FALSE))=TRUE,VLOOKUP(C60,FSGT5_Inscr!$F$7:$L$110,3,FALSE),(VLOOKUP(C60,FSGT4_Inscr!$F$7:$L$110,3,FALSE)))))</f>
        <v/>
      </c>
      <c r="F60" s="130" t="str">
        <f>IF(C60="","",(IF(ISERROR(VLOOKUP(C60,FSGT4_Inscr!$F$7:$L$110,4,FALSE))=TRUE,VLOOKUP(C60,FSGT5_Inscr!$F$7:$L$110,4,FALSE),(VLOOKUP(C60,FSGT4_Inscr!$F$7:$L$110,4,FALSE)))))</f>
        <v/>
      </c>
      <c r="G60" s="130" t="str">
        <f>IF(C60="","",(IF(ISERROR(VLOOKUP(C60,FSGT4_Inscr!$F$7:$L$110,5,FALSE))=TRUE,VLOOKUP(C60,FSGT5_Inscr!$F$7:$L$110,5,FALSE),(VLOOKUP(C60,FSGT4_Inscr!$F$7:$L$110,5,FALSE)))))</f>
        <v/>
      </c>
      <c r="H60" s="130" t="str">
        <f>IF(C60="","",(IF(ISERROR(VLOOKUP(C60,FSGT4_Inscr!$F$7:$L$110,6,FALSE))=TRUE,VLOOKUP(C60,FSGT5_Inscr!$F$7:$L$110,6,FALSE),(VLOOKUP(C60,FSGT4_Inscr!$F$7:$L$110,6,FALSE)))))</f>
        <v/>
      </c>
      <c r="I60" s="196"/>
      <c r="J60" s="198">
        <f t="shared" si="1"/>
        <v>0</v>
      </c>
      <c r="K60" s="203">
        <f>IF(J60=1,(SUM($J$8:J60)*J60),0)</f>
        <v>0</v>
      </c>
      <c r="L60" s="203" t="str">
        <f t="shared" si="2"/>
        <v xml:space="preserve"> </v>
      </c>
      <c r="M60" s="203" t="str">
        <f t="shared" si="3"/>
        <v xml:space="preserve"> </v>
      </c>
      <c r="N60" s="248" t="str">
        <f t="shared" si="4"/>
        <v xml:space="preserve"> </v>
      </c>
      <c r="O60" s="144" t="str">
        <f t="shared" si="5"/>
        <v xml:space="preserve"> </v>
      </c>
      <c r="P60" s="234" t="str">
        <f t="shared" si="6"/>
        <v/>
      </c>
      <c r="Q60" s="144"/>
      <c r="R60" s="198">
        <f t="shared" si="7"/>
        <v>0</v>
      </c>
      <c r="S60" s="203">
        <f>IF(R60=1,(SUM($R$8:R60)*R60),0)</f>
        <v>0</v>
      </c>
      <c r="T60" s="203" t="str">
        <f t="shared" si="8"/>
        <v xml:space="preserve"> </v>
      </c>
      <c r="U60" s="203" t="str">
        <f t="shared" si="9"/>
        <v xml:space="preserve"> </v>
      </c>
      <c r="V60" s="248" t="str">
        <f t="shared" si="10"/>
        <v xml:space="preserve"> </v>
      </c>
      <c r="W60" s="253" t="str">
        <f t="shared" si="11"/>
        <v xml:space="preserve"> </v>
      </c>
      <c r="X60" s="234" t="str">
        <f t="shared" si="12"/>
        <v/>
      </c>
      <c r="AL60" s="268" t="str">
        <f t="shared" si="13"/>
        <v/>
      </c>
      <c r="AM60" s="270">
        <f t="shared" si="14"/>
        <v>0</v>
      </c>
    </row>
    <row r="61" spans="1:39" ht="14.1" customHeight="1" x14ac:dyDescent="0.3">
      <c r="A61" s="131">
        <v>54</v>
      </c>
      <c r="B61" s="131">
        <f t="shared" si="16"/>
        <v>1</v>
      </c>
      <c r="C61" s="129"/>
      <c r="D61" s="132" t="str">
        <f>IF(C61="","",(IF(ISERROR(VLOOKUP(C61,FSGT4_Inscr!$F$7:$L$110,2,FALSE))=TRUE,VLOOKUP(C61,FSGT5_Inscr!$F$7:$L$110,2,FALSE),(VLOOKUP(C61,FSGT4_Inscr!$F$7:$L$110,2,FALSE)))))</f>
        <v/>
      </c>
      <c r="E61" s="132" t="str">
        <f>IF(C61="","",(IF(ISERROR(VLOOKUP(C61,FSGT4_Inscr!$F$7:$L$110,3,FALSE))=TRUE,VLOOKUP(C61,FSGT5_Inscr!$F$7:$L$110,3,FALSE),(VLOOKUP(C61,FSGT4_Inscr!$F$7:$L$110,3,FALSE)))))</f>
        <v/>
      </c>
      <c r="F61" s="132" t="str">
        <f>IF(C61="","",(IF(ISERROR(VLOOKUP(C61,FSGT4_Inscr!$F$7:$L$110,4,FALSE))=TRUE,VLOOKUP(C61,FSGT5_Inscr!$F$7:$L$110,4,FALSE),(VLOOKUP(C61,FSGT4_Inscr!$F$7:$L$110,4,FALSE)))))</f>
        <v/>
      </c>
      <c r="G61" s="132" t="str">
        <f>IF(C61="","",(IF(ISERROR(VLOOKUP(C61,FSGT4_Inscr!$F$7:$L$110,5,FALSE))=TRUE,VLOOKUP(C61,FSGT5_Inscr!$F$7:$L$110,5,FALSE),(VLOOKUP(C61,FSGT4_Inscr!$F$7:$L$110,5,FALSE)))))</f>
        <v/>
      </c>
      <c r="H61" s="132" t="str">
        <f>IF(C61="","",(IF(ISERROR(VLOOKUP(C61,FSGT4_Inscr!$F$7:$L$110,6,FALSE))=TRUE,VLOOKUP(C61,FSGT5_Inscr!$F$7:$L$110,6,FALSE),(VLOOKUP(C61,FSGT4_Inscr!$F$7:$L$110,6,FALSE)))))</f>
        <v/>
      </c>
      <c r="I61" s="78"/>
      <c r="J61" s="241">
        <f t="shared" si="1"/>
        <v>0</v>
      </c>
      <c r="K61" s="204">
        <f>IF(J61=1,(SUM($J$8:J61)*J61),0)</f>
        <v>0</v>
      </c>
      <c r="L61" s="204" t="str">
        <f t="shared" si="2"/>
        <v xml:space="preserve"> </v>
      </c>
      <c r="M61" s="204" t="str">
        <f t="shared" si="3"/>
        <v xml:space="preserve"> </v>
      </c>
      <c r="N61" s="249" t="str">
        <f t="shared" si="4"/>
        <v xml:space="preserve"> </v>
      </c>
      <c r="O61" s="143" t="str">
        <f t="shared" si="5"/>
        <v xml:space="preserve"> </v>
      </c>
      <c r="P61" s="233" t="str">
        <f t="shared" si="6"/>
        <v/>
      </c>
      <c r="Q61" s="143"/>
      <c r="R61" s="241">
        <f t="shared" si="7"/>
        <v>0</v>
      </c>
      <c r="S61" s="204">
        <f>IF(R61=1,(SUM($R$8:R61)*R61),0)</f>
        <v>0</v>
      </c>
      <c r="T61" s="204" t="str">
        <f t="shared" si="8"/>
        <v xml:space="preserve"> </v>
      </c>
      <c r="U61" s="204" t="str">
        <f t="shared" si="9"/>
        <v xml:space="preserve"> </v>
      </c>
      <c r="V61" s="249" t="str">
        <f t="shared" si="10"/>
        <v xml:space="preserve"> </v>
      </c>
      <c r="W61" s="252" t="str">
        <f t="shared" si="11"/>
        <v xml:space="preserve"> </v>
      </c>
      <c r="X61" s="233" t="str">
        <f t="shared" si="12"/>
        <v/>
      </c>
      <c r="AL61" s="268" t="str">
        <f t="shared" si="13"/>
        <v/>
      </c>
      <c r="AM61" s="270">
        <f t="shared" si="14"/>
        <v>0</v>
      </c>
    </row>
    <row r="62" spans="1:39" ht="14.1" customHeight="1" x14ac:dyDescent="0.3">
      <c r="A62" s="130">
        <v>55</v>
      </c>
      <c r="B62" s="130">
        <f t="shared" si="16"/>
        <v>1</v>
      </c>
      <c r="C62" s="130"/>
      <c r="D62" s="130" t="str">
        <f>IF(C62="","",(IF(ISERROR(VLOOKUP(C62,FSGT4_Inscr!$F$7:$L$110,2,FALSE))=TRUE,VLOOKUP(C62,FSGT5_Inscr!$F$7:$L$110,2,FALSE),(VLOOKUP(C62,FSGT4_Inscr!$F$7:$L$110,2,FALSE)))))</f>
        <v/>
      </c>
      <c r="E62" s="130" t="str">
        <f>IF(C62="","",(IF(ISERROR(VLOOKUP(C62,FSGT4_Inscr!$F$7:$L$110,3,FALSE))=TRUE,VLOOKUP(C62,FSGT5_Inscr!$F$7:$L$110,3,FALSE),(VLOOKUP(C62,FSGT4_Inscr!$F$7:$L$110,3,FALSE)))))</f>
        <v/>
      </c>
      <c r="F62" s="130" t="str">
        <f>IF(C62="","",(IF(ISERROR(VLOOKUP(C62,FSGT4_Inscr!$F$7:$L$110,4,FALSE))=TRUE,VLOOKUP(C62,FSGT5_Inscr!$F$7:$L$110,4,FALSE),(VLOOKUP(C62,FSGT4_Inscr!$F$7:$L$110,4,FALSE)))))</f>
        <v/>
      </c>
      <c r="G62" s="130" t="str">
        <f>IF(C62="","",(IF(ISERROR(VLOOKUP(C62,FSGT4_Inscr!$F$7:$L$110,5,FALSE))=TRUE,VLOOKUP(C62,FSGT5_Inscr!$F$7:$L$110,5,FALSE),(VLOOKUP(C62,FSGT4_Inscr!$F$7:$L$110,5,FALSE)))))</f>
        <v/>
      </c>
      <c r="H62" s="130" t="str">
        <f>IF(C62="","",(IF(ISERROR(VLOOKUP(C62,FSGT4_Inscr!$F$7:$L$110,6,FALSE))=TRUE,VLOOKUP(C62,FSGT5_Inscr!$F$7:$L$110,6,FALSE),(VLOOKUP(C62,FSGT4_Inscr!$F$7:$L$110,6,FALSE)))))</f>
        <v/>
      </c>
      <c r="I62" s="196"/>
      <c r="J62" s="198">
        <f t="shared" si="1"/>
        <v>0</v>
      </c>
      <c r="K62" s="203">
        <f>IF(J62=1,(SUM($J$8:J62)*J62),0)</f>
        <v>0</v>
      </c>
      <c r="L62" s="203" t="str">
        <f t="shared" si="2"/>
        <v xml:space="preserve"> </v>
      </c>
      <c r="M62" s="203" t="str">
        <f t="shared" si="3"/>
        <v xml:space="preserve"> </v>
      </c>
      <c r="N62" s="248" t="str">
        <f t="shared" si="4"/>
        <v xml:space="preserve"> </v>
      </c>
      <c r="O62" s="144" t="str">
        <f t="shared" si="5"/>
        <v xml:space="preserve"> </v>
      </c>
      <c r="P62" s="234" t="str">
        <f t="shared" si="6"/>
        <v/>
      </c>
      <c r="Q62" s="144"/>
      <c r="R62" s="198">
        <f t="shared" si="7"/>
        <v>0</v>
      </c>
      <c r="S62" s="203">
        <f>IF(R62=1,(SUM($R$8:R62)*R62),0)</f>
        <v>0</v>
      </c>
      <c r="T62" s="203" t="str">
        <f t="shared" si="8"/>
        <v xml:space="preserve"> </v>
      </c>
      <c r="U62" s="203" t="str">
        <f t="shared" si="9"/>
        <v xml:space="preserve"> </v>
      </c>
      <c r="V62" s="248" t="str">
        <f t="shared" si="10"/>
        <v xml:space="preserve"> </v>
      </c>
      <c r="W62" s="253" t="str">
        <f t="shared" si="11"/>
        <v xml:space="preserve"> </v>
      </c>
      <c r="X62" s="234" t="str">
        <f t="shared" si="12"/>
        <v/>
      </c>
      <c r="AL62" s="268" t="str">
        <f t="shared" si="13"/>
        <v/>
      </c>
      <c r="AM62" s="270">
        <f t="shared" si="14"/>
        <v>0</v>
      </c>
    </row>
    <row r="63" spans="1:39" ht="14.1" customHeight="1" x14ac:dyDescent="0.3">
      <c r="A63" s="131">
        <v>56</v>
      </c>
      <c r="B63" s="131">
        <f t="shared" si="16"/>
        <v>1</v>
      </c>
      <c r="C63" s="129"/>
      <c r="D63" s="132" t="str">
        <f>IF(C63="","",(IF(ISERROR(VLOOKUP(C63,FSGT4_Inscr!$F$7:$L$110,2,FALSE))=TRUE,VLOOKUP(C63,FSGT5_Inscr!$F$7:$L$110,2,FALSE),(VLOOKUP(C63,FSGT4_Inscr!$F$7:$L$110,2,FALSE)))))</f>
        <v/>
      </c>
      <c r="E63" s="132" t="str">
        <f>IF(C63="","",(IF(ISERROR(VLOOKUP(C63,FSGT4_Inscr!$F$7:$L$110,3,FALSE))=TRUE,VLOOKUP(C63,FSGT5_Inscr!$F$7:$L$110,3,FALSE),(VLOOKUP(C63,FSGT4_Inscr!$F$7:$L$110,3,FALSE)))))</f>
        <v/>
      </c>
      <c r="F63" s="132" t="str">
        <f>IF(C63="","",(IF(ISERROR(VLOOKUP(C63,FSGT4_Inscr!$F$7:$L$110,4,FALSE))=TRUE,VLOOKUP(C63,FSGT5_Inscr!$F$7:$L$110,4,FALSE),(VLOOKUP(C63,FSGT4_Inscr!$F$7:$L$110,4,FALSE)))))</f>
        <v/>
      </c>
      <c r="G63" s="132" t="str">
        <f>IF(C63="","",(IF(ISERROR(VLOOKUP(C63,FSGT4_Inscr!$F$7:$L$110,5,FALSE))=TRUE,VLOOKUP(C63,FSGT5_Inscr!$F$7:$L$110,5,FALSE),(VLOOKUP(C63,FSGT4_Inscr!$F$7:$L$110,5,FALSE)))))</f>
        <v/>
      </c>
      <c r="H63" s="132" t="str">
        <f>IF(C63="","",(IF(ISERROR(VLOOKUP(C63,FSGT4_Inscr!$F$7:$L$110,6,FALSE))=TRUE,VLOOKUP(C63,FSGT5_Inscr!$F$7:$L$110,6,FALSE),(VLOOKUP(C63,FSGT4_Inscr!$F$7:$L$110,6,FALSE)))))</f>
        <v/>
      </c>
      <c r="I63" s="78"/>
      <c r="J63" s="241">
        <f t="shared" si="1"/>
        <v>0</v>
      </c>
      <c r="K63" s="204">
        <f>IF(J63=1,(SUM($J$8:J63)*J63),0)</f>
        <v>0</v>
      </c>
      <c r="L63" s="204" t="str">
        <f t="shared" si="2"/>
        <v xml:space="preserve"> </v>
      </c>
      <c r="M63" s="204" t="str">
        <f t="shared" si="3"/>
        <v xml:space="preserve"> </v>
      </c>
      <c r="N63" s="249" t="str">
        <f t="shared" si="4"/>
        <v xml:space="preserve"> </v>
      </c>
      <c r="O63" s="143" t="str">
        <f t="shared" si="5"/>
        <v xml:space="preserve"> </v>
      </c>
      <c r="P63" s="233" t="str">
        <f t="shared" si="6"/>
        <v/>
      </c>
      <c r="Q63" s="143"/>
      <c r="R63" s="241">
        <f t="shared" si="7"/>
        <v>0</v>
      </c>
      <c r="S63" s="204">
        <f>IF(R63=1,(SUM($R$8:R63)*R63),0)</f>
        <v>0</v>
      </c>
      <c r="T63" s="204" t="str">
        <f t="shared" si="8"/>
        <v xml:space="preserve"> </v>
      </c>
      <c r="U63" s="204" t="str">
        <f t="shared" si="9"/>
        <v xml:space="preserve"> </v>
      </c>
      <c r="V63" s="249" t="str">
        <f t="shared" si="10"/>
        <v xml:space="preserve"> </v>
      </c>
      <c r="W63" s="252" t="str">
        <f t="shared" si="11"/>
        <v xml:space="preserve"> </v>
      </c>
      <c r="X63" s="233" t="str">
        <f t="shared" si="12"/>
        <v/>
      </c>
      <c r="AL63" s="268" t="str">
        <f t="shared" si="13"/>
        <v/>
      </c>
      <c r="AM63" s="270">
        <f t="shared" si="14"/>
        <v>0</v>
      </c>
    </row>
    <row r="64" spans="1:39" ht="14.1" customHeight="1" x14ac:dyDescent="0.3">
      <c r="A64" s="130">
        <v>57</v>
      </c>
      <c r="B64" s="130">
        <f t="shared" si="16"/>
        <v>1</v>
      </c>
      <c r="C64" s="130"/>
      <c r="D64" s="130" t="str">
        <f>IF(C64="","",(IF(ISERROR(VLOOKUP(C64,FSGT4_Inscr!$F$7:$L$110,2,FALSE))=TRUE,VLOOKUP(C64,FSGT5_Inscr!$F$7:$L$110,2,FALSE),(VLOOKUP(C64,FSGT4_Inscr!$F$7:$L$110,2,FALSE)))))</f>
        <v/>
      </c>
      <c r="E64" s="130" t="str">
        <f>IF(C64="","",(IF(ISERROR(VLOOKUP(C64,FSGT4_Inscr!$F$7:$L$110,3,FALSE))=TRUE,VLOOKUP(C64,FSGT5_Inscr!$F$7:$L$110,3,FALSE),(VLOOKUP(C64,FSGT4_Inscr!$F$7:$L$110,3,FALSE)))))</f>
        <v/>
      </c>
      <c r="F64" s="130" t="str">
        <f>IF(C64="","",(IF(ISERROR(VLOOKUP(C64,FSGT4_Inscr!$F$7:$L$110,4,FALSE))=TRUE,VLOOKUP(C64,FSGT5_Inscr!$F$7:$L$110,4,FALSE),(VLOOKUP(C64,FSGT4_Inscr!$F$7:$L$110,4,FALSE)))))</f>
        <v/>
      </c>
      <c r="G64" s="130" t="str">
        <f>IF(C64="","",(IF(ISERROR(VLOOKUP(C64,FSGT4_Inscr!$F$7:$L$110,5,FALSE))=TRUE,VLOOKUP(C64,FSGT5_Inscr!$F$7:$L$110,5,FALSE),(VLOOKUP(C64,FSGT4_Inscr!$F$7:$L$110,5,FALSE)))))</f>
        <v/>
      </c>
      <c r="H64" s="130" t="str">
        <f>IF(C64="","",(IF(ISERROR(VLOOKUP(C64,FSGT4_Inscr!$F$7:$L$110,6,FALSE))=TRUE,VLOOKUP(C64,FSGT5_Inscr!$F$7:$L$110,6,FALSE),(VLOOKUP(C64,FSGT4_Inscr!$F$7:$L$110,6,FALSE)))))</f>
        <v/>
      </c>
      <c r="I64" s="196"/>
      <c r="J64" s="198">
        <f t="shared" si="1"/>
        <v>0</v>
      </c>
      <c r="K64" s="203">
        <f>IF(J64=1,(SUM($J$8:J64)*J64),0)</f>
        <v>0</v>
      </c>
      <c r="L64" s="203" t="str">
        <f t="shared" si="2"/>
        <v xml:space="preserve"> </v>
      </c>
      <c r="M64" s="203" t="str">
        <f t="shared" si="3"/>
        <v xml:space="preserve"> </v>
      </c>
      <c r="N64" s="248" t="str">
        <f t="shared" si="4"/>
        <v xml:space="preserve"> </v>
      </c>
      <c r="O64" s="144" t="str">
        <f t="shared" si="5"/>
        <v xml:space="preserve"> </v>
      </c>
      <c r="P64" s="234" t="str">
        <f t="shared" si="6"/>
        <v/>
      </c>
      <c r="Q64" s="144"/>
      <c r="R64" s="198">
        <f t="shared" si="7"/>
        <v>0</v>
      </c>
      <c r="S64" s="203">
        <f>IF(R64=1,(SUM($R$8:R64)*R64),0)</f>
        <v>0</v>
      </c>
      <c r="T64" s="203" t="str">
        <f t="shared" si="8"/>
        <v xml:space="preserve"> </v>
      </c>
      <c r="U64" s="203" t="str">
        <f t="shared" si="9"/>
        <v xml:space="preserve"> </v>
      </c>
      <c r="V64" s="248" t="str">
        <f t="shared" si="10"/>
        <v xml:space="preserve"> </v>
      </c>
      <c r="W64" s="253" t="str">
        <f t="shared" si="11"/>
        <v xml:space="preserve"> </v>
      </c>
      <c r="X64" s="234" t="str">
        <f t="shared" si="12"/>
        <v/>
      </c>
      <c r="AL64" s="268" t="str">
        <f t="shared" si="13"/>
        <v/>
      </c>
      <c r="AM64" s="270">
        <f t="shared" si="14"/>
        <v>0</v>
      </c>
    </row>
    <row r="65" spans="1:39" ht="14.1" customHeight="1" x14ac:dyDescent="0.3">
      <c r="A65" s="131">
        <v>58</v>
      </c>
      <c r="B65" s="131">
        <f t="shared" si="16"/>
        <v>1</v>
      </c>
      <c r="C65" s="129"/>
      <c r="D65" s="132" t="str">
        <f>IF(C65="","",(IF(ISERROR(VLOOKUP(C65,FSGT4_Inscr!$F$7:$L$110,2,FALSE))=TRUE,VLOOKUP(C65,FSGT5_Inscr!$F$7:$L$110,2,FALSE),(VLOOKUP(C65,FSGT4_Inscr!$F$7:$L$110,2,FALSE)))))</f>
        <v/>
      </c>
      <c r="E65" s="132" t="str">
        <f>IF(C65="","",(IF(ISERROR(VLOOKUP(C65,FSGT4_Inscr!$F$7:$L$110,3,FALSE))=TRUE,VLOOKUP(C65,FSGT5_Inscr!$F$7:$L$110,3,FALSE),(VLOOKUP(C65,FSGT4_Inscr!$F$7:$L$110,3,FALSE)))))</f>
        <v/>
      </c>
      <c r="F65" s="132" t="str">
        <f>IF(C65="","",(IF(ISERROR(VLOOKUP(C65,FSGT4_Inscr!$F$7:$L$110,4,FALSE))=TRUE,VLOOKUP(C65,FSGT5_Inscr!$F$7:$L$110,4,FALSE),(VLOOKUP(C65,FSGT4_Inscr!$F$7:$L$110,4,FALSE)))))</f>
        <v/>
      </c>
      <c r="G65" s="132" t="str">
        <f>IF(C65="","",(IF(ISERROR(VLOOKUP(C65,FSGT4_Inscr!$F$7:$L$110,5,FALSE))=TRUE,VLOOKUP(C65,FSGT5_Inscr!$F$7:$L$110,5,FALSE),(VLOOKUP(C65,FSGT4_Inscr!$F$7:$L$110,5,FALSE)))))</f>
        <v/>
      </c>
      <c r="H65" s="132" t="str">
        <f>IF(C65="","",(IF(ISERROR(VLOOKUP(C65,FSGT4_Inscr!$F$7:$L$110,6,FALSE))=TRUE,VLOOKUP(C65,FSGT5_Inscr!$F$7:$L$110,6,FALSE),(VLOOKUP(C65,FSGT4_Inscr!$F$7:$L$110,6,FALSE)))))</f>
        <v/>
      </c>
      <c r="I65" s="78"/>
      <c r="J65" s="241">
        <f t="shared" si="1"/>
        <v>0</v>
      </c>
      <c r="K65" s="204">
        <f>IF(J65=1,(SUM($J$8:J65)*J65),0)</f>
        <v>0</v>
      </c>
      <c r="L65" s="204" t="str">
        <f t="shared" si="2"/>
        <v xml:space="preserve"> </v>
      </c>
      <c r="M65" s="204" t="str">
        <f t="shared" si="3"/>
        <v xml:space="preserve"> </v>
      </c>
      <c r="N65" s="249" t="str">
        <f t="shared" si="4"/>
        <v xml:space="preserve"> </v>
      </c>
      <c r="O65" s="143" t="str">
        <f t="shared" si="5"/>
        <v xml:space="preserve"> </v>
      </c>
      <c r="P65" s="233" t="str">
        <f t="shared" si="6"/>
        <v/>
      </c>
      <c r="Q65" s="143"/>
      <c r="R65" s="241">
        <f t="shared" si="7"/>
        <v>0</v>
      </c>
      <c r="S65" s="204">
        <f>IF(R65=1,(SUM($R$8:R65)*R65),0)</f>
        <v>0</v>
      </c>
      <c r="T65" s="204" t="str">
        <f t="shared" si="8"/>
        <v xml:space="preserve"> </v>
      </c>
      <c r="U65" s="204" t="str">
        <f t="shared" si="9"/>
        <v xml:space="preserve"> </v>
      </c>
      <c r="V65" s="249" t="str">
        <f t="shared" si="10"/>
        <v xml:space="preserve"> </v>
      </c>
      <c r="W65" s="252" t="str">
        <f t="shared" si="11"/>
        <v xml:space="preserve"> </v>
      </c>
      <c r="X65" s="233" t="str">
        <f t="shared" si="12"/>
        <v/>
      </c>
      <c r="AL65" s="268" t="str">
        <f t="shared" si="13"/>
        <v/>
      </c>
      <c r="AM65" s="270">
        <f t="shared" si="14"/>
        <v>0</v>
      </c>
    </row>
    <row r="66" spans="1:39" ht="14.1" customHeight="1" x14ac:dyDescent="0.3">
      <c r="A66" s="130">
        <v>59</v>
      </c>
      <c r="B66" s="130">
        <f t="shared" si="16"/>
        <v>1</v>
      </c>
      <c r="C66" s="130"/>
      <c r="D66" s="130" t="str">
        <f>IF(C66="","",(IF(ISERROR(VLOOKUP(C66,FSGT4_Inscr!$F$7:$L$110,2,FALSE))=TRUE,VLOOKUP(C66,FSGT5_Inscr!$F$7:$L$110,2,FALSE),(VLOOKUP(C66,FSGT4_Inscr!$F$7:$L$110,2,FALSE)))))</f>
        <v/>
      </c>
      <c r="E66" s="130" t="str">
        <f>IF(C66="","",(IF(ISERROR(VLOOKUP(C66,FSGT4_Inscr!$F$7:$L$110,3,FALSE))=TRUE,VLOOKUP(C66,FSGT5_Inscr!$F$7:$L$110,3,FALSE),(VLOOKUP(C66,FSGT4_Inscr!$F$7:$L$110,3,FALSE)))))</f>
        <v/>
      </c>
      <c r="F66" s="130" t="str">
        <f>IF(C66="","",(IF(ISERROR(VLOOKUP(C66,FSGT4_Inscr!$F$7:$L$110,4,FALSE))=TRUE,VLOOKUP(C66,FSGT5_Inscr!$F$7:$L$110,4,FALSE),(VLOOKUP(C66,FSGT4_Inscr!$F$7:$L$110,4,FALSE)))))</f>
        <v/>
      </c>
      <c r="G66" s="130" t="str">
        <f>IF(C66="","",(IF(ISERROR(VLOOKUP(C66,FSGT4_Inscr!$F$7:$L$110,5,FALSE))=TRUE,VLOOKUP(C66,FSGT5_Inscr!$F$7:$L$110,5,FALSE),(VLOOKUP(C66,FSGT4_Inscr!$F$7:$L$110,5,FALSE)))))</f>
        <v/>
      </c>
      <c r="H66" s="130" t="str">
        <f>IF(C66="","",(IF(ISERROR(VLOOKUP(C66,FSGT4_Inscr!$F$7:$L$110,6,FALSE))=TRUE,VLOOKUP(C66,FSGT5_Inscr!$F$7:$L$110,6,FALSE),(VLOOKUP(C66,FSGT4_Inscr!$F$7:$L$110,6,FALSE)))))</f>
        <v/>
      </c>
      <c r="I66" s="196"/>
      <c r="J66" s="198">
        <f t="shared" si="1"/>
        <v>0</v>
      </c>
      <c r="K66" s="203">
        <f>IF(J66=1,(SUM($J$8:J66)*J66),0)</f>
        <v>0</v>
      </c>
      <c r="L66" s="203" t="str">
        <f t="shared" si="2"/>
        <v xml:space="preserve"> </v>
      </c>
      <c r="M66" s="203" t="str">
        <f t="shared" si="3"/>
        <v xml:space="preserve"> </v>
      </c>
      <c r="N66" s="248" t="str">
        <f t="shared" si="4"/>
        <v xml:space="preserve"> </v>
      </c>
      <c r="O66" s="144" t="str">
        <f t="shared" si="5"/>
        <v xml:space="preserve"> </v>
      </c>
      <c r="P66" s="234" t="str">
        <f t="shared" si="6"/>
        <v/>
      </c>
      <c r="Q66" s="144"/>
      <c r="R66" s="198">
        <f t="shared" si="7"/>
        <v>0</v>
      </c>
      <c r="S66" s="203">
        <f>IF(R66=1,(SUM($R$8:R66)*R66),0)</f>
        <v>0</v>
      </c>
      <c r="T66" s="203" t="str">
        <f t="shared" si="8"/>
        <v xml:space="preserve"> </v>
      </c>
      <c r="U66" s="203" t="str">
        <f t="shared" si="9"/>
        <v xml:space="preserve"> </v>
      </c>
      <c r="V66" s="248" t="str">
        <f t="shared" si="10"/>
        <v xml:space="preserve"> </v>
      </c>
      <c r="W66" s="253" t="str">
        <f t="shared" si="11"/>
        <v xml:space="preserve"> </v>
      </c>
      <c r="X66" s="234" t="str">
        <f t="shared" si="12"/>
        <v/>
      </c>
      <c r="AL66" s="268" t="str">
        <f t="shared" si="13"/>
        <v/>
      </c>
      <c r="AM66" s="270">
        <f t="shared" si="14"/>
        <v>0</v>
      </c>
    </row>
    <row r="67" spans="1:39" ht="14.1" customHeight="1" x14ac:dyDescent="0.3">
      <c r="A67" s="131">
        <v>60</v>
      </c>
      <c r="B67" s="131">
        <f t="shared" si="16"/>
        <v>1</v>
      </c>
      <c r="C67" s="129"/>
      <c r="D67" s="132" t="str">
        <f>IF(C67="","",(IF(ISERROR(VLOOKUP(C67,FSGT4_Inscr!$F$7:$L$110,2,FALSE))=TRUE,VLOOKUP(C67,FSGT5_Inscr!$F$7:$L$110,2,FALSE),(VLOOKUP(C67,FSGT4_Inscr!$F$7:$L$110,2,FALSE)))))</f>
        <v/>
      </c>
      <c r="E67" s="132" t="str">
        <f>IF(C67="","",(IF(ISERROR(VLOOKUP(C67,FSGT4_Inscr!$F$7:$L$110,3,FALSE))=TRUE,VLOOKUP(C67,FSGT5_Inscr!$F$7:$L$110,3,FALSE),(VLOOKUP(C67,FSGT4_Inscr!$F$7:$L$110,3,FALSE)))))</f>
        <v/>
      </c>
      <c r="F67" s="132" t="str">
        <f>IF(C67="","",(IF(ISERROR(VLOOKUP(C67,FSGT4_Inscr!$F$7:$L$110,4,FALSE))=TRUE,VLOOKUP(C67,FSGT5_Inscr!$F$7:$L$110,4,FALSE),(VLOOKUP(C67,FSGT4_Inscr!$F$7:$L$110,4,FALSE)))))</f>
        <v/>
      </c>
      <c r="G67" s="132" t="str">
        <f>IF(C67="","",(IF(ISERROR(VLOOKUP(C67,FSGT4_Inscr!$F$7:$L$110,5,FALSE))=TRUE,VLOOKUP(C67,FSGT5_Inscr!$F$7:$L$110,5,FALSE),(VLOOKUP(C67,FSGT4_Inscr!$F$7:$L$110,5,FALSE)))))</f>
        <v/>
      </c>
      <c r="H67" s="132" t="str">
        <f>IF(C67="","",(IF(ISERROR(VLOOKUP(C67,FSGT4_Inscr!$F$7:$L$110,6,FALSE))=TRUE,VLOOKUP(C67,FSGT5_Inscr!$F$7:$L$110,6,FALSE),(VLOOKUP(C67,FSGT4_Inscr!$F$7:$L$110,6,FALSE)))))</f>
        <v/>
      </c>
      <c r="I67" s="78"/>
      <c r="J67" s="241">
        <f t="shared" si="1"/>
        <v>0</v>
      </c>
      <c r="K67" s="204">
        <f>IF(J67=1,(SUM($J$8:J67)*J67),0)</f>
        <v>0</v>
      </c>
      <c r="L67" s="204" t="str">
        <f t="shared" si="2"/>
        <v xml:space="preserve"> </v>
      </c>
      <c r="M67" s="204" t="str">
        <f t="shared" si="3"/>
        <v xml:space="preserve"> </v>
      </c>
      <c r="N67" s="249" t="str">
        <f t="shared" si="4"/>
        <v xml:space="preserve"> </v>
      </c>
      <c r="O67" s="143" t="str">
        <f t="shared" si="5"/>
        <v xml:space="preserve"> </v>
      </c>
      <c r="P67" s="233" t="str">
        <f t="shared" si="6"/>
        <v/>
      </c>
      <c r="Q67" s="143"/>
      <c r="R67" s="241">
        <f t="shared" si="7"/>
        <v>0</v>
      </c>
      <c r="S67" s="204">
        <f>IF(R67=1,(SUM($R$8:R67)*R67),0)</f>
        <v>0</v>
      </c>
      <c r="T67" s="204" t="str">
        <f t="shared" si="8"/>
        <v xml:space="preserve"> </v>
      </c>
      <c r="U67" s="204" t="str">
        <f t="shared" si="9"/>
        <v xml:space="preserve"> </v>
      </c>
      <c r="V67" s="249" t="str">
        <f t="shared" si="10"/>
        <v xml:space="preserve"> </v>
      </c>
      <c r="W67" s="252" t="str">
        <f t="shared" si="11"/>
        <v xml:space="preserve"> </v>
      </c>
      <c r="X67" s="233" t="str">
        <f t="shared" si="12"/>
        <v/>
      </c>
      <c r="AL67" s="268" t="str">
        <f t="shared" si="13"/>
        <v/>
      </c>
      <c r="AM67" s="270">
        <f t="shared" si="14"/>
        <v>0</v>
      </c>
    </row>
    <row r="68" spans="1:39" ht="14.1" customHeight="1" x14ac:dyDescent="0.3">
      <c r="A68" s="130">
        <v>61</v>
      </c>
      <c r="B68" s="130">
        <f t="shared" si="16"/>
        <v>1</v>
      </c>
      <c r="C68" s="130"/>
      <c r="D68" s="130" t="str">
        <f>IF(C68="","",(IF(ISERROR(VLOOKUP(C68,FSGT4_Inscr!$F$7:$L$110,2,FALSE))=TRUE,VLOOKUP(C68,FSGT5_Inscr!$F$7:$L$110,2,FALSE),(VLOOKUP(C68,FSGT4_Inscr!$F$7:$L$110,2,FALSE)))))</f>
        <v/>
      </c>
      <c r="E68" s="130" t="str">
        <f>IF(C68="","",(IF(ISERROR(VLOOKUP(C68,FSGT4_Inscr!$F$7:$L$110,3,FALSE))=TRUE,VLOOKUP(C68,FSGT5_Inscr!$F$7:$L$110,3,FALSE),(VLOOKUP(C68,FSGT4_Inscr!$F$7:$L$110,3,FALSE)))))</f>
        <v/>
      </c>
      <c r="F68" s="130" t="str">
        <f>IF(C68="","",(IF(ISERROR(VLOOKUP(C68,FSGT4_Inscr!$F$7:$L$110,4,FALSE))=TRUE,VLOOKUP(C68,FSGT5_Inscr!$F$7:$L$110,4,FALSE),(VLOOKUP(C68,FSGT4_Inscr!$F$7:$L$110,4,FALSE)))))</f>
        <v/>
      </c>
      <c r="G68" s="130" t="str">
        <f>IF(C68="","",(IF(ISERROR(VLOOKUP(C68,FSGT4_Inscr!$F$7:$L$110,5,FALSE))=TRUE,VLOOKUP(C68,FSGT5_Inscr!$F$7:$L$110,5,FALSE),(VLOOKUP(C68,FSGT4_Inscr!$F$7:$L$110,5,FALSE)))))</f>
        <v/>
      </c>
      <c r="H68" s="130" t="str">
        <f>IF(C68="","",(IF(ISERROR(VLOOKUP(C68,FSGT4_Inscr!$F$7:$L$110,6,FALSE))=TRUE,VLOOKUP(C68,FSGT5_Inscr!$F$7:$L$110,6,FALSE),(VLOOKUP(C68,FSGT4_Inscr!$F$7:$L$110,6,FALSE)))))</f>
        <v/>
      </c>
      <c r="I68" s="196"/>
      <c r="J68" s="198">
        <f t="shared" si="1"/>
        <v>0</v>
      </c>
      <c r="K68" s="203">
        <f>IF(J68=1,(SUM($J$8:J68)*J68),0)</f>
        <v>0</v>
      </c>
      <c r="L68" s="203" t="str">
        <f t="shared" si="2"/>
        <v xml:space="preserve"> </v>
      </c>
      <c r="M68" s="203" t="str">
        <f t="shared" si="3"/>
        <v xml:space="preserve"> </v>
      </c>
      <c r="N68" s="248" t="str">
        <f t="shared" si="4"/>
        <v xml:space="preserve"> </v>
      </c>
      <c r="O68" s="144" t="str">
        <f t="shared" si="5"/>
        <v xml:space="preserve"> </v>
      </c>
      <c r="P68" s="234" t="str">
        <f t="shared" si="6"/>
        <v/>
      </c>
      <c r="Q68" s="144"/>
      <c r="R68" s="198">
        <f t="shared" si="7"/>
        <v>0</v>
      </c>
      <c r="S68" s="203">
        <f>IF(R68=1,(SUM($R$8:R68)*R68),0)</f>
        <v>0</v>
      </c>
      <c r="T68" s="203" t="str">
        <f t="shared" si="8"/>
        <v xml:space="preserve"> </v>
      </c>
      <c r="U68" s="203" t="str">
        <f t="shared" si="9"/>
        <v xml:space="preserve"> </v>
      </c>
      <c r="V68" s="248" t="str">
        <f t="shared" si="10"/>
        <v xml:space="preserve"> </v>
      </c>
      <c r="W68" s="253" t="str">
        <f t="shared" si="11"/>
        <v xml:space="preserve"> </v>
      </c>
      <c r="X68" s="234" t="str">
        <f t="shared" si="12"/>
        <v/>
      </c>
      <c r="AL68" s="268" t="str">
        <f t="shared" si="13"/>
        <v/>
      </c>
      <c r="AM68" s="270">
        <f t="shared" si="14"/>
        <v>0</v>
      </c>
    </row>
    <row r="69" spans="1:39" ht="14.1" customHeight="1" x14ac:dyDescent="0.3">
      <c r="A69" s="131">
        <v>62</v>
      </c>
      <c r="B69" s="131">
        <f t="shared" si="16"/>
        <v>1</v>
      </c>
      <c r="C69" s="129"/>
      <c r="D69" s="132" t="str">
        <f>IF(C69="","",(IF(ISERROR(VLOOKUP(C69,FSGT4_Inscr!$F$7:$L$110,2,FALSE))=TRUE,VLOOKUP(C69,FSGT5_Inscr!$F$7:$L$110,2,FALSE),(VLOOKUP(C69,FSGT4_Inscr!$F$7:$L$110,2,FALSE)))))</f>
        <v/>
      </c>
      <c r="E69" s="132" t="str">
        <f>IF(C69="","",(IF(ISERROR(VLOOKUP(C69,FSGT4_Inscr!$F$7:$L$110,3,FALSE))=TRUE,VLOOKUP(C69,FSGT5_Inscr!$F$7:$L$110,3,FALSE),(VLOOKUP(C69,FSGT4_Inscr!$F$7:$L$110,3,FALSE)))))</f>
        <v/>
      </c>
      <c r="F69" s="132" t="str">
        <f>IF(C69="","",(IF(ISERROR(VLOOKUP(C69,FSGT4_Inscr!$F$7:$L$110,4,FALSE))=TRUE,VLOOKUP(C69,FSGT5_Inscr!$F$7:$L$110,4,FALSE),(VLOOKUP(C69,FSGT4_Inscr!$F$7:$L$110,4,FALSE)))))</f>
        <v/>
      </c>
      <c r="G69" s="132" t="str">
        <f>IF(C69="","",(IF(ISERROR(VLOOKUP(C69,FSGT4_Inscr!$F$7:$L$110,5,FALSE))=TRUE,VLOOKUP(C69,FSGT5_Inscr!$F$7:$L$110,5,FALSE),(VLOOKUP(C69,FSGT4_Inscr!$F$7:$L$110,5,FALSE)))))</f>
        <v/>
      </c>
      <c r="H69" s="132" t="str">
        <f>IF(C69="","",(IF(ISERROR(VLOOKUP(C69,FSGT4_Inscr!$F$7:$L$110,6,FALSE))=TRUE,VLOOKUP(C69,FSGT5_Inscr!$F$7:$L$110,6,FALSE),(VLOOKUP(C69,FSGT4_Inscr!$F$7:$L$110,6,FALSE)))))</f>
        <v/>
      </c>
      <c r="I69" s="78"/>
      <c r="J69" s="241">
        <f t="shared" si="1"/>
        <v>0</v>
      </c>
      <c r="K69" s="204">
        <f>IF(J69=1,(SUM($J$8:J69)*J69),0)</f>
        <v>0</v>
      </c>
      <c r="L69" s="204" t="str">
        <f t="shared" si="2"/>
        <v xml:space="preserve"> </v>
      </c>
      <c r="M69" s="204" t="str">
        <f t="shared" si="3"/>
        <v xml:space="preserve"> </v>
      </c>
      <c r="N69" s="249" t="str">
        <f t="shared" si="4"/>
        <v xml:space="preserve"> </v>
      </c>
      <c r="O69" s="143" t="str">
        <f t="shared" si="5"/>
        <v xml:space="preserve"> </v>
      </c>
      <c r="P69" s="233" t="str">
        <f t="shared" si="6"/>
        <v/>
      </c>
      <c r="Q69" s="143"/>
      <c r="R69" s="241">
        <f t="shared" si="7"/>
        <v>0</v>
      </c>
      <c r="S69" s="204">
        <f>IF(R69=1,(SUM($R$8:R69)*R69),0)</f>
        <v>0</v>
      </c>
      <c r="T69" s="204" t="str">
        <f t="shared" si="8"/>
        <v xml:space="preserve"> </v>
      </c>
      <c r="U69" s="204" t="str">
        <f t="shared" si="9"/>
        <v xml:space="preserve"> </v>
      </c>
      <c r="V69" s="249" t="str">
        <f t="shared" si="10"/>
        <v xml:space="preserve"> </v>
      </c>
      <c r="W69" s="252" t="str">
        <f t="shared" si="11"/>
        <v xml:space="preserve"> </v>
      </c>
      <c r="X69" s="233" t="str">
        <f t="shared" si="12"/>
        <v/>
      </c>
      <c r="AL69" s="268" t="str">
        <f t="shared" si="13"/>
        <v/>
      </c>
      <c r="AM69" s="270">
        <f t="shared" si="14"/>
        <v>0</v>
      </c>
    </row>
    <row r="70" spans="1:39" ht="14.1" customHeight="1" x14ac:dyDescent="0.3">
      <c r="A70" s="130">
        <v>63</v>
      </c>
      <c r="B70" s="130">
        <f t="shared" si="16"/>
        <v>1</v>
      </c>
      <c r="C70" s="130"/>
      <c r="D70" s="130" t="str">
        <f>IF(C70="","",(IF(ISERROR(VLOOKUP(C70,FSGT4_Inscr!$F$7:$L$110,2,FALSE))=TRUE,VLOOKUP(C70,FSGT5_Inscr!$F$7:$L$110,2,FALSE),(VLOOKUP(C70,FSGT4_Inscr!$F$7:$L$110,2,FALSE)))))</f>
        <v/>
      </c>
      <c r="E70" s="130" t="str">
        <f>IF(C70="","",(IF(ISERROR(VLOOKUP(C70,FSGT4_Inscr!$F$7:$L$110,3,FALSE))=TRUE,VLOOKUP(C70,FSGT5_Inscr!$F$7:$L$110,3,FALSE),(VLOOKUP(C70,FSGT4_Inscr!$F$7:$L$110,3,FALSE)))))</f>
        <v/>
      </c>
      <c r="F70" s="130" t="str">
        <f>IF(C70="","",(IF(ISERROR(VLOOKUP(C70,FSGT4_Inscr!$F$7:$L$110,4,FALSE))=TRUE,VLOOKUP(C70,FSGT5_Inscr!$F$7:$L$110,4,FALSE),(VLOOKUP(C70,FSGT4_Inscr!$F$7:$L$110,4,FALSE)))))</f>
        <v/>
      </c>
      <c r="G70" s="130" t="str">
        <f>IF(C70="","",(IF(ISERROR(VLOOKUP(C70,FSGT4_Inscr!$F$7:$L$110,5,FALSE))=TRUE,VLOOKUP(C70,FSGT5_Inscr!$F$7:$L$110,5,FALSE),(VLOOKUP(C70,FSGT4_Inscr!$F$7:$L$110,5,FALSE)))))</f>
        <v/>
      </c>
      <c r="H70" s="130" t="str">
        <f>IF(C70="","",(IF(ISERROR(VLOOKUP(C70,FSGT4_Inscr!$F$7:$L$110,6,FALSE))=TRUE,VLOOKUP(C70,FSGT5_Inscr!$F$7:$L$110,6,FALSE),(VLOOKUP(C70,FSGT4_Inscr!$F$7:$L$110,6,FALSE)))))</f>
        <v/>
      </c>
      <c r="I70" s="196"/>
      <c r="J70" s="198">
        <f t="shared" si="1"/>
        <v>0</v>
      </c>
      <c r="K70" s="203">
        <f>IF(J70=1,(SUM($J$8:J70)*J70),0)</f>
        <v>0</v>
      </c>
      <c r="L70" s="203" t="str">
        <f t="shared" si="2"/>
        <v xml:space="preserve"> </v>
      </c>
      <c r="M70" s="203" t="str">
        <f t="shared" si="3"/>
        <v xml:space="preserve"> </v>
      </c>
      <c r="N70" s="248" t="str">
        <f t="shared" si="4"/>
        <v xml:space="preserve"> </v>
      </c>
      <c r="O70" s="144" t="str">
        <f t="shared" si="5"/>
        <v xml:space="preserve"> </v>
      </c>
      <c r="P70" s="234" t="str">
        <f t="shared" si="6"/>
        <v/>
      </c>
      <c r="Q70" s="144"/>
      <c r="R70" s="198">
        <f t="shared" si="7"/>
        <v>0</v>
      </c>
      <c r="S70" s="203">
        <f>IF(R70=1,(SUM($R$8:R70)*R70),0)</f>
        <v>0</v>
      </c>
      <c r="T70" s="203" t="str">
        <f t="shared" si="8"/>
        <v xml:space="preserve"> </v>
      </c>
      <c r="U70" s="203" t="str">
        <f t="shared" si="9"/>
        <v xml:space="preserve"> </v>
      </c>
      <c r="V70" s="248" t="str">
        <f t="shared" si="10"/>
        <v xml:space="preserve"> </v>
      </c>
      <c r="W70" s="253" t="str">
        <f t="shared" si="11"/>
        <v xml:space="preserve"> </v>
      </c>
      <c r="X70" s="234" t="str">
        <f t="shared" si="12"/>
        <v/>
      </c>
      <c r="AL70" s="268" t="str">
        <f t="shared" si="13"/>
        <v/>
      </c>
      <c r="AM70" s="270">
        <f t="shared" si="14"/>
        <v>0</v>
      </c>
    </row>
    <row r="71" spans="1:39" ht="14.1" customHeight="1" x14ac:dyDescent="0.3">
      <c r="A71" s="131">
        <v>64</v>
      </c>
      <c r="B71" s="131">
        <f t="shared" si="16"/>
        <v>1</v>
      </c>
      <c r="C71" s="129"/>
      <c r="D71" s="132" t="str">
        <f>IF(C71="","",(IF(ISERROR(VLOOKUP(C71,FSGT4_Inscr!$F$7:$L$110,2,FALSE))=TRUE,VLOOKUP(C71,FSGT5_Inscr!$F$7:$L$110,2,FALSE),(VLOOKUP(C71,FSGT4_Inscr!$F$7:$L$110,2,FALSE)))))</f>
        <v/>
      </c>
      <c r="E71" s="132" t="str">
        <f>IF(C71="","",(IF(ISERROR(VLOOKUP(C71,FSGT4_Inscr!$F$7:$L$110,3,FALSE))=TRUE,VLOOKUP(C71,FSGT5_Inscr!$F$7:$L$110,3,FALSE),(VLOOKUP(C71,FSGT4_Inscr!$F$7:$L$110,3,FALSE)))))</f>
        <v/>
      </c>
      <c r="F71" s="132" t="str">
        <f>IF(C71="","",(IF(ISERROR(VLOOKUP(C71,FSGT4_Inscr!$F$7:$L$110,4,FALSE))=TRUE,VLOOKUP(C71,FSGT5_Inscr!$F$7:$L$110,4,FALSE),(VLOOKUP(C71,FSGT4_Inscr!$F$7:$L$110,4,FALSE)))))</f>
        <v/>
      </c>
      <c r="G71" s="132" t="str">
        <f>IF(C71="","",(IF(ISERROR(VLOOKUP(C71,FSGT4_Inscr!$F$7:$L$110,5,FALSE))=TRUE,VLOOKUP(C71,FSGT5_Inscr!$F$7:$L$110,5,FALSE),(VLOOKUP(C71,FSGT4_Inscr!$F$7:$L$110,5,FALSE)))))</f>
        <v/>
      </c>
      <c r="H71" s="132" t="str">
        <f>IF(C71="","",(IF(ISERROR(VLOOKUP(C71,FSGT4_Inscr!$F$7:$L$110,6,FALSE))=TRUE,VLOOKUP(C71,FSGT5_Inscr!$F$7:$L$110,6,FALSE),(VLOOKUP(C71,FSGT4_Inscr!$F$7:$L$110,6,FALSE)))))</f>
        <v/>
      </c>
      <c r="I71" s="78"/>
      <c r="J71" s="241">
        <f t="shared" si="1"/>
        <v>0</v>
      </c>
      <c r="K71" s="204">
        <f>IF(J71=1,(SUM($J$8:J71)*J71),0)</f>
        <v>0</v>
      </c>
      <c r="L71" s="204" t="str">
        <f t="shared" si="2"/>
        <v xml:space="preserve"> </v>
      </c>
      <c r="M71" s="204" t="str">
        <f t="shared" si="3"/>
        <v xml:space="preserve"> </v>
      </c>
      <c r="N71" s="249" t="str">
        <f t="shared" si="4"/>
        <v xml:space="preserve"> </v>
      </c>
      <c r="O71" s="143" t="str">
        <f t="shared" si="5"/>
        <v xml:space="preserve"> </v>
      </c>
      <c r="P71" s="233" t="str">
        <f t="shared" si="6"/>
        <v/>
      </c>
      <c r="Q71" s="143"/>
      <c r="R71" s="241">
        <f t="shared" si="7"/>
        <v>0</v>
      </c>
      <c r="S71" s="204">
        <f>IF(R71=1,(SUM($R$8:R71)*R71),0)</f>
        <v>0</v>
      </c>
      <c r="T71" s="204" t="str">
        <f t="shared" si="8"/>
        <v xml:space="preserve"> </v>
      </c>
      <c r="U71" s="204" t="str">
        <f t="shared" si="9"/>
        <v xml:space="preserve"> </v>
      </c>
      <c r="V71" s="249" t="str">
        <f t="shared" si="10"/>
        <v xml:space="preserve"> </v>
      </c>
      <c r="W71" s="252" t="str">
        <f t="shared" si="11"/>
        <v xml:space="preserve"> </v>
      </c>
      <c r="X71" s="233" t="str">
        <f t="shared" si="12"/>
        <v/>
      </c>
      <c r="AL71" s="268" t="str">
        <f t="shared" si="13"/>
        <v/>
      </c>
      <c r="AM71" s="270">
        <f t="shared" si="14"/>
        <v>0</v>
      </c>
    </row>
    <row r="72" spans="1:39" ht="14.1" customHeight="1" x14ac:dyDescent="0.3">
      <c r="A72" s="130">
        <v>65</v>
      </c>
      <c r="B72" s="130">
        <f t="shared" si="16"/>
        <v>1</v>
      </c>
      <c r="C72" s="130"/>
      <c r="D72" s="130" t="str">
        <f>IF(C72="","",(IF(ISERROR(VLOOKUP(C72,FSGT4_Inscr!$F$7:$L$110,2,FALSE))=TRUE,VLOOKUP(C72,FSGT5_Inscr!$F$7:$L$110,2,FALSE),(VLOOKUP(C72,FSGT4_Inscr!$F$7:$L$110,2,FALSE)))))</f>
        <v/>
      </c>
      <c r="E72" s="130" t="str">
        <f>IF(C72="","",(IF(ISERROR(VLOOKUP(C72,FSGT4_Inscr!$F$7:$L$110,3,FALSE))=TRUE,VLOOKUP(C72,FSGT5_Inscr!$F$7:$L$110,3,FALSE),(VLOOKUP(C72,FSGT4_Inscr!$F$7:$L$110,3,FALSE)))))</f>
        <v/>
      </c>
      <c r="F72" s="130" t="str">
        <f>IF(C72="","",(IF(ISERROR(VLOOKUP(C72,FSGT4_Inscr!$F$7:$L$110,4,FALSE))=TRUE,VLOOKUP(C72,FSGT5_Inscr!$F$7:$L$110,4,FALSE),(VLOOKUP(C72,FSGT4_Inscr!$F$7:$L$110,4,FALSE)))))</f>
        <v/>
      </c>
      <c r="G72" s="130" t="str">
        <f>IF(C72="","",(IF(ISERROR(VLOOKUP(C72,FSGT4_Inscr!$F$7:$L$110,5,FALSE))=TRUE,VLOOKUP(C72,FSGT5_Inscr!$F$7:$L$110,5,FALSE),(VLOOKUP(C72,FSGT4_Inscr!$F$7:$L$110,5,FALSE)))))</f>
        <v/>
      </c>
      <c r="H72" s="130" t="str">
        <f>IF(C72="","",(IF(ISERROR(VLOOKUP(C72,FSGT4_Inscr!$F$7:$L$110,6,FALSE))=TRUE,VLOOKUP(C72,FSGT5_Inscr!$F$7:$L$110,6,FALSE),(VLOOKUP(C72,FSGT4_Inscr!$F$7:$L$110,6,FALSE)))))</f>
        <v/>
      </c>
      <c r="I72" s="196"/>
      <c r="J72" s="198">
        <f t="shared" si="1"/>
        <v>0</v>
      </c>
      <c r="K72" s="203">
        <f>IF(J72=1,(SUM($J$8:J72)*J72),0)</f>
        <v>0</v>
      </c>
      <c r="L72" s="203" t="str">
        <f t="shared" si="2"/>
        <v xml:space="preserve"> </v>
      </c>
      <c r="M72" s="203" t="str">
        <f t="shared" si="3"/>
        <v xml:space="preserve"> </v>
      </c>
      <c r="N72" s="248" t="str">
        <f t="shared" si="4"/>
        <v xml:space="preserve"> </v>
      </c>
      <c r="O72" s="144" t="str">
        <f t="shared" si="5"/>
        <v xml:space="preserve"> </v>
      </c>
      <c r="P72" s="234" t="str">
        <f t="shared" si="6"/>
        <v/>
      </c>
      <c r="Q72" s="144"/>
      <c r="R72" s="198">
        <f t="shared" si="7"/>
        <v>0</v>
      </c>
      <c r="S72" s="203">
        <f>IF(R72=1,(SUM($R$8:R72)*R72),0)</f>
        <v>0</v>
      </c>
      <c r="T72" s="203" t="str">
        <f t="shared" si="8"/>
        <v xml:space="preserve"> </v>
      </c>
      <c r="U72" s="203" t="str">
        <f t="shared" si="9"/>
        <v xml:space="preserve"> </v>
      </c>
      <c r="V72" s="248" t="str">
        <f t="shared" si="10"/>
        <v xml:space="preserve"> </v>
      </c>
      <c r="W72" s="253" t="str">
        <f t="shared" si="11"/>
        <v xml:space="preserve"> </v>
      </c>
      <c r="X72" s="234" t="str">
        <f t="shared" si="12"/>
        <v/>
      </c>
      <c r="AL72" s="268" t="str">
        <f t="shared" si="13"/>
        <v/>
      </c>
      <c r="AM72" s="270">
        <f t="shared" si="14"/>
        <v>0</v>
      </c>
    </row>
    <row r="73" spans="1:39" ht="14.1" customHeight="1" x14ac:dyDescent="0.3">
      <c r="A73" s="131">
        <v>66</v>
      </c>
      <c r="B73" s="131">
        <f t="shared" si="16"/>
        <v>1</v>
      </c>
      <c r="C73" s="129"/>
      <c r="D73" s="132" t="str">
        <f>IF(C73="","",(IF(ISERROR(VLOOKUP(C73,FSGT4_Inscr!$F$7:$L$110,2,FALSE))=TRUE,VLOOKUP(C73,FSGT5_Inscr!$F$7:$L$110,2,FALSE),(VLOOKUP(C73,FSGT4_Inscr!$F$7:$L$110,2,FALSE)))))</f>
        <v/>
      </c>
      <c r="E73" s="132" t="str">
        <f>IF(C73="","",(IF(ISERROR(VLOOKUP(C73,FSGT4_Inscr!$F$7:$L$110,3,FALSE))=TRUE,VLOOKUP(C73,FSGT5_Inscr!$F$7:$L$110,3,FALSE),(VLOOKUP(C73,FSGT4_Inscr!$F$7:$L$110,3,FALSE)))))</f>
        <v/>
      </c>
      <c r="F73" s="132" t="str">
        <f>IF(C73="","",(IF(ISERROR(VLOOKUP(C73,FSGT4_Inscr!$F$7:$L$110,4,FALSE))=TRUE,VLOOKUP(C73,FSGT5_Inscr!$F$7:$L$110,4,FALSE),(VLOOKUP(C73,FSGT4_Inscr!$F$7:$L$110,4,FALSE)))))</f>
        <v/>
      </c>
      <c r="G73" s="132" t="str">
        <f>IF(C73="","",(IF(ISERROR(VLOOKUP(C73,FSGT4_Inscr!$F$7:$L$110,5,FALSE))=TRUE,VLOOKUP(C73,FSGT5_Inscr!$F$7:$L$110,5,FALSE),(VLOOKUP(C73,FSGT4_Inscr!$F$7:$L$110,5,FALSE)))))</f>
        <v/>
      </c>
      <c r="H73" s="132" t="str">
        <f>IF(C73="","",(IF(ISERROR(VLOOKUP(C73,FSGT4_Inscr!$F$7:$L$110,6,FALSE))=TRUE,VLOOKUP(C73,FSGT5_Inscr!$F$7:$L$110,6,FALSE),(VLOOKUP(C73,FSGT4_Inscr!$F$7:$L$110,6,FALSE)))))</f>
        <v/>
      </c>
      <c r="I73" s="78"/>
      <c r="J73" s="241">
        <f t="shared" ref="J73:J107" si="17">IF(H73=4,1,0)*B73</f>
        <v>0</v>
      </c>
      <c r="K73" s="204">
        <f>IF(J73=1,(SUM($J$8:J73)*J73),0)</f>
        <v>0</v>
      </c>
      <c r="L73" s="204" t="str">
        <f t="shared" ref="L73:L107" si="18">IF(J73&gt;0,(J73*($L$2-(K73*4)+4))," ")</f>
        <v xml:space="preserve"> </v>
      </c>
      <c r="M73" s="204" t="str">
        <f t="shared" ref="M73:M107" si="19">IF(AND(K73&gt;0,K73&lt;6),(L73*2),L73)</f>
        <v xml:space="preserve"> </v>
      </c>
      <c r="N73" s="249" t="str">
        <f t="shared" ref="N73:N107" si="20">IF(K73=1,(M73+100),M73)</f>
        <v xml:space="preserve"> </v>
      </c>
      <c r="O73" s="143" t="str">
        <f t="shared" ref="O73:O107" si="21">IF(K73&lt;&gt;0,K73," ")</f>
        <v xml:space="preserve"> </v>
      </c>
      <c r="P73" s="233" t="str">
        <f t="shared" ref="P73:P107" si="22">IF(H73&lt;&gt;4,"",(IF(A73="NC",1,(IF(A73="A",($M$2-4),N73)))))</f>
        <v/>
      </c>
      <c r="Q73" s="143"/>
      <c r="R73" s="241">
        <f t="shared" ref="R73:R107" si="23">IF(H73=5,1,0)*B73</f>
        <v>0</v>
      </c>
      <c r="S73" s="204">
        <f>IF(R73=1,(SUM($R$8:R73)*R73),0)</f>
        <v>0</v>
      </c>
      <c r="T73" s="204" t="str">
        <f t="shared" ref="T73:T107" si="24">IF(R73&gt;0,(R73*($T$2-(S73*4)+4))," ")</f>
        <v xml:space="preserve"> </v>
      </c>
      <c r="U73" s="204" t="str">
        <f t="shared" ref="U73:U107" si="25">IF(AND(S73&gt;0,S73&lt;6),(T73*2),T73)</f>
        <v xml:space="preserve"> </v>
      </c>
      <c r="V73" s="249" t="str">
        <f t="shared" ref="V73:V107" si="26">IF(S73=1,(U73+100),U73)</f>
        <v xml:space="preserve"> </v>
      </c>
      <c r="W73" s="252" t="str">
        <f t="shared" ref="W73:W107" si="27">IF(S73&lt;&gt;0,S73," ")</f>
        <v xml:space="preserve"> </v>
      </c>
      <c r="X73" s="233" t="str">
        <f t="shared" ref="X73:X107" si="28">IF(H73&lt;&gt;5,"",(IF(A73="NC",1,(IF(A73="A",($U$2-4),V73)))))</f>
        <v/>
      </c>
      <c r="AL73" s="268" t="str">
        <f t="shared" ref="AL73:AL97" si="29">CONCATENATE(C73,D73)</f>
        <v/>
      </c>
      <c r="AM73" s="270">
        <f t="shared" ref="AM73:AM97" si="30">C73</f>
        <v>0</v>
      </c>
    </row>
    <row r="74" spans="1:39" ht="14.1" customHeight="1" x14ac:dyDescent="0.3">
      <c r="A74" s="130">
        <v>67</v>
      </c>
      <c r="B74" s="130">
        <f t="shared" si="16"/>
        <v>1</v>
      </c>
      <c r="C74" s="130"/>
      <c r="D74" s="130" t="str">
        <f>IF(C74="","",(IF(ISERROR(VLOOKUP(C74,FSGT4_Inscr!$F$7:$L$110,2,FALSE))=TRUE,VLOOKUP(C74,FSGT5_Inscr!$F$7:$L$110,2,FALSE),(VLOOKUP(C74,FSGT4_Inscr!$F$7:$L$110,2,FALSE)))))</f>
        <v/>
      </c>
      <c r="E74" s="130" t="str">
        <f>IF(C74="","",(IF(ISERROR(VLOOKUP(C74,FSGT4_Inscr!$F$7:$L$110,3,FALSE))=TRUE,VLOOKUP(C74,FSGT5_Inscr!$F$7:$L$110,3,FALSE),(VLOOKUP(C74,FSGT4_Inscr!$F$7:$L$110,3,FALSE)))))</f>
        <v/>
      </c>
      <c r="F74" s="130" t="str">
        <f>IF(C74="","",(IF(ISERROR(VLOOKUP(C74,FSGT4_Inscr!$F$7:$L$110,4,FALSE))=TRUE,VLOOKUP(C74,FSGT5_Inscr!$F$7:$L$110,4,FALSE),(VLOOKUP(C74,FSGT4_Inscr!$F$7:$L$110,4,FALSE)))))</f>
        <v/>
      </c>
      <c r="G74" s="130" t="str">
        <f>IF(C74="","",(IF(ISERROR(VLOOKUP(C74,FSGT4_Inscr!$F$7:$L$110,5,FALSE))=TRUE,VLOOKUP(C74,FSGT5_Inscr!$F$7:$L$110,5,FALSE),(VLOOKUP(C74,FSGT4_Inscr!$F$7:$L$110,5,FALSE)))))</f>
        <v/>
      </c>
      <c r="H74" s="130" t="str">
        <f>IF(C74="","",(IF(ISERROR(VLOOKUP(C74,FSGT4_Inscr!$F$7:$L$110,6,FALSE))=TRUE,VLOOKUP(C74,FSGT5_Inscr!$F$7:$L$110,6,FALSE),(VLOOKUP(C74,FSGT4_Inscr!$F$7:$L$110,6,FALSE)))))</f>
        <v/>
      </c>
      <c r="I74" s="196"/>
      <c r="J74" s="198">
        <f t="shared" si="17"/>
        <v>0</v>
      </c>
      <c r="K74" s="203">
        <f>IF(J74=1,(SUM($J$8:J74)*J74),0)</f>
        <v>0</v>
      </c>
      <c r="L74" s="203" t="str">
        <f t="shared" si="18"/>
        <v xml:space="preserve"> </v>
      </c>
      <c r="M74" s="203" t="str">
        <f t="shared" si="19"/>
        <v xml:space="preserve"> </v>
      </c>
      <c r="N74" s="248" t="str">
        <f t="shared" si="20"/>
        <v xml:space="preserve"> </v>
      </c>
      <c r="O74" s="144" t="str">
        <f t="shared" si="21"/>
        <v xml:space="preserve"> </v>
      </c>
      <c r="P74" s="234" t="str">
        <f t="shared" si="22"/>
        <v/>
      </c>
      <c r="Q74" s="144"/>
      <c r="R74" s="198">
        <f t="shared" si="23"/>
        <v>0</v>
      </c>
      <c r="S74" s="203">
        <f>IF(R74=1,(SUM($R$8:R74)*R74),0)</f>
        <v>0</v>
      </c>
      <c r="T74" s="203" t="str">
        <f t="shared" si="24"/>
        <v xml:space="preserve"> </v>
      </c>
      <c r="U74" s="203" t="str">
        <f t="shared" si="25"/>
        <v xml:space="preserve"> </v>
      </c>
      <c r="V74" s="248" t="str">
        <f t="shared" si="26"/>
        <v xml:space="preserve"> </v>
      </c>
      <c r="W74" s="253" t="str">
        <f t="shared" si="27"/>
        <v xml:space="preserve"> </v>
      </c>
      <c r="X74" s="234" t="str">
        <f t="shared" si="28"/>
        <v/>
      </c>
      <c r="AL74" s="268" t="str">
        <f t="shared" si="29"/>
        <v/>
      </c>
      <c r="AM74" s="270">
        <f t="shared" si="30"/>
        <v>0</v>
      </c>
    </row>
    <row r="75" spans="1:39" ht="14.1" customHeight="1" x14ac:dyDescent="0.3">
      <c r="A75" s="131">
        <v>68</v>
      </c>
      <c r="B75" s="131">
        <f t="shared" si="16"/>
        <v>1</v>
      </c>
      <c r="C75" s="129"/>
      <c r="D75" s="132" t="str">
        <f>IF(C75="","",(IF(ISERROR(VLOOKUP(C75,FSGT4_Inscr!$F$7:$L$110,2,FALSE))=TRUE,VLOOKUP(C75,FSGT5_Inscr!$F$7:$L$110,2,FALSE),(VLOOKUP(C75,FSGT4_Inscr!$F$7:$L$110,2,FALSE)))))</f>
        <v/>
      </c>
      <c r="E75" s="132" t="str">
        <f>IF(C75="","",(IF(ISERROR(VLOOKUP(C75,FSGT4_Inscr!$F$7:$L$110,3,FALSE))=TRUE,VLOOKUP(C75,FSGT5_Inscr!$F$7:$L$110,3,FALSE),(VLOOKUP(C75,FSGT4_Inscr!$F$7:$L$110,3,FALSE)))))</f>
        <v/>
      </c>
      <c r="F75" s="132" t="str">
        <f>IF(C75="","",(IF(ISERROR(VLOOKUP(C75,FSGT4_Inscr!$F$7:$L$110,4,FALSE))=TRUE,VLOOKUP(C75,FSGT5_Inscr!$F$7:$L$110,4,FALSE),(VLOOKUP(C75,FSGT4_Inscr!$F$7:$L$110,4,FALSE)))))</f>
        <v/>
      </c>
      <c r="G75" s="132" t="str">
        <f>IF(C75="","",(IF(ISERROR(VLOOKUP(C75,FSGT4_Inscr!$F$7:$L$110,5,FALSE))=TRUE,VLOOKUP(C75,FSGT5_Inscr!$F$7:$L$110,5,FALSE),(VLOOKUP(C75,FSGT4_Inscr!$F$7:$L$110,5,FALSE)))))</f>
        <v/>
      </c>
      <c r="H75" s="132" t="str">
        <f>IF(C75="","",(IF(ISERROR(VLOOKUP(C75,FSGT4_Inscr!$F$7:$L$110,6,FALSE))=TRUE,VLOOKUP(C75,FSGT5_Inscr!$F$7:$L$110,6,FALSE),(VLOOKUP(C75,FSGT4_Inscr!$F$7:$L$110,6,FALSE)))))</f>
        <v/>
      </c>
      <c r="I75" s="78"/>
      <c r="J75" s="241">
        <f t="shared" si="17"/>
        <v>0</v>
      </c>
      <c r="K75" s="204">
        <f>IF(J75=1,(SUM($J$8:J75)*J75),0)</f>
        <v>0</v>
      </c>
      <c r="L75" s="204" t="str">
        <f t="shared" si="18"/>
        <v xml:space="preserve"> </v>
      </c>
      <c r="M75" s="204" t="str">
        <f t="shared" si="19"/>
        <v xml:space="preserve"> </v>
      </c>
      <c r="N75" s="249" t="str">
        <f t="shared" si="20"/>
        <v xml:space="preserve"> </v>
      </c>
      <c r="O75" s="143" t="str">
        <f t="shared" si="21"/>
        <v xml:space="preserve"> </v>
      </c>
      <c r="P75" s="233" t="str">
        <f t="shared" si="22"/>
        <v/>
      </c>
      <c r="Q75" s="143"/>
      <c r="R75" s="241">
        <f t="shared" si="23"/>
        <v>0</v>
      </c>
      <c r="S75" s="204">
        <f>IF(R75=1,(SUM($R$8:R75)*R75),0)</f>
        <v>0</v>
      </c>
      <c r="T75" s="204" t="str">
        <f t="shared" si="24"/>
        <v xml:space="preserve"> </v>
      </c>
      <c r="U75" s="204" t="str">
        <f t="shared" si="25"/>
        <v xml:space="preserve"> </v>
      </c>
      <c r="V75" s="249" t="str">
        <f t="shared" si="26"/>
        <v xml:space="preserve"> </v>
      </c>
      <c r="W75" s="252" t="str">
        <f t="shared" si="27"/>
        <v xml:space="preserve"> </v>
      </c>
      <c r="X75" s="233" t="str">
        <f t="shared" si="28"/>
        <v/>
      </c>
      <c r="AL75" s="268" t="str">
        <f t="shared" si="29"/>
        <v/>
      </c>
      <c r="AM75" s="270">
        <f t="shared" si="30"/>
        <v>0</v>
      </c>
    </row>
    <row r="76" spans="1:39" ht="14.1" customHeight="1" x14ac:dyDescent="0.3">
      <c r="A76" s="130">
        <v>69</v>
      </c>
      <c r="B76" s="130">
        <f t="shared" si="16"/>
        <v>1</v>
      </c>
      <c r="C76" s="130"/>
      <c r="D76" s="130" t="str">
        <f>IF(C76="","",(IF(ISERROR(VLOOKUP(C76,FSGT4_Inscr!$F$7:$L$110,2,FALSE))=TRUE,VLOOKUP(C76,FSGT5_Inscr!$F$7:$L$110,2,FALSE),(VLOOKUP(C76,FSGT4_Inscr!$F$7:$L$110,2,FALSE)))))</f>
        <v/>
      </c>
      <c r="E76" s="130" t="str">
        <f>IF(C76="","",(IF(ISERROR(VLOOKUP(C76,FSGT4_Inscr!$F$7:$L$110,3,FALSE))=TRUE,VLOOKUP(C76,FSGT5_Inscr!$F$7:$L$110,3,FALSE),(VLOOKUP(C76,FSGT4_Inscr!$F$7:$L$110,3,FALSE)))))</f>
        <v/>
      </c>
      <c r="F76" s="130" t="str">
        <f>IF(C76="","",(IF(ISERROR(VLOOKUP(C76,FSGT4_Inscr!$F$7:$L$110,4,FALSE))=TRUE,VLOOKUP(C76,FSGT5_Inscr!$F$7:$L$110,4,FALSE),(VLOOKUP(C76,FSGT4_Inscr!$F$7:$L$110,4,FALSE)))))</f>
        <v/>
      </c>
      <c r="G76" s="130" t="str">
        <f>IF(C76="","",(IF(ISERROR(VLOOKUP(C76,FSGT4_Inscr!$F$7:$L$110,5,FALSE))=TRUE,VLOOKUP(C76,FSGT5_Inscr!$F$7:$L$110,5,FALSE),(VLOOKUP(C76,FSGT4_Inscr!$F$7:$L$110,5,FALSE)))))</f>
        <v/>
      </c>
      <c r="H76" s="130" t="str">
        <f>IF(C76="","",(IF(ISERROR(VLOOKUP(C76,FSGT4_Inscr!$F$7:$L$110,6,FALSE))=TRUE,VLOOKUP(C76,FSGT5_Inscr!$F$7:$L$110,6,FALSE),(VLOOKUP(C76,FSGT4_Inscr!$F$7:$L$110,6,FALSE)))))</f>
        <v/>
      </c>
      <c r="I76" s="196"/>
      <c r="J76" s="198">
        <f t="shared" si="17"/>
        <v>0</v>
      </c>
      <c r="K76" s="203">
        <f>IF(J76=1,(SUM($J$8:J76)*J76),0)</f>
        <v>0</v>
      </c>
      <c r="L76" s="203" t="str">
        <f t="shared" si="18"/>
        <v xml:space="preserve"> </v>
      </c>
      <c r="M76" s="203" t="str">
        <f t="shared" si="19"/>
        <v xml:space="preserve"> </v>
      </c>
      <c r="N76" s="248" t="str">
        <f t="shared" si="20"/>
        <v xml:space="preserve"> </v>
      </c>
      <c r="O76" s="144" t="str">
        <f t="shared" si="21"/>
        <v xml:space="preserve"> </v>
      </c>
      <c r="P76" s="234" t="str">
        <f t="shared" si="22"/>
        <v/>
      </c>
      <c r="Q76" s="144"/>
      <c r="R76" s="198">
        <f t="shared" si="23"/>
        <v>0</v>
      </c>
      <c r="S76" s="203">
        <f>IF(R76=1,(SUM($R$8:R76)*R76),0)</f>
        <v>0</v>
      </c>
      <c r="T76" s="203" t="str">
        <f t="shared" si="24"/>
        <v xml:space="preserve"> </v>
      </c>
      <c r="U76" s="203" t="str">
        <f t="shared" si="25"/>
        <v xml:space="preserve"> </v>
      </c>
      <c r="V76" s="248" t="str">
        <f t="shared" si="26"/>
        <v xml:space="preserve"> </v>
      </c>
      <c r="W76" s="253" t="str">
        <f t="shared" si="27"/>
        <v xml:space="preserve"> </v>
      </c>
      <c r="X76" s="234" t="str">
        <f t="shared" si="28"/>
        <v/>
      </c>
      <c r="AL76" s="268" t="str">
        <f t="shared" si="29"/>
        <v/>
      </c>
      <c r="AM76" s="270">
        <f t="shared" si="30"/>
        <v>0</v>
      </c>
    </row>
    <row r="77" spans="1:39" ht="14.1" customHeight="1" x14ac:dyDescent="0.3">
      <c r="A77" s="131">
        <v>70</v>
      </c>
      <c r="B77" s="131">
        <f t="shared" si="16"/>
        <v>1</v>
      </c>
      <c r="C77" s="129"/>
      <c r="D77" s="132" t="str">
        <f>IF(C77="","",(IF(ISERROR(VLOOKUP(C77,FSGT4_Inscr!$F$7:$L$110,2,FALSE))=TRUE,VLOOKUP(C77,FSGT5_Inscr!$F$7:$L$110,2,FALSE),(VLOOKUP(C77,FSGT4_Inscr!$F$7:$L$110,2,FALSE)))))</f>
        <v/>
      </c>
      <c r="E77" s="132" t="str">
        <f>IF(C77="","",(IF(ISERROR(VLOOKUP(C77,FSGT4_Inscr!$F$7:$L$110,3,FALSE))=TRUE,VLOOKUP(C77,FSGT5_Inscr!$F$7:$L$110,3,FALSE),(VLOOKUP(C77,FSGT4_Inscr!$F$7:$L$110,3,FALSE)))))</f>
        <v/>
      </c>
      <c r="F77" s="132" t="str">
        <f>IF(C77="","",(IF(ISERROR(VLOOKUP(C77,FSGT4_Inscr!$F$7:$L$110,4,FALSE))=TRUE,VLOOKUP(C77,FSGT5_Inscr!$F$7:$L$110,4,FALSE),(VLOOKUP(C77,FSGT4_Inscr!$F$7:$L$110,4,FALSE)))))</f>
        <v/>
      </c>
      <c r="G77" s="132" t="str">
        <f>IF(C77="","",(IF(ISERROR(VLOOKUP(C77,FSGT4_Inscr!$F$7:$L$110,5,FALSE))=TRUE,VLOOKUP(C77,FSGT5_Inscr!$F$7:$L$110,5,FALSE),(VLOOKUP(C77,FSGT4_Inscr!$F$7:$L$110,5,FALSE)))))</f>
        <v/>
      </c>
      <c r="H77" s="132" t="str">
        <f>IF(C77="","",(IF(ISERROR(VLOOKUP(C77,FSGT4_Inscr!$F$7:$L$110,6,FALSE))=TRUE,VLOOKUP(C77,FSGT5_Inscr!$F$7:$L$110,6,FALSE),(VLOOKUP(C77,FSGT4_Inscr!$F$7:$L$110,6,FALSE)))))</f>
        <v/>
      </c>
      <c r="I77" s="78"/>
      <c r="J77" s="241">
        <f t="shared" si="17"/>
        <v>0</v>
      </c>
      <c r="K77" s="204">
        <f>IF(J77=1,(SUM($J$8:J77)*J77),0)</f>
        <v>0</v>
      </c>
      <c r="L77" s="204" t="str">
        <f t="shared" si="18"/>
        <v xml:space="preserve"> </v>
      </c>
      <c r="M77" s="204" t="str">
        <f t="shared" si="19"/>
        <v xml:space="preserve"> </v>
      </c>
      <c r="N77" s="249" t="str">
        <f t="shared" si="20"/>
        <v xml:space="preserve"> </v>
      </c>
      <c r="O77" s="143" t="str">
        <f t="shared" si="21"/>
        <v xml:space="preserve"> </v>
      </c>
      <c r="P77" s="233" t="str">
        <f t="shared" si="22"/>
        <v/>
      </c>
      <c r="Q77" s="143"/>
      <c r="R77" s="241">
        <f t="shared" si="23"/>
        <v>0</v>
      </c>
      <c r="S77" s="204">
        <f>IF(R77=1,(SUM($R$8:R77)*R77),0)</f>
        <v>0</v>
      </c>
      <c r="T77" s="204" t="str">
        <f t="shared" si="24"/>
        <v xml:space="preserve"> </v>
      </c>
      <c r="U77" s="204" t="str">
        <f t="shared" si="25"/>
        <v xml:space="preserve"> </v>
      </c>
      <c r="V77" s="249" t="str">
        <f t="shared" si="26"/>
        <v xml:space="preserve"> </v>
      </c>
      <c r="W77" s="252" t="str">
        <f t="shared" si="27"/>
        <v xml:space="preserve"> </v>
      </c>
      <c r="X77" s="233" t="str">
        <f t="shared" si="28"/>
        <v/>
      </c>
      <c r="AL77" s="268" t="str">
        <f t="shared" si="29"/>
        <v/>
      </c>
      <c r="AM77" s="270">
        <f t="shared" si="30"/>
        <v>0</v>
      </c>
    </row>
    <row r="78" spans="1:39" ht="14.1" customHeight="1" x14ac:dyDescent="0.3">
      <c r="A78" s="130">
        <v>71</v>
      </c>
      <c r="B78" s="130">
        <f t="shared" si="16"/>
        <v>1</v>
      </c>
      <c r="C78" s="130"/>
      <c r="D78" s="130" t="str">
        <f>IF(C78="","",(IF(ISERROR(VLOOKUP(C78,FSGT4_Inscr!$F$7:$L$110,2,FALSE))=TRUE,VLOOKUP(C78,FSGT5_Inscr!$F$7:$L$110,2,FALSE),(VLOOKUP(C78,FSGT4_Inscr!$F$7:$L$110,2,FALSE)))))</f>
        <v/>
      </c>
      <c r="E78" s="130" t="str">
        <f>IF(C78="","",(IF(ISERROR(VLOOKUP(C78,FSGT4_Inscr!$F$7:$L$110,3,FALSE))=TRUE,VLOOKUP(C78,FSGT5_Inscr!$F$7:$L$110,3,FALSE),(VLOOKUP(C78,FSGT4_Inscr!$F$7:$L$110,3,FALSE)))))</f>
        <v/>
      </c>
      <c r="F78" s="130" t="str">
        <f>IF(C78="","",(IF(ISERROR(VLOOKUP(C78,FSGT4_Inscr!$F$7:$L$110,4,FALSE))=TRUE,VLOOKUP(C78,FSGT5_Inscr!$F$7:$L$110,4,FALSE),(VLOOKUP(C78,FSGT4_Inscr!$F$7:$L$110,4,FALSE)))))</f>
        <v/>
      </c>
      <c r="G78" s="130" t="str">
        <f>IF(C78="","",(IF(ISERROR(VLOOKUP(C78,FSGT4_Inscr!$F$7:$L$110,5,FALSE))=TRUE,VLOOKUP(C78,FSGT5_Inscr!$F$7:$L$110,5,FALSE),(VLOOKUP(C78,FSGT4_Inscr!$F$7:$L$110,5,FALSE)))))</f>
        <v/>
      </c>
      <c r="H78" s="130" t="str">
        <f>IF(C78="","",(IF(ISERROR(VLOOKUP(C78,FSGT4_Inscr!$F$7:$L$110,6,FALSE))=TRUE,VLOOKUP(C78,FSGT5_Inscr!$F$7:$L$110,6,FALSE),(VLOOKUP(C78,FSGT4_Inscr!$F$7:$L$110,6,FALSE)))))</f>
        <v/>
      </c>
      <c r="I78" s="196"/>
      <c r="J78" s="198">
        <f t="shared" si="17"/>
        <v>0</v>
      </c>
      <c r="K78" s="203">
        <f>IF(J78=1,(SUM($J$8:J78)*J78),0)</f>
        <v>0</v>
      </c>
      <c r="L78" s="203" t="str">
        <f t="shared" si="18"/>
        <v xml:space="preserve"> </v>
      </c>
      <c r="M78" s="203" t="str">
        <f t="shared" si="19"/>
        <v xml:space="preserve"> </v>
      </c>
      <c r="N78" s="248" t="str">
        <f t="shared" si="20"/>
        <v xml:space="preserve"> </v>
      </c>
      <c r="O78" s="144" t="str">
        <f t="shared" si="21"/>
        <v xml:space="preserve"> </v>
      </c>
      <c r="P78" s="234" t="str">
        <f t="shared" si="22"/>
        <v/>
      </c>
      <c r="Q78" s="144"/>
      <c r="R78" s="198">
        <f t="shared" si="23"/>
        <v>0</v>
      </c>
      <c r="S78" s="203">
        <f>IF(R78=1,(SUM($R$8:R78)*R78),0)</f>
        <v>0</v>
      </c>
      <c r="T78" s="203" t="str">
        <f t="shared" si="24"/>
        <v xml:space="preserve"> </v>
      </c>
      <c r="U78" s="203" t="str">
        <f t="shared" si="25"/>
        <v xml:space="preserve"> </v>
      </c>
      <c r="V78" s="248" t="str">
        <f t="shared" si="26"/>
        <v xml:space="preserve"> </v>
      </c>
      <c r="W78" s="253" t="str">
        <f t="shared" si="27"/>
        <v xml:space="preserve"> </v>
      </c>
      <c r="X78" s="234" t="str">
        <f t="shared" si="28"/>
        <v/>
      </c>
      <c r="AL78" s="268" t="str">
        <f t="shared" si="29"/>
        <v/>
      </c>
      <c r="AM78" s="270">
        <f t="shared" si="30"/>
        <v>0</v>
      </c>
    </row>
    <row r="79" spans="1:39" ht="14.1" customHeight="1" x14ac:dyDescent="0.3">
      <c r="A79" s="131">
        <v>72</v>
      </c>
      <c r="B79" s="131">
        <f t="shared" si="16"/>
        <v>1</v>
      </c>
      <c r="C79" s="129"/>
      <c r="D79" s="132" t="str">
        <f>IF(C79="","",(IF(ISERROR(VLOOKUP(C79,FSGT4_Inscr!$F$7:$L$110,2,FALSE))=TRUE,VLOOKUP(C79,FSGT5_Inscr!$F$7:$L$110,2,FALSE),(VLOOKUP(C79,FSGT4_Inscr!$F$7:$L$110,2,FALSE)))))</f>
        <v/>
      </c>
      <c r="E79" s="132" t="str">
        <f>IF(C79="","",(IF(ISERROR(VLOOKUP(C79,FSGT4_Inscr!$F$7:$L$110,3,FALSE))=TRUE,VLOOKUP(C79,FSGT5_Inscr!$F$7:$L$110,3,FALSE),(VLOOKUP(C79,FSGT4_Inscr!$F$7:$L$110,3,FALSE)))))</f>
        <v/>
      </c>
      <c r="F79" s="132" t="str">
        <f>IF(C79="","",(IF(ISERROR(VLOOKUP(C79,FSGT4_Inscr!$F$7:$L$110,4,FALSE))=TRUE,VLOOKUP(C79,FSGT5_Inscr!$F$7:$L$110,4,FALSE),(VLOOKUP(C79,FSGT4_Inscr!$F$7:$L$110,4,FALSE)))))</f>
        <v/>
      </c>
      <c r="G79" s="132" t="str">
        <f>IF(C79="","",(IF(ISERROR(VLOOKUP(C79,FSGT4_Inscr!$F$7:$L$110,5,FALSE))=TRUE,VLOOKUP(C79,FSGT5_Inscr!$F$7:$L$110,5,FALSE),(VLOOKUP(C79,FSGT4_Inscr!$F$7:$L$110,5,FALSE)))))</f>
        <v/>
      </c>
      <c r="H79" s="132" t="str">
        <f>IF(C79="","",(IF(ISERROR(VLOOKUP(C79,FSGT4_Inscr!$F$7:$L$110,6,FALSE))=TRUE,VLOOKUP(C79,FSGT5_Inscr!$F$7:$L$110,6,FALSE),(VLOOKUP(C79,FSGT4_Inscr!$F$7:$L$110,6,FALSE)))))</f>
        <v/>
      </c>
      <c r="I79" s="78"/>
      <c r="J79" s="241">
        <f t="shared" si="17"/>
        <v>0</v>
      </c>
      <c r="K79" s="204">
        <f>IF(J79=1,(SUM($J$8:J79)*J79),0)</f>
        <v>0</v>
      </c>
      <c r="L79" s="204" t="str">
        <f t="shared" si="18"/>
        <v xml:space="preserve"> </v>
      </c>
      <c r="M79" s="204" t="str">
        <f t="shared" si="19"/>
        <v xml:space="preserve"> </v>
      </c>
      <c r="N79" s="249" t="str">
        <f t="shared" si="20"/>
        <v xml:space="preserve"> </v>
      </c>
      <c r="O79" s="143" t="str">
        <f t="shared" si="21"/>
        <v xml:space="preserve"> </v>
      </c>
      <c r="P79" s="233" t="str">
        <f t="shared" si="22"/>
        <v/>
      </c>
      <c r="Q79" s="143"/>
      <c r="R79" s="241">
        <f t="shared" si="23"/>
        <v>0</v>
      </c>
      <c r="S79" s="204">
        <f>IF(R79=1,(SUM($R$8:R79)*R79),0)</f>
        <v>0</v>
      </c>
      <c r="T79" s="204" t="str">
        <f t="shared" si="24"/>
        <v xml:space="preserve"> </v>
      </c>
      <c r="U79" s="204" t="str">
        <f t="shared" si="25"/>
        <v xml:space="preserve"> </v>
      </c>
      <c r="V79" s="249" t="str">
        <f t="shared" si="26"/>
        <v xml:space="preserve"> </v>
      </c>
      <c r="W79" s="252" t="str">
        <f t="shared" si="27"/>
        <v xml:space="preserve"> </v>
      </c>
      <c r="X79" s="233" t="str">
        <f t="shared" si="28"/>
        <v/>
      </c>
      <c r="AL79" s="268" t="str">
        <f t="shared" si="29"/>
        <v/>
      </c>
      <c r="AM79" s="270">
        <f t="shared" si="30"/>
        <v>0</v>
      </c>
    </row>
    <row r="80" spans="1:39" ht="14.1" customHeight="1" x14ac:dyDescent="0.3">
      <c r="A80" s="130">
        <v>73</v>
      </c>
      <c r="B80" s="130">
        <f t="shared" si="16"/>
        <v>1</v>
      </c>
      <c r="C80" s="130"/>
      <c r="D80" s="130" t="str">
        <f>IF(C80="","",(IF(ISERROR(VLOOKUP(C80,FSGT4_Inscr!$F$7:$L$110,2,FALSE))=TRUE,VLOOKUP(C80,FSGT5_Inscr!$F$7:$L$110,2,FALSE),(VLOOKUP(C80,FSGT4_Inscr!$F$7:$L$110,2,FALSE)))))</f>
        <v/>
      </c>
      <c r="E80" s="130" t="str">
        <f>IF(C80="","",(IF(ISERROR(VLOOKUP(C80,FSGT4_Inscr!$F$7:$L$110,3,FALSE))=TRUE,VLOOKUP(C80,FSGT5_Inscr!$F$7:$L$110,3,FALSE),(VLOOKUP(C80,FSGT4_Inscr!$F$7:$L$110,3,FALSE)))))</f>
        <v/>
      </c>
      <c r="F80" s="130" t="str">
        <f>IF(C80="","",(IF(ISERROR(VLOOKUP(C80,FSGT4_Inscr!$F$7:$L$110,4,FALSE))=TRUE,VLOOKUP(C80,FSGT5_Inscr!$F$7:$L$110,4,FALSE),(VLOOKUP(C80,FSGT4_Inscr!$F$7:$L$110,4,FALSE)))))</f>
        <v/>
      </c>
      <c r="G80" s="130" t="str">
        <f>IF(C80="","",(IF(ISERROR(VLOOKUP(C80,FSGT4_Inscr!$F$7:$L$110,5,FALSE))=TRUE,VLOOKUP(C80,FSGT5_Inscr!$F$7:$L$110,5,FALSE),(VLOOKUP(C80,FSGT4_Inscr!$F$7:$L$110,5,FALSE)))))</f>
        <v/>
      </c>
      <c r="H80" s="130" t="str">
        <f>IF(C80="","",(IF(ISERROR(VLOOKUP(C80,FSGT4_Inscr!$F$7:$L$110,6,FALSE))=TRUE,VLOOKUP(C80,FSGT5_Inscr!$F$7:$L$110,6,FALSE),(VLOOKUP(C80,FSGT4_Inscr!$F$7:$L$110,6,FALSE)))))</f>
        <v/>
      </c>
      <c r="I80" s="196"/>
      <c r="J80" s="198">
        <f t="shared" si="17"/>
        <v>0</v>
      </c>
      <c r="K80" s="203">
        <f>IF(J80=1,(SUM($J$8:J80)*J80),0)</f>
        <v>0</v>
      </c>
      <c r="L80" s="203" t="str">
        <f t="shared" si="18"/>
        <v xml:space="preserve"> </v>
      </c>
      <c r="M80" s="203" t="str">
        <f t="shared" si="19"/>
        <v xml:space="preserve"> </v>
      </c>
      <c r="N80" s="248" t="str">
        <f t="shared" si="20"/>
        <v xml:space="preserve"> </v>
      </c>
      <c r="O80" s="144" t="str">
        <f t="shared" si="21"/>
        <v xml:space="preserve"> </v>
      </c>
      <c r="P80" s="234" t="str">
        <f t="shared" si="22"/>
        <v/>
      </c>
      <c r="Q80" s="144"/>
      <c r="R80" s="198">
        <f t="shared" si="23"/>
        <v>0</v>
      </c>
      <c r="S80" s="203">
        <f>IF(R80=1,(SUM($R$8:R80)*R80),0)</f>
        <v>0</v>
      </c>
      <c r="T80" s="203" t="str">
        <f t="shared" si="24"/>
        <v xml:space="preserve"> </v>
      </c>
      <c r="U80" s="203" t="str">
        <f t="shared" si="25"/>
        <v xml:space="preserve"> </v>
      </c>
      <c r="V80" s="248" t="str">
        <f t="shared" si="26"/>
        <v xml:space="preserve"> </v>
      </c>
      <c r="W80" s="253" t="str">
        <f t="shared" si="27"/>
        <v xml:space="preserve"> </v>
      </c>
      <c r="X80" s="234" t="str">
        <f t="shared" si="28"/>
        <v/>
      </c>
      <c r="AL80" s="268" t="str">
        <f t="shared" si="29"/>
        <v/>
      </c>
      <c r="AM80" s="270">
        <f t="shared" si="30"/>
        <v>0</v>
      </c>
    </row>
    <row r="81" spans="1:39" ht="14.1" customHeight="1" x14ac:dyDescent="0.3">
      <c r="A81" s="131">
        <v>74</v>
      </c>
      <c r="B81" s="131">
        <f t="shared" si="16"/>
        <v>1</v>
      </c>
      <c r="C81" s="129"/>
      <c r="D81" s="132" t="str">
        <f>IF(C81="","",(IF(ISERROR(VLOOKUP(C81,FSGT4_Inscr!$F$7:$L$110,2,FALSE))=TRUE,VLOOKUP(C81,FSGT5_Inscr!$F$7:$L$110,2,FALSE),(VLOOKUP(C81,FSGT4_Inscr!$F$7:$L$110,2,FALSE)))))</f>
        <v/>
      </c>
      <c r="E81" s="132" t="str">
        <f>IF(C81="","",(IF(ISERROR(VLOOKUP(C81,FSGT4_Inscr!$F$7:$L$110,3,FALSE))=TRUE,VLOOKUP(C81,FSGT5_Inscr!$F$7:$L$110,3,FALSE),(VLOOKUP(C81,FSGT4_Inscr!$F$7:$L$110,3,FALSE)))))</f>
        <v/>
      </c>
      <c r="F81" s="132" t="str">
        <f>IF(C81="","",(IF(ISERROR(VLOOKUP(C81,FSGT4_Inscr!$F$7:$L$110,4,FALSE))=TRUE,VLOOKUP(C81,FSGT5_Inscr!$F$7:$L$110,4,FALSE),(VLOOKUP(C81,FSGT4_Inscr!$F$7:$L$110,4,FALSE)))))</f>
        <v/>
      </c>
      <c r="G81" s="132" t="str">
        <f>IF(C81="","",(IF(ISERROR(VLOOKUP(C81,FSGT4_Inscr!$F$7:$L$110,5,FALSE))=TRUE,VLOOKUP(C81,FSGT5_Inscr!$F$7:$L$110,5,FALSE),(VLOOKUP(C81,FSGT4_Inscr!$F$7:$L$110,5,FALSE)))))</f>
        <v/>
      </c>
      <c r="H81" s="132" t="str">
        <f>IF(C81="","",(IF(ISERROR(VLOOKUP(C81,FSGT4_Inscr!$F$7:$L$110,6,FALSE))=TRUE,VLOOKUP(C81,FSGT5_Inscr!$F$7:$L$110,6,FALSE),(VLOOKUP(C81,FSGT4_Inscr!$F$7:$L$110,6,FALSE)))))</f>
        <v/>
      </c>
      <c r="I81" s="78"/>
      <c r="J81" s="241">
        <f t="shared" si="17"/>
        <v>0</v>
      </c>
      <c r="K81" s="204">
        <f>IF(J81=1,(SUM($J$8:J81)*J81),0)</f>
        <v>0</v>
      </c>
      <c r="L81" s="204" t="str">
        <f t="shared" si="18"/>
        <v xml:space="preserve"> </v>
      </c>
      <c r="M81" s="204" t="str">
        <f t="shared" si="19"/>
        <v xml:space="preserve"> </v>
      </c>
      <c r="N81" s="249" t="str">
        <f t="shared" si="20"/>
        <v xml:space="preserve"> </v>
      </c>
      <c r="O81" s="143" t="str">
        <f t="shared" si="21"/>
        <v xml:space="preserve"> </v>
      </c>
      <c r="P81" s="233" t="str">
        <f t="shared" si="22"/>
        <v/>
      </c>
      <c r="Q81" s="143"/>
      <c r="R81" s="241">
        <f t="shared" si="23"/>
        <v>0</v>
      </c>
      <c r="S81" s="204">
        <f>IF(R81=1,(SUM($R$8:R81)*R81),0)</f>
        <v>0</v>
      </c>
      <c r="T81" s="204" t="str">
        <f t="shared" si="24"/>
        <v xml:space="preserve"> </v>
      </c>
      <c r="U81" s="204" t="str">
        <f t="shared" si="25"/>
        <v xml:space="preserve"> </v>
      </c>
      <c r="V81" s="249" t="str">
        <f t="shared" si="26"/>
        <v xml:space="preserve"> </v>
      </c>
      <c r="W81" s="252" t="str">
        <f t="shared" si="27"/>
        <v xml:space="preserve"> </v>
      </c>
      <c r="X81" s="233" t="str">
        <f t="shared" si="28"/>
        <v/>
      </c>
      <c r="AL81" s="268" t="str">
        <f t="shared" si="29"/>
        <v/>
      </c>
      <c r="AM81" s="270">
        <f t="shared" si="30"/>
        <v>0</v>
      </c>
    </row>
    <row r="82" spans="1:39" ht="14.1" customHeight="1" x14ac:dyDescent="0.3">
      <c r="A82" s="130">
        <v>75</v>
      </c>
      <c r="B82" s="130">
        <f t="shared" si="16"/>
        <v>1</v>
      </c>
      <c r="C82" s="130"/>
      <c r="D82" s="130" t="str">
        <f>IF(C82="","",(IF(ISERROR(VLOOKUP(C82,FSGT4_Inscr!$F$7:$L$110,2,FALSE))=TRUE,VLOOKUP(C82,FSGT5_Inscr!$F$7:$L$110,2,FALSE),(VLOOKUP(C82,FSGT4_Inscr!$F$7:$L$110,2,FALSE)))))</f>
        <v/>
      </c>
      <c r="E82" s="130" t="str">
        <f>IF(C82="","",(IF(ISERROR(VLOOKUP(C82,FSGT4_Inscr!$F$7:$L$110,3,FALSE))=TRUE,VLOOKUP(C82,FSGT5_Inscr!$F$7:$L$110,3,FALSE),(VLOOKUP(C82,FSGT4_Inscr!$F$7:$L$110,3,FALSE)))))</f>
        <v/>
      </c>
      <c r="F82" s="130" t="str">
        <f>IF(C82="","",(IF(ISERROR(VLOOKUP(C82,FSGT4_Inscr!$F$7:$L$110,4,FALSE))=TRUE,VLOOKUP(C82,FSGT5_Inscr!$F$7:$L$110,4,FALSE),(VLOOKUP(C82,FSGT4_Inscr!$F$7:$L$110,4,FALSE)))))</f>
        <v/>
      </c>
      <c r="G82" s="130" t="str">
        <f>IF(C82="","",(IF(ISERROR(VLOOKUP(C82,FSGT4_Inscr!$F$7:$L$110,5,FALSE))=TRUE,VLOOKUP(C82,FSGT5_Inscr!$F$7:$L$110,5,FALSE),(VLOOKUP(C82,FSGT4_Inscr!$F$7:$L$110,5,FALSE)))))</f>
        <v/>
      </c>
      <c r="H82" s="130" t="str">
        <f>IF(C82="","",(IF(ISERROR(VLOOKUP(C82,FSGT4_Inscr!$F$7:$L$110,6,FALSE))=TRUE,VLOOKUP(C82,FSGT5_Inscr!$F$7:$L$110,6,FALSE),(VLOOKUP(C82,FSGT4_Inscr!$F$7:$L$110,6,FALSE)))))</f>
        <v/>
      </c>
      <c r="I82" s="196"/>
      <c r="J82" s="198">
        <f t="shared" si="17"/>
        <v>0</v>
      </c>
      <c r="K82" s="203">
        <f>IF(J82=1,(SUM($J$8:J82)*J82),0)</f>
        <v>0</v>
      </c>
      <c r="L82" s="203" t="str">
        <f t="shared" si="18"/>
        <v xml:space="preserve"> </v>
      </c>
      <c r="M82" s="203" t="str">
        <f t="shared" si="19"/>
        <v xml:space="preserve"> </v>
      </c>
      <c r="N82" s="248" t="str">
        <f t="shared" si="20"/>
        <v xml:space="preserve"> </v>
      </c>
      <c r="O82" s="144" t="str">
        <f t="shared" si="21"/>
        <v xml:space="preserve"> </v>
      </c>
      <c r="P82" s="234" t="str">
        <f t="shared" si="22"/>
        <v/>
      </c>
      <c r="Q82" s="144"/>
      <c r="R82" s="198">
        <f t="shared" si="23"/>
        <v>0</v>
      </c>
      <c r="S82" s="203">
        <f>IF(R82=1,(SUM($R$8:R82)*R82),0)</f>
        <v>0</v>
      </c>
      <c r="T82" s="203" t="str">
        <f t="shared" si="24"/>
        <v xml:space="preserve"> </v>
      </c>
      <c r="U82" s="203" t="str">
        <f t="shared" si="25"/>
        <v xml:space="preserve"> </v>
      </c>
      <c r="V82" s="248" t="str">
        <f t="shared" si="26"/>
        <v xml:space="preserve"> </v>
      </c>
      <c r="W82" s="253" t="str">
        <f t="shared" si="27"/>
        <v xml:space="preserve"> </v>
      </c>
      <c r="X82" s="234" t="str">
        <f t="shared" si="28"/>
        <v/>
      </c>
      <c r="AL82" s="268" t="str">
        <f t="shared" si="29"/>
        <v/>
      </c>
      <c r="AM82" s="270">
        <f t="shared" si="30"/>
        <v>0</v>
      </c>
    </row>
    <row r="83" spans="1:39" ht="14.1" customHeight="1" x14ac:dyDescent="0.3">
      <c r="A83" s="131">
        <v>76</v>
      </c>
      <c r="B83" s="131">
        <f t="shared" si="16"/>
        <v>1</v>
      </c>
      <c r="C83" s="129"/>
      <c r="D83" s="132" t="str">
        <f>IF(C83="","",(IF(ISERROR(VLOOKUP(C83,FSGT4_Inscr!$F$7:$L$110,2,FALSE))=TRUE,VLOOKUP(C83,FSGT5_Inscr!$F$7:$L$110,2,FALSE),(VLOOKUP(C83,FSGT4_Inscr!$F$7:$L$110,2,FALSE)))))</f>
        <v/>
      </c>
      <c r="E83" s="132" t="str">
        <f>IF(C83="","",(IF(ISERROR(VLOOKUP(C83,FSGT4_Inscr!$F$7:$L$110,3,FALSE))=TRUE,VLOOKUP(C83,FSGT5_Inscr!$F$7:$L$110,3,FALSE),(VLOOKUP(C83,FSGT4_Inscr!$F$7:$L$110,3,FALSE)))))</f>
        <v/>
      </c>
      <c r="F83" s="132" t="str">
        <f>IF(C83="","",(IF(ISERROR(VLOOKUP(C83,FSGT4_Inscr!$F$7:$L$110,4,FALSE))=TRUE,VLOOKUP(C83,FSGT5_Inscr!$F$7:$L$110,4,FALSE),(VLOOKUP(C83,FSGT4_Inscr!$F$7:$L$110,4,FALSE)))))</f>
        <v/>
      </c>
      <c r="G83" s="132" t="str">
        <f>IF(C83="","",(IF(ISERROR(VLOOKUP(C83,FSGT4_Inscr!$F$7:$L$110,5,FALSE))=TRUE,VLOOKUP(C83,FSGT5_Inscr!$F$7:$L$110,5,FALSE),(VLOOKUP(C83,FSGT4_Inscr!$F$7:$L$110,5,FALSE)))))</f>
        <v/>
      </c>
      <c r="H83" s="132" t="str">
        <f>IF(C83="","",(IF(ISERROR(VLOOKUP(C83,FSGT4_Inscr!$F$7:$L$110,6,FALSE))=TRUE,VLOOKUP(C83,FSGT5_Inscr!$F$7:$L$110,6,FALSE),(VLOOKUP(C83,FSGT4_Inscr!$F$7:$L$110,6,FALSE)))))</f>
        <v/>
      </c>
      <c r="I83" s="78"/>
      <c r="J83" s="241">
        <f t="shared" si="17"/>
        <v>0</v>
      </c>
      <c r="K83" s="204">
        <f>IF(J83=1,(SUM($J$8:J83)*J83),0)</f>
        <v>0</v>
      </c>
      <c r="L83" s="204" t="str">
        <f t="shared" si="18"/>
        <v xml:space="preserve"> </v>
      </c>
      <c r="M83" s="204" t="str">
        <f t="shared" si="19"/>
        <v xml:space="preserve"> </v>
      </c>
      <c r="N83" s="249" t="str">
        <f t="shared" si="20"/>
        <v xml:space="preserve"> </v>
      </c>
      <c r="O83" s="143" t="str">
        <f t="shared" si="21"/>
        <v xml:space="preserve"> </v>
      </c>
      <c r="P83" s="233" t="str">
        <f t="shared" si="22"/>
        <v/>
      </c>
      <c r="Q83" s="143"/>
      <c r="R83" s="241">
        <f t="shared" si="23"/>
        <v>0</v>
      </c>
      <c r="S83" s="204">
        <f>IF(R83=1,(SUM($R$8:R83)*R83),0)</f>
        <v>0</v>
      </c>
      <c r="T83" s="204" t="str">
        <f t="shared" si="24"/>
        <v xml:space="preserve"> </v>
      </c>
      <c r="U83" s="204" t="str">
        <f t="shared" si="25"/>
        <v xml:space="preserve"> </v>
      </c>
      <c r="V83" s="249" t="str">
        <f t="shared" si="26"/>
        <v xml:space="preserve"> </v>
      </c>
      <c r="W83" s="252" t="str">
        <f t="shared" si="27"/>
        <v xml:space="preserve"> </v>
      </c>
      <c r="X83" s="233" t="str">
        <f t="shared" si="28"/>
        <v/>
      </c>
      <c r="AL83" s="268" t="str">
        <f t="shared" si="29"/>
        <v/>
      </c>
      <c r="AM83" s="270">
        <f t="shared" si="30"/>
        <v>0</v>
      </c>
    </row>
    <row r="84" spans="1:39" ht="14.1" customHeight="1" x14ac:dyDescent="0.3">
      <c r="A84" s="130">
        <v>77</v>
      </c>
      <c r="B84" s="130">
        <f t="shared" si="16"/>
        <v>1</v>
      </c>
      <c r="C84" s="130"/>
      <c r="D84" s="130" t="str">
        <f>IF(C84="","",(IF(ISERROR(VLOOKUP(C84,FSGT4_Inscr!$F$7:$L$110,2,FALSE))=TRUE,VLOOKUP(C84,FSGT5_Inscr!$F$7:$L$110,2,FALSE),(VLOOKUP(C84,FSGT4_Inscr!$F$7:$L$110,2,FALSE)))))</f>
        <v/>
      </c>
      <c r="E84" s="130" t="str">
        <f>IF(C84="","",(IF(ISERROR(VLOOKUP(C84,FSGT4_Inscr!$F$7:$L$110,3,FALSE))=TRUE,VLOOKUP(C84,FSGT5_Inscr!$F$7:$L$110,3,FALSE),(VLOOKUP(C84,FSGT4_Inscr!$F$7:$L$110,3,FALSE)))))</f>
        <v/>
      </c>
      <c r="F84" s="130" t="str">
        <f>IF(C84="","",(IF(ISERROR(VLOOKUP(C84,FSGT4_Inscr!$F$7:$L$110,4,FALSE))=TRUE,VLOOKUP(C84,FSGT5_Inscr!$F$7:$L$110,4,FALSE),(VLOOKUP(C84,FSGT4_Inscr!$F$7:$L$110,4,FALSE)))))</f>
        <v/>
      </c>
      <c r="G84" s="130" t="str">
        <f>IF(C84="","",(IF(ISERROR(VLOOKUP(C84,FSGT4_Inscr!$F$7:$L$110,5,FALSE))=TRUE,VLOOKUP(C84,FSGT5_Inscr!$F$7:$L$110,5,FALSE),(VLOOKUP(C84,FSGT4_Inscr!$F$7:$L$110,5,FALSE)))))</f>
        <v/>
      </c>
      <c r="H84" s="130" t="str">
        <f>IF(C84="","",(IF(ISERROR(VLOOKUP(C84,FSGT4_Inscr!$F$7:$L$110,6,FALSE))=TRUE,VLOOKUP(C84,FSGT5_Inscr!$F$7:$L$110,6,FALSE),(VLOOKUP(C84,FSGT4_Inscr!$F$7:$L$110,6,FALSE)))))</f>
        <v/>
      </c>
      <c r="I84" s="196"/>
      <c r="J84" s="198">
        <f t="shared" si="17"/>
        <v>0</v>
      </c>
      <c r="K84" s="203">
        <f>IF(J84=1,(SUM($J$8:J84)*J84),0)</f>
        <v>0</v>
      </c>
      <c r="L84" s="203" t="str">
        <f t="shared" si="18"/>
        <v xml:space="preserve"> </v>
      </c>
      <c r="M84" s="203" t="str">
        <f t="shared" si="19"/>
        <v xml:space="preserve"> </v>
      </c>
      <c r="N84" s="248" t="str">
        <f t="shared" si="20"/>
        <v xml:space="preserve"> </v>
      </c>
      <c r="O84" s="144" t="str">
        <f t="shared" si="21"/>
        <v xml:space="preserve"> </v>
      </c>
      <c r="P84" s="234" t="str">
        <f t="shared" si="22"/>
        <v/>
      </c>
      <c r="Q84" s="144"/>
      <c r="R84" s="198">
        <f t="shared" si="23"/>
        <v>0</v>
      </c>
      <c r="S84" s="203">
        <f>IF(R84=1,(SUM($R$8:R84)*R84),0)</f>
        <v>0</v>
      </c>
      <c r="T84" s="203" t="str">
        <f t="shared" si="24"/>
        <v xml:space="preserve"> </v>
      </c>
      <c r="U84" s="203" t="str">
        <f t="shared" si="25"/>
        <v xml:space="preserve"> </v>
      </c>
      <c r="V84" s="248" t="str">
        <f t="shared" si="26"/>
        <v xml:space="preserve"> </v>
      </c>
      <c r="W84" s="253" t="str">
        <f t="shared" si="27"/>
        <v xml:space="preserve"> </v>
      </c>
      <c r="X84" s="234" t="str">
        <f t="shared" si="28"/>
        <v/>
      </c>
      <c r="AL84" s="268" t="str">
        <f t="shared" si="29"/>
        <v/>
      </c>
      <c r="AM84" s="270">
        <f t="shared" si="30"/>
        <v>0</v>
      </c>
    </row>
    <row r="85" spans="1:39" ht="14.1" customHeight="1" x14ac:dyDescent="0.3">
      <c r="A85" s="131">
        <v>78</v>
      </c>
      <c r="B85" s="131">
        <f t="shared" si="16"/>
        <v>1</v>
      </c>
      <c r="C85" s="129"/>
      <c r="D85" s="132" t="str">
        <f>IF(C85="","",(IF(ISERROR(VLOOKUP(C85,FSGT4_Inscr!$F$7:$L$110,2,FALSE))=TRUE,VLOOKUP(C85,FSGT5_Inscr!$F$7:$L$110,2,FALSE),(VLOOKUP(C85,FSGT4_Inscr!$F$7:$L$110,2,FALSE)))))</f>
        <v/>
      </c>
      <c r="E85" s="132" t="str">
        <f>IF(C85="","",(IF(ISERROR(VLOOKUP(C85,FSGT4_Inscr!$F$7:$L$110,3,FALSE))=TRUE,VLOOKUP(C85,FSGT5_Inscr!$F$7:$L$110,3,FALSE),(VLOOKUP(C85,FSGT4_Inscr!$F$7:$L$110,3,FALSE)))))</f>
        <v/>
      </c>
      <c r="F85" s="132" t="str">
        <f>IF(C85="","",(IF(ISERROR(VLOOKUP(C85,FSGT4_Inscr!$F$7:$L$110,4,FALSE))=TRUE,VLOOKUP(C85,FSGT5_Inscr!$F$7:$L$110,4,FALSE),(VLOOKUP(C85,FSGT4_Inscr!$F$7:$L$110,4,FALSE)))))</f>
        <v/>
      </c>
      <c r="G85" s="132" t="str">
        <f>IF(C85="","",(IF(ISERROR(VLOOKUP(C85,FSGT4_Inscr!$F$7:$L$110,5,FALSE))=TRUE,VLOOKUP(C85,FSGT5_Inscr!$F$7:$L$110,5,FALSE),(VLOOKUP(C85,FSGT4_Inscr!$F$7:$L$110,5,FALSE)))))</f>
        <v/>
      </c>
      <c r="H85" s="132" t="str">
        <f>IF(C85="","",(IF(ISERROR(VLOOKUP(C85,FSGT4_Inscr!$F$7:$L$110,6,FALSE))=TRUE,VLOOKUP(C85,FSGT5_Inscr!$F$7:$L$110,6,FALSE),(VLOOKUP(C85,FSGT4_Inscr!$F$7:$L$110,6,FALSE)))))</f>
        <v/>
      </c>
      <c r="I85" s="78"/>
      <c r="J85" s="241">
        <f t="shared" si="17"/>
        <v>0</v>
      </c>
      <c r="K85" s="204">
        <f>IF(J85=1,(SUM($J$8:J85)*J85),0)</f>
        <v>0</v>
      </c>
      <c r="L85" s="204" t="str">
        <f t="shared" si="18"/>
        <v xml:space="preserve"> </v>
      </c>
      <c r="M85" s="204" t="str">
        <f t="shared" si="19"/>
        <v xml:space="preserve"> </v>
      </c>
      <c r="N85" s="249" t="str">
        <f t="shared" si="20"/>
        <v xml:space="preserve"> </v>
      </c>
      <c r="O85" s="143" t="str">
        <f t="shared" si="21"/>
        <v xml:space="preserve"> </v>
      </c>
      <c r="P85" s="233" t="str">
        <f t="shared" si="22"/>
        <v/>
      </c>
      <c r="Q85" s="143"/>
      <c r="R85" s="241">
        <f t="shared" si="23"/>
        <v>0</v>
      </c>
      <c r="S85" s="204">
        <f>IF(R85=1,(SUM($R$8:R85)*R85),0)</f>
        <v>0</v>
      </c>
      <c r="T85" s="204" t="str">
        <f t="shared" si="24"/>
        <v xml:space="preserve"> </v>
      </c>
      <c r="U85" s="204" t="str">
        <f t="shared" si="25"/>
        <v xml:space="preserve"> </v>
      </c>
      <c r="V85" s="249" t="str">
        <f t="shared" si="26"/>
        <v xml:space="preserve"> </v>
      </c>
      <c r="W85" s="252" t="str">
        <f t="shared" si="27"/>
        <v xml:space="preserve"> </v>
      </c>
      <c r="X85" s="233" t="str">
        <f t="shared" si="28"/>
        <v/>
      </c>
      <c r="AL85" s="268" t="str">
        <f t="shared" si="29"/>
        <v/>
      </c>
      <c r="AM85" s="270">
        <f t="shared" si="30"/>
        <v>0</v>
      </c>
    </row>
    <row r="86" spans="1:39" ht="14.1" customHeight="1" x14ac:dyDescent="0.3">
      <c r="A86" s="130">
        <v>79</v>
      </c>
      <c r="B86" s="130">
        <f t="shared" si="16"/>
        <v>1</v>
      </c>
      <c r="C86" s="130"/>
      <c r="D86" s="130" t="str">
        <f>IF(C86="","",(IF(ISERROR(VLOOKUP(C86,FSGT4_Inscr!$F$7:$L$110,2,FALSE))=TRUE,VLOOKUP(C86,FSGT5_Inscr!$F$7:$L$110,2,FALSE),(VLOOKUP(C86,FSGT4_Inscr!$F$7:$L$110,2,FALSE)))))</f>
        <v/>
      </c>
      <c r="E86" s="130" t="str">
        <f>IF(C86="","",(IF(ISERROR(VLOOKUP(C86,FSGT4_Inscr!$F$7:$L$110,3,FALSE))=TRUE,VLOOKUP(C86,FSGT5_Inscr!$F$7:$L$110,3,FALSE),(VLOOKUP(C86,FSGT4_Inscr!$F$7:$L$110,3,FALSE)))))</f>
        <v/>
      </c>
      <c r="F86" s="130" t="str">
        <f>IF(C86="","",(IF(ISERROR(VLOOKUP(C86,FSGT4_Inscr!$F$7:$L$110,4,FALSE))=TRUE,VLOOKUP(C86,FSGT5_Inscr!$F$7:$L$110,4,FALSE),(VLOOKUP(C86,FSGT4_Inscr!$F$7:$L$110,4,FALSE)))))</f>
        <v/>
      </c>
      <c r="G86" s="130" t="str">
        <f>IF(C86="","",(IF(ISERROR(VLOOKUP(C86,FSGT4_Inscr!$F$7:$L$110,5,FALSE))=TRUE,VLOOKUP(C86,FSGT5_Inscr!$F$7:$L$110,5,FALSE),(VLOOKUP(C86,FSGT4_Inscr!$F$7:$L$110,5,FALSE)))))</f>
        <v/>
      </c>
      <c r="H86" s="130" t="str">
        <f>IF(C86="","",(IF(ISERROR(VLOOKUP(C86,FSGT4_Inscr!$F$7:$L$110,6,FALSE))=TRUE,VLOOKUP(C86,FSGT5_Inscr!$F$7:$L$110,6,FALSE),(VLOOKUP(C86,FSGT4_Inscr!$F$7:$L$110,6,FALSE)))))</f>
        <v/>
      </c>
      <c r="I86" s="196"/>
      <c r="J86" s="198">
        <f t="shared" si="17"/>
        <v>0</v>
      </c>
      <c r="K86" s="203">
        <f>IF(J86=1,(SUM($J$8:J86)*J86),0)</f>
        <v>0</v>
      </c>
      <c r="L86" s="203" t="str">
        <f t="shared" si="18"/>
        <v xml:space="preserve"> </v>
      </c>
      <c r="M86" s="203" t="str">
        <f t="shared" si="19"/>
        <v xml:space="preserve"> </v>
      </c>
      <c r="N86" s="248" t="str">
        <f t="shared" si="20"/>
        <v xml:space="preserve"> </v>
      </c>
      <c r="O86" s="144" t="str">
        <f t="shared" si="21"/>
        <v xml:space="preserve"> </v>
      </c>
      <c r="P86" s="234" t="str">
        <f t="shared" si="22"/>
        <v/>
      </c>
      <c r="Q86" s="144"/>
      <c r="R86" s="198">
        <f t="shared" si="23"/>
        <v>0</v>
      </c>
      <c r="S86" s="203">
        <f>IF(R86=1,(SUM($R$8:R86)*R86),0)</f>
        <v>0</v>
      </c>
      <c r="T86" s="203" t="str">
        <f t="shared" si="24"/>
        <v xml:space="preserve"> </v>
      </c>
      <c r="U86" s="203" t="str">
        <f t="shared" si="25"/>
        <v xml:space="preserve"> </v>
      </c>
      <c r="V86" s="248" t="str">
        <f t="shared" si="26"/>
        <v xml:space="preserve"> </v>
      </c>
      <c r="W86" s="253" t="str">
        <f t="shared" si="27"/>
        <v xml:space="preserve"> </v>
      </c>
      <c r="X86" s="234" t="str">
        <f t="shared" si="28"/>
        <v/>
      </c>
      <c r="AL86" s="268" t="str">
        <f t="shared" si="29"/>
        <v/>
      </c>
      <c r="AM86" s="270">
        <f t="shared" si="30"/>
        <v>0</v>
      </c>
    </row>
    <row r="87" spans="1:39" ht="14.1" customHeight="1" x14ac:dyDescent="0.3">
      <c r="A87" s="131">
        <v>80</v>
      </c>
      <c r="B87" s="131">
        <f t="shared" si="16"/>
        <v>1</v>
      </c>
      <c r="C87" s="129"/>
      <c r="D87" s="132" t="str">
        <f>IF(C87="","",(IF(ISERROR(VLOOKUP(C87,FSGT4_Inscr!$F$7:$L$110,2,FALSE))=TRUE,VLOOKUP(C87,FSGT5_Inscr!$F$7:$L$110,2,FALSE),(VLOOKUP(C87,FSGT4_Inscr!$F$7:$L$110,2,FALSE)))))</f>
        <v/>
      </c>
      <c r="E87" s="132" t="str">
        <f>IF(C87="","",(IF(ISERROR(VLOOKUP(C87,FSGT4_Inscr!$F$7:$L$110,3,FALSE))=TRUE,VLOOKUP(C87,FSGT5_Inscr!$F$7:$L$110,3,FALSE),(VLOOKUP(C87,FSGT4_Inscr!$F$7:$L$110,3,FALSE)))))</f>
        <v/>
      </c>
      <c r="F87" s="132" t="str">
        <f>IF(C87="","",(IF(ISERROR(VLOOKUP(C87,FSGT4_Inscr!$F$7:$L$110,4,FALSE))=TRUE,VLOOKUP(C87,FSGT5_Inscr!$F$7:$L$110,4,FALSE),(VLOOKUP(C87,FSGT4_Inscr!$F$7:$L$110,4,FALSE)))))</f>
        <v/>
      </c>
      <c r="G87" s="132" t="str">
        <f>IF(C87="","",(IF(ISERROR(VLOOKUP(C87,FSGT4_Inscr!$F$7:$L$110,5,FALSE))=TRUE,VLOOKUP(C87,FSGT5_Inscr!$F$7:$L$110,5,FALSE),(VLOOKUP(C87,FSGT4_Inscr!$F$7:$L$110,5,FALSE)))))</f>
        <v/>
      </c>
      <c r="H87" s="132" t="str">
        <f>IF(C87="","",(IF(ISERROR(VLOOKUP(C87,FSGT4_Inscr!$F$7:$L$110,6,FALSE))=TRUE,VLOOKUP(C87,FSGT5_Inscr!$F$7:$L$110,6,FALSE),(VLOOKUP(C87,FSGT4_Inscr!$F$7:$L$110,6,FALSE)))))</f>
        <v/>
      </c>
      <c r="I87" s="78"/>
      <c r="J87" s="241">
        <f t="shared" si="17"/>
        <v>0</v>
      </c>
      <c r="K87" s="204">
        <f>IF(J87=1,(SUM($J$8:J87)*J87),0)</f>
        <v>0</v>
      </c>
      <c r="L87" s="204" t="str">
        <f t="shared" si="18"/>
        <v xml:space="preserve"> </v>
      </c>
      <c r="M87" s="204" t="str">
        <f t="shared" si="19"/>
        <v xml:space="preserve"> </v>
      </c>
      <c r="N87" s="249" t="str">
        <f t="shared" si="20"/>
        <v xml:space="preserve"> </v>
      </c>
      <c r="O87" s="143" t="str">
        <f t="shared" si="21"/>
        <v xml:space="preserve"> </v>
      </c>
      <c r="P87" s="233" t="str">
        <f t="shared" si="22"/>
        <v/>
      </c>
      <c r="Q87" s="143"/>
      <c r="R87" s="241">
        <f t="shared" si="23"/>
        <v>0</v>
      </c>
      <c r="S87" s="204">
        <f>IF(R87=1,(SUM($R$8:R87)*R87),0)</f>
        <v>0</v>
      </c>
      <c r="T87" s="204" t="str">
        <f t="shared" si="24"/>
        <v xml:space="preserve"> </v>
      </c>
      <c r="U87" s="204" t="str">
        <f t="shared" si="25"/>
        <v xml:space="preserve"> </v>
      </c>
      <c r="V87" s="249" t="str">
        <f t="shared" si="26"/>
        <v xml:space="preserve"> </v>
      </c>
      <c r="W87" s="252" t="str">
        <f t="shared" si="27"/>
        <v xml:space="preserve"> </v>
      </c>
      <c r="X87" s="233" t="str">
        <f t="shared" si="28"/>
        <v/>
      </c>
      <c r="AL87" s="268" t="str">
        <f t="shared" si="29"/>
        <v/>
      </c>
      <c r="AM87" s="270">
        <f t="shared" si="30"/>
        <v>0</v>
      </c>
    </row>
    <row r="88" spans="1:39" ht="14.1" customHeight="1" x14ac:dyDescent="0.3">
      <c r="A88" s="130">
        <v>81</v>
      </c>
      <c r="B88" s="130">
        <f t="shared" si="16"/>
        <v>1</v>
      </c>
      <c r="C88" s="130"/>
      <c r="D88" s="130" t="str">
        <f>IF(C88="","",(IF(ISERROR(VLOOKUP(C88,FSGT4_Inscr!$F$7:$L$110,2,FALSE))=TRUE,VLOOKUP(C88,FSGT5_Inscr!$F$7:$L$110,2,FALSE),(VLOOKUP(C88,FSGT4_Inscr!$F$7:$L$110,2,FALSE)))))</f>
        <v/>
      </c>
      <c r="E88" s="130" t="str">
        <f>IF(C88="","",(IF(ISERROR(VLOOKUP(C88,FSGT4_Inscr!$F$7:$L$110,3,FALSE))=TRUE,VLOOKUP(C88,FSGT5_Inscr!$F$7:$L$110,3,FALSE),(VLOOKUP(C88,FSGT4_Inscr!$F$7:$L$110,3,FALSE)))))</f>
        <v/>
      </c>
      <c r="F88" s="130" t="str">
        <f>IF(C88="","",(IF(ISERROR(VLOOKUP(C88,FSGT4_Inscr!$F$7:$L$110,4,FALSE))=TRUE,VLOOKUP(C88,FSGT5_Inscr!$F$7:$L$110,4,FALSE),(VLOOKUP(C88,FSGT4_Inscr!$F$7:$L$110,4,FALSE)))))</f>
        <v/>
      </c>
      <c r="G88" s="130" t="str">
        <f>IF(C88="","",(IF(ISERROR(VLOOKUP(C88,FSGT4_Inscr!$F$7:$L$110,5,FALSE))=TRUE,VLOOKUP(C88,FSGT5_Inscr!$F$7:$L$110,5,FALSE),(VLOOKUP(C88,FSGT4_Inscr!$F$7:$L$110,5,FALSE)))))</f>
        <v/>
      </c>
      <c r="H88" s="130" t="str">
        <f>IF(C88="","",(IF(ISERROR(VLOOKUP(C88,FSGT4_Inscr!$F$7:$L$110,6,FALSE))=TRUE,VLOOKUP(C88,FSGT5_Inscr!$F$7:$L$110,6,FALSE),(VLOOKUP(C88,FSGT4_Inscr!$F$7:$L$110,6,FALSE)))))</f>
        <v/>
      </c>
      <c r="I88" s="196"/>
      <c r="J88" s="198">
        <f t="shared" si="17"/>
        <v>0</v>
      </c>
      <c r="K88" s="203">
        <f>IF(J88=1,(SUM($J$8:J88)*J88),0)</f>
        <v>0</v>
      </c>
      <c r="L88" s="203" t="str">
        <f t="shared" si="18"/>
        <v xml:space="preserve"> </v>
      </c>
      <c r="M88" s="203" t="str">
        <f t="shared" si="19"/>
        <v xml:space="preserve"> </v>
      </c>
      <c r="N88" s="248" t="str">
        <f t="shared" si="20"/>
        <v xml:space="preserve"> </v>
      </c>
      <c r="O88" s="144" t="str">
        <f t="shared" si="21"/>
        <v xml:space="preserve"> </v>
      </c>
      <c r="P88" s="234" t="str">
        <f t="shared" si="22"/>
        <v/>
      </c>
      <c r="Q88" s="144"/>
      <c r="R88" s="198">
        <f t="shared" si="23"/>
        <v>0</v>
      </c>
      <c r="S88" s="203">
        <f>IF(R88=1,(SUM($R$8:R88)*R88),0)</f>
        <v>0</v>
      </c>
      <c r="T88" s="203" t="str">
        <f t="shared" si="24"/>
        <v xml:space="preserve"> </v>
      </c>
      <c r="U88" s="203" t="str">
        <f t="shared" si="25"/>
        <v xml:space="preserve"> </v>
      </c>
      <c r="V88" s="248" t="str">
        <f t="shared" si="26"/>
        <v xml:space="preserve"> </v>
      </c>
      <c r="W88" s="253" t="str">
        <f t="shared" si="27"/>
        <v xml:space="preserve"> </v>
      </c>
      <c r="X88" s="234" t="str">
        <f t="shared" si="28"/>
        <v/>
      </c>
      <c r="AL88" s="268" t="str">
        <f t="shared" si="29"/>
        <v/>
      </c>
      <c r="AM88" s="270">
        <f t="shared" si="30"/>
        <v>0</v>
      </c>
    </row>
    <row r="89" spans="1:39" ht="14.1" customHeight="1" x14ac:dyDescent="0.3">
      <c r="A89" s="131">
        <v>82</v>
      </c>
      <c r="B89" s="131">
        <f t="shared" si="16"/>
        <v>1</v>
      </c>
      <c r="C89" s="129"/>
      <c r="D89" s="132" t="str">
        <f>IF(C89="","",(IF(ISERROR(VLOOKUP(C89,FSGT4_Inscr!$F$7:$L$110,2,FALSE))=TRUE,VLOOKUP(C89,FSGT5_Inscr!$F$7:$L$110,2,FALSE),(VLOOKUP(C89,FSGT4_Inscr!$F$7:$L$110,2,FALSE)))))</f>
        <v/>
      </c>
      <c r="E89" s="132" t="str">
        <f>IF(C89="","",(IF(ISERROR(VLOOKUP(C89,FSGT4_Inscr!$F$7:$L$110,3,FALSE))=TRUE,VLOOKUP(C89,FSGT5_Inscr!$F$7:$L$110,3,FALSE),(VLOOKUP(C89,FSGT4_Inscr!$F$7:$L$110,3,FALSE)))))</f>
        <v/>
      </c>
      <c r="F89" s="132" t="str">
        <f>IF(C89="","",(IF(ISERROR(VLOOKUP(C89,FSGT4_Inscr!$F$7:$L$110,4,FALSE))=TRUE,VLOOKUP(C89,FSGT5_Inscr!$F$7:$L$110,4,FALSE),(VLOOKUP(C89,FSGT4_Inscr!$F$7:$L$110,4,FALSE)))))</f>
        <v/>
      </c>
      <c r="G89" s="132" t="str">
        <f>IF(C89="","",(IF(ISERROR(VLOOKUP(C89,FSGT4_Inscr!$F$7:$L$110,5,FALSE))=TRUE,VLOOKUP(C89,FSGT5_Inscr!$F$7:$L$110,5,FALSE),(VLOOKUP(C89,FSGT4_Inscr!$F$7:$L$110,5,FALSE)))))</f>
        <v/>
      </c>
      <c r="H89" s="132" t="str">
        <f>IF(C89="","",(IF(ISERROR(VLOOKUP(C89,FSGT4_Inscr!$F$7:$L$110,6,FALSE))=TRUE,VLOOKUP(C89,FSGT5_Inscr!$F$7:$L$110,6,FALSE),(VLOOKUP(C89,FSGT4_Inscr!$F$7:$L$110,6,FALSE)))))</f>
        <v/>
      </c>
      <c r="I89" s="78"/>
      <c r="J89" s="241">
        <f t="shared" si="17"/>
        <v>0</v>
      </c>
      <c r="K89" s="204">
        <f>IF(J89=1,(SUM($J$8:J89)*J89),0)</f>
        <v>0</v>
      </c>
      <c r="L89" s="204" t="str">
        <f t="shared" si="18"/>
        <v xml:space="preserve"> </v>
      </c>
      <c r="M89" s="204" t="str">
        <f t="shared" si="19"/>
        <v xml:space="preserve"> </v>
      </c>
      <c r="N89" s="249" t="str">
        <f t="shared" si="20"/>
        <v xml:space="preserve"> </v>
      </c>
      <c r="O89" s="143" t="str">
        <f t="shared" si="21"/>
        <v xml:space="preserve"> </v>
      </c>
      <c r="P89" s="233" t="str">
        <f t="shared" si="22"/>
        <v/>
      </c>
      <c r="Q89" s="143"/>
      <c r="R89" s="241">
        <f t="shared" si="23"/>
        <v>0</v>
      </c>
      <c r="S89" s="204">
        <f>IF(R89=1,(SUM($R$8:R89)*R89),0)</f>
        <v>0</v>
      </c>
      <c r="T89" s="204" t="str">
        <f t="shared" si="24"/>
        <v xml:space="preserve"> </v>
      </c>
      <c r="U89" s="204" t="str">
        <f t="shared" si="25"/>
        <v xml:space="preserve"> </v>
      </c>
      <c r="V89" s="249" t="str">
        <f t="shared" si="26"/>
        <v xml:space="preserve"> </v>
      </c>
      <c r="W89" s="252" t="str">
        <f t="shared" si="27"/>
        <v xml:space="preserve"> </v>
      </c>
      <c r="X89" s="233" t="str">
        <f t="shared" si="28"/>
        <v/>
      </c>
      <c r="AL89" s="268" t="str">
        <f t="shared" si="29"/>
        <v/>
      </c>
      <c r="AM89" s="270">
        <f t="shared" si="30"/>
        <v>0</v>
      </c>
    </row>
    <row r="90" spans="1:39" ht="14.1" customHeight="1" x14ac:dyDescent="0.3">
      <c r="A90" s="130">
        <v>83</v>
      </c>
      <c r="B90" s="130">
        <f t="shared" si="16"/>
        <v>1</v>
      </c>
      <c r="C90" s="130"/>
      <c r="D90" s="130" t="str">
        <f>IF(C90="","",(IF(ISERROR(VLOOKUP(C90,FSGT4_Inscr!$F$7:$L$110,2,FALSE))=TRUE,VLOOKUP(C90,FSGT5_Inscr!$F$7:$L$110,2,FALSE),(VLOOKUP(C90,FSGT4_Inscr!$F$7:$L$110,2,FALSE)))))</f>
        <v/>
      </c>
      <c r="E90" s="130" t="str">
        <f>IF(C90="","",(IF(ISERROR(VLOOKUP(C90,FSGT4_Inscr!$F$7:$L$110,3,FALSE))=TRUE,VLOOKUP(C90,FSGT5_Inscr!$F$7:$L$110,3,FALSE),(VLOOKUP(C90,FSGT4_Inscr!$F$7:$L$110,3,FALSE)))))</f>
        <v/>
      </c>
      <c r="F90" s="130" t="str">
        <f>IF(C90="","",(IF(ISERROR(VLOOKUP(C90,FSGT4_Inscr!$F$7:$L$110,4,FALSE))=TRUE,VLOOKUP(C90,FSGT5_Inscr!$F$7:$L$110,4,FALSE),(VLOOKUP(C90,FSGT4_Inscr!$F$7:$L$110,4,FALSE)))))</f>
        <v/>
      </c>
      <c r="G90" s="130" t="str">
        <f>IF(C90="","",(IF(ISERROR(VLOOKUP(C90,FSGT4_Inscr!$F$7:$L$110,5,FALSE))=TRUE,VLOOKUP(C90,FSGT5_Inscr!$F$7:$L$110,5,FALSE),(VLOOKUP(C90,FSGT4_Inscr!$F$7:$L$110,5,FALSE)))))</f>
        <v/>
      </c>
      <c r="H90" s="130" t="str">
        <f>IF(C90="","",(IF(ISERROR(VLOOKUP(C90,FSGT4_Inscr!$F$7:$L$110,6,FALSE))=TRUE,VLOOKUP(C90,FSGT5_Inscr!$F$7:$L$110,6,FALSE),(VLOOKUP(C90,FSGT4_Inscr!$F$7:$L$110,6,FALSE)))))</f>
        <v/>
      </c>
      <c r="I90" s="196"/>
      <c r="J90" s="198">
        <f t="shared" si="17"/>
        <v>0</v>
      </c>
      <c r="K90" s="203">
        <f>IF(J90=1,(SUM($J$8:J90)*J90),0)</f>
        <v>0</v>
      </c>
      <c r="L90" s="203" t="str">
        <f t="shared" si="18"/>
        <v xml:space="preserve"> </v>
      </c>
      <c r="M90" s="203" t="str">
        <f t="shared" si="19"/>
        <v xml:space="preserve"> </v>
      </c>
      <c r="N90" s="248" t="str">
        <f t="shared" si="20"/>
        <v xml:space="preserve"> </v>
      </c>
      <c r="O90" s="144" t="str">
        <f t="shared" si="21"/>
        <v xml:space="preserve"> </v>
      </c>
      <c r="P90" s="234" t="str">
        <f t="shared" si="22"/>
        <v/>
      </c>
      <c r="Q90" s="144"/>
      <c r="R90" s="198">
        <f t="shared" si="23"/>
        <v>0</v>
      </c>
      <c r="S90" s="203">
        <f>IF(R90=1,(SUM($R$8:R90)*R90),0)</f>
        <v>0</v>
      </c>
      <c r="T90" s="203" t="str">
        <f t="shared" si="24"/>
        <v xml:space="preserve"> </v>
      </c>
      <c r="U90" s="203" t="str">
        <f t="shared" si="25"/>
        <v xml:space="preserve"> </v>
      </c>
      <c r="V90" s="248" t="str">
        <f t="shared" si="26"/>
        <v xml:space="preserve"> </v>
      </c>
      <c r="W90" s="253" t="str">
        <f t="shared" si="27"/>
        <v xml:space="preserve"> </v>
      </c>
      <c r="X90" s="234" t="str">
        <f t="shared" si="28"/>
        <v/>
      </c>
      <c r="AL90" s="268" t="str">
        <f t="shared" si="29"/>
        <v/>
      </c>
      <c r="AM90" s="270">
        <f t="shared" si="30"/>
        <v>0</v>
      </c>
    </row>
    <row r="91" spans="1:39" ht="14.1" customHeight="1" x14ac:dyDescent="0.3">
      <c r="A91" s="131">
        <v>84</v>
      </c>
      <c r="B91" s="131">
        <f t="shared" si="16"/>
        <v>1</v>
      </c>
      <c r="C91" s="129"/>
      <c r="D91" s="132" t="str">
        <f>IF(C91="","",(IF(ISERROR(VLOOKUP(C91,FSGT4_Inscr!$F$7:$L$110,2,FALSE))=TRUE,VLOOKUP(C91,FSGT5_Inscr!$F$7:$L$110,2,FALSE),(VLOOKUP(C91,FSGT4_Inscr!$F$7:$L$110,2,FALSE)))))</f>
        <v/>
      </c>
      <c r="E91" s="132" t="str">
        <f>IF(C91="","",(IF(ISERROR(VLOOKUP(C91,FSGT4_Inscr!$F$7:$L$110,3,FALSE))=TRUE,VLOOKUP(C91,FSGT5_Inscr!$F$7:$L$110,3,FALSE),(VLOOKUP(C91,FSGT4_Inscr!$F$7:$L$110,3,FALSE)))))</f>
        <v/>
      </c>
      <c r="F91" s="132" t="str">
        <f>IF(C91="","",(IF(ISERROR(VLOOKUP(C91,FSGT4_Inscr!$F$7:$L$110,4,FALSE))=TRUE,VLOOKUP(C91,FSGT5_Inscr!$F$7:$L$110,4,FALSE),(VLOOKUP(C91,FSGT4_Inscr!$F$7:$L$110,4,FALSE)))))</f>
        <v/>
      </c>
      <c r="G91" s="132" t="str">
        <f>IF(C91="","",(IF(ISERROR(VLOOKUP(C91,FSGT4_Inscr!$F$7:$L$110,5,FALSE))=TRUE,VLOOKUP(C91,FSGT5_Inscr!$F$7:$L$110,5,FALSE),(VLOOKUP(C91,FSGT4_Inscr!$F$7:$L$110,5,FALSE)))))</f>
        <v/>
      </c>
      <c r="H91" s="132" t="str">
        <f>IF(C91="","",(IF(ISERROR(VLOOKUP(C91,FSGT4_Inscr!$F$7:$L$110,6,FALSE))=TRUE,VLOOKUP(C91,FSGT5_Inscr!$F$7:$L$110,6,FALSE),(VLOOKUP(C91,FSGT4_Inscr!$F$7:$L$110,6,FALSE)))))</f>
        <v/>
      </c>
      <c r="I91" s="78"/>
      <c r="J91" s="241">
        <f t="shared" si="17"/>
        <v>0</v>
      </c>
      <c r="K91" s="204">
        <f>IF(J91=1,(SUM($J$8:J91)*J91),0)</f>
        <v>0</v>
      </c>
      <c r="L91" s="204" t="str">
        <f t="shared" si="18"/>
        <v xml:space="preserve"> </v>
      </c>
      <c r="M91" s="204" t="str">
        <f t="shared" si="19"/>
        <v xml:space="preserve"> </v>
      </c>
      <c r="N91" s="249" t="str">
        <f t="shared" si="20"/>
        <v xml:space="preserve"> </v>
      </c>
      <c r="O91" s="143" t="str">
        <f t="shared" si="21"/>
        <v xml:space="preserve"> </v>
      </c>
      <c r="P91" s="233" t="str">
        <f t="shared" si="22"/>
        <v/>
      </c>
      <c r="Q91" s="143"/>
      <c r="R91" s="241">
        <f t="shared" si="23"/>
        <v>0</v>
      </c>
      <c r="S91" s="204">
        <f>IF(R91=1,(SUM($R$8:R91)*R91),0)</f>
        <v>0</v>
      </c>
      <c r="T91" s="204" t="str">
        <f t="shared" si="24"/>
        <v xml:space="preserve"> </v>
      </c>
      <c r="U91" s="204" t="str">
        <f t="shared" si="25"/>
        <v xml:space="preserve"> </v>
      </c>
      <c r="V91" s="249" t="str">
        <f t="shared" si="26"/>
        <v xml:space="preserve"> </v>
      </c>
      <c r="W91" s="252" t="str">
        <f t="shared" si="27"/>
        <v xml:space="preserve"> </v>
      </c>
      <c r="X91" s="233" t="str">
        <f t="shared" si="28"/>
        <v/>
      </c>
      <c r="AL91" s="268" t="str">
        <f t="shared" si="29"/>
        <v/>
      </c>
      <c r="AM91" s="270">
        <f t="shared" si="30"/>
        <v>0</v>
      </c>
    </row>
    <row r="92" spans="1:39" ht="14.1" customHeight="1" x14ac:dyDescent="0.3">
      <c r="A92" s="130">
        <v>85</v>
      </c>
      <c r="B92" s="130">
        <f t="shared" si="16"/>
        <v>1</v>
      </c>
      <c r="C92" s="130"/>
      <c r="D92" s="130" t="str">
        <f>IF(C92="","",(IF(ISERROR(VLOOKUP(C92,FSGT4_Inscr!$F$7:$L$110,2,FALSE))=TRUE,VLOOKUP(C92,FSGT5_Inscr!$F$7:$L$110,2,FALSE),(VLOOKUP(C92,FSGT4_Inscr!$F$7:$L$110,2,FALSE)))))</f>
        <v/>
      </c>
      <c r="E92" s="130" t="str">
        <f>IF(C92="","",(IF(ISERROR(VLOOKUP(C92,FSGT4_Inscr!$F$7:$L$110,3,FALSE))=TRUE,VLOOKUP(C92,FSGT5_Inscr!$F$7:$L$110,3,FALSE),(VLOOKUP(C92,FSGT4_Inscr!$F$7:$L$110,3,FALSE)))))</f>
        <v/>
      </c>
      <c r="F92" s="130" t="str">
        <f>IF(C92="","",(IF(ISERROR(VLOOKUP(C92,FSGT4_Inscr!$F$7:$L$110,4,FALSE))=TRUE,VLOOKUP(C92,FSGT5_Inscr!$F$7:$L$110,4,FALSE),(VLOOKUP(C92,FSGT4_Inscr!$F$7:$L$110,4,FALSE)))))</f>
        <v/>
      </c>
      <c r="G92" s="130" t="str">
        <f>IF(C92="","",(IF(ISERROR(VLOOKUP(C92,FSGT4_Inscr!$F$7:$L$110,5,FALSE))=TRUE,VLOOKUP(C92,FSGT5_Inscr!$F$7:$L$110,5,FALSE),(VLOOKUP(C92,FSGT4_Inscr!$F$7:$L$110,5,FALSE)))))</f>
        <v/>
      </c>
      <c r="H92" s="130" t="str">
        <f>IF(C92="","",(IF(ISERROR(VLOOKUP(C92,FSGT4_Inscr!$F$7:$L$110,6,FALSE))=TRUE,VLOOKUP(C92,FSGT5_Inscr!$F$7:$L$110,6,FALSE),(VLOOKUP(C92,FSGT4_Inscr!$F$7:$L$110,6,FALSE)))))</f>
        <v/>
      </c>
      <c r="I92" s="196"/>
      <c r="J92" s="198">
        <f t="shared" si="17"/>
        <v>0</v>
      </c>
      <c r="K92" s="203">
        <f>IF(J92=1,(SUM($J$8:J92)*J92),0)</f>
        <v>0</v>
      </c>
      <c r="L92" s="203" t="str">
        <f t="shared" si="18"/>
        <v xml:space="preserve"> </v>
      </c>
      <c r="M92" s="203" t="str">
        <f t="shared" si="19"/>
        <v xml:space="preserve"> </v>
      </c>
      <c r="N92" s="248" t="str">
        <f t="shared" si="20"/>
        <v xml:space="preserve"> </v>
      </c>
      <c r="O92" s="144" t="str">
        <f t="shared" si="21"/>
        <v xml:space="preserve"> </v>
      </c>
      <c r="P92" s="234" t="str">
        <f t="shared" si="22"/>
        <v/>
      </c>
      <c r="Q92" s="144"/>
      <c r="R92" s="198">
        <f t="shared" si="23"/>
        <v>0</v>
      </c>
      <c r="S92" s="203">
        <f>IF(R92=1,(SUM($R$8:R92)*R92),0)</f>
        <v>0</v>
      </c>
      <c r="T92" s="203" t="str">
        <f t="shared" si="24"/>
        <v xml:space="preserve"> </v>
      </c>
      <c r="U92" s="203" t="str">
        <f t="shared" si="25"/>
        <v xml:space="preserve"> </v>
      </c>
      <c r="V92" s="248" t="str">
        <f t="shared" si="26"/>
        <v xml:space="preserve"> </v>
      </c>
      <c r="W92" s="253" t="str">
        <f t="shared" si="27"/>
        <v xml:space="preserve"> </v>
      </c>
      <c r="X92" s="234" t="str">
        <f t="shared" si="28"/>
        <v/>
      </c>
      <c r="AL92" s="268" t="str">
        <f t="shared" si="29"/>
        <v/>
      </c>
      <c r="AM92" s="270">
        <f t="shared" si="30"/>
        <v>0</v>
      </c>
    </row>
    <row r="93" spans="1:39" ht="14.1" customHeight="1" x14ac:dyDescent="0.3">
      <c r="A93" s="131">
        <v>86</v>
      </c>
      <c r="B93" s="131">
        <f t="shared" si="16"/>
        <v>1</v>
      </c>
      <c r="C93" s="129"/>
      <c r="D93" s="132" t="str">
        <f>IF(C93="","",(IF(ISERROR(VLOOKUP(C93,FSGT4_Inscr!$F$7:$L$110,2,FALSE))=TRUE,VLOOKUP(C93,FSGT5_Inscr!$F$7:$L$110,2,FALSE),(VLOOKUP(C93,FSGT4_Inscr!$F$7:$L$110,2,FALSE)))))</f>
        <v/>
      </c>
      <c r="E93" s="132" t="str">
        <f>IF(C93="","",(IF(ISERROR(VLOOKUP(C93,FSGT4_Inscr!$F$7:$L$110,3,FALSE))=TRUE,VLOOKUP(C93,FSGT5_Inscr!$F$7:$L$110,3,FALSE),(VLOOKUP(C93,FSGT4_Inscr!$F$7:$L$110,3,FALSE)))))</f>
        <v/>
      </c>
      <c r="F93" s="132" t="str">
        <f>IF(C93="","",(IF(ISERROR(VLOOKUP(C93,FSGT4_Inscr!$F$7:$L$110,4,FALSE))=TRUE,VLOOKUP(C93,FSGT5_Inscr!$F$7:$L$110,4,FALSE),(VLOOKUP(C93,FSGT4_Inscr!$F$7:$L$110,4,FALSE)))))</f>
        <v/>
      </c>
      <c r="G93" s="132" t="str">
        <f>IF(C93="","",(IF(ISERROR(VLOOKUP(C93,FSGT4_Inscr!$F$7:$L$110,5,FALSE))=TRUE,VLOOKUP(C93,FSGT5_Inscr!$F$7:$L$110,5,FALSE),(VLOOKUP(C93,FSGT4_Inscr!$F$7:$L$110,5,FALSE)))))</f>
        <v/>
      </c>
      <c r="H93" s="132" t="str">
        <f>IF(C93="","",(IF(ISERROR(VLOOKUP(C93,FSGT4_Inscr!$F$7:$L$110,6,FALSE))=TRUE,VLOOKUP(C93,FSGT5_Inscr!$F$7:$L$110,6,FALSE),(VLOOKUP(C93,FSGT4_Inscr!$F$7:$L$110,6,FALSE)))))</f>
        <v/>
      </c>
      <c r="I93" s="78"/>
      <c r="J93" s="241">
        <f t="shared" si="17"/>
        <v>0</v>
      </c>
      <c r="K93" s="204">
        <f>IF(J93=1,(SUM($J$8:J93)*J93),0)</f>
        <v>0</v>
      </c>
      <c r="L93" s="204" t="str">
        <f t="shared" si="18"/>
        <v xml:space="preserve"> </v>
      </c>
      <c r="M93" s="204" t="str">
        <f t="shared" si="19"/>
        <v xml:space="preserve"> </v>
      </c>
      <c r="N93" s="249" t="str">
        <f t="shared" si="20"/>
        <v xml:space="preserve"> </v>
      </c>
      <c r="O93" s="143" t="str">
        <f t="shared" si="21"/>
        <v xml:space="preserve"> </v>
      </c>
      <c r="P93" s="233" t="str">
        <f t="shared" si="22"/>
        <v/>
      </c>
      <c r="Q93" s="143"/>
      <c r="R93" s="241">
        <f t="shared" si="23"/>
        <v>0</v>
      </c>
      <c r="S93" s="204">
        <f>IF(R93=1,(SUM($R$8:R93)*R93),0)</f>
        <v>0</v>
      </c>
      <c r="T93" s="204" t="str">
        <f t="shared" si="24"/>
        <v xml:space="preserve"> </v>
      </c>
      <c r="U93" s="204" t="str">
        <f t="shared" si="25"/>
        <v xml:space="preserve"> </v>
      </c>
      <c r="V93" s="249" t="str">
        <f t="shared" si="26"/>
        <v xml:space="preserve"> </v>
      </c>
      <c r="W93" s="252" t="str">
        <f t="shared" si="27"/>
        <v xml:space="preserve"> </v>
      </c>
      <c r="X93" s="233" t="str">
        <f t="shared" si="28"/>
        <v/>
      </c>
      <c r="AL93" s="268" t="str">
        <f t="shared" si="29"/>
        <v/>
      </c>
      <c r="AM93" s="270">
        <f t="shared" si="30"/>
        <v>0</v>
      </c>
    </row>
    <row r="94" spans="1:39" ht="14.1" customHeight="1" x14ac:dyDescent="0.3">
      <c r="A94" s="130">
        <v>87</v>
      </c>
      <c r="B94" s="130">
        <f t="shared" si="16"/>
        <v>1</v>
      </c>
      <c r="C94" s="130"/>
      <c r="D94" s="130" t="str">
        <f>IF(C94="","",(IF(ISERROR(VLOOKUP(C94,FSGT4_Inscr!$F$7:$L$110,2,FALSE))=TRUE,VLOOKUP(C94,FSGT5_Inscr!$F$7:$L$110,2,FALSE),(VLOOKUP(C94,FSGT4_Inscr!$F$7:$L$110,2,FALSE)))))</f>
        <v/>
      </c>
      <c r="E94" s="130" t="str">
        <f>IF(C94="","",(IF(ISERROR(VLOOKUP(C94,FSGT4_Inscr!$F$7:$L$110,3,FALSE))=TRUE,VLOOKUP(C94,FSGT5_Inscr!$F$7:$L$110,3,FALSE),(VLOOKUP(C94,FSGT4_Inscr!$F$7:$L$110,3,FALSE)))))</f>
        <v/>
      </c>
      <c r="F94" s="130" t="str">
        <f>IF(C94="","",(IF(ISERROR(VLOOKUP(C94,FSGT4_Inscr!$F$7:$L$110,4,FALSE))=TRUE,VLOOKUP(C94,FSGT5_Inscr!$F$7:$L$110,4,FALSE),(VLOOKUP(C94,FSGT4_Inscr!$F$7:$L$110,4,FALSE)))))</f>
        <v/>
      </c>
      <c r="G94" s="130" t="str">
        <f>IF(C94="","",(IF(ISERROR(VLOOKUP(C94,FSGT4_Inscr!$F$7:$L$110,5,FALSE))=TRUE,VLOOKUP(C94,FSGT5_Inscr!$F$7:$L$110,5,FALSE),(VLOOKUP(C94,FSGT4_Inscr!$F$7:$L$110,5,FALSE)))))</f>
        <v/>
      </c>
      <c r="H94" s="130" t="str">
        <f>IF(C94="","",(IF(ISERROR(VLOOKUP(C94,FSGT4_Inscr!$F$7:$L$110,6,FALSE))=TRUE,VLOOKUP(C94,FSGT5_Inscr!$F$7:$L$110,6,FALSE),(VLOOKUP(C94,FSGT4_Inscr!$F$7:$L$110,6,FALSE)))))</f>
        <v/>
      </c>
      <c r="I94" s="196"/>
      <c r="J94" s="198">
        <f t="shared" si="17"/>
        <v>0</v>
      </c>
      <c r="K94" s="203">
        <f>IF(J94=1,(SUM($J$8:J94)*J94),0)</f>
        <v>0</v>
      </c>
      <c r="L94" s="203" t="str">
        <f t="shared" si="18"/>
        <v xml:space="preserve"> </v>
      </c>
      <c r="M94" s="203" t="str">
        <f t="shared" si="19"/>
        <v xml:space="preserve"> </v>
      </c>
      <c r="N94" s="248" t="str">
        <f t="shared" si="20"/>
        <v xml:space="preserve"> </v>
      </c>
      <c r="O94" s="144" t="str">
        <f t="shared" si="21"/>
        <v xml:space="preserve"> </v>
      </c>
      <c r="P94" s="234" t="str">
        <f t="shared" si="22"/>
        <v/>
      </c>
      <c r="Q94" s="144"/>
      <c r="R94" s="198">
        <f t="shared" si="23"/>
        <v>0</v>
      </c>
      <c r="S94" s="203">
        <f>IF(R94=1,(SUM($R$8:R94)*R94),0)</f>
        <v>0</v>
      </c>
      <c r="T94" s="203" t="str">
        <f t="shared" si="24"/>
        <v xml:space="preserve"> </v>
      </c>
      <c r="U94" s="203" t="str">
        <f t="shared" si="25"/>
        <v xml:space="preserve"> </v>
      </c>
      <c r="V94" s="248" t="str">
        <f t="shared" si="26"/>
        <v xml:space="preserve"> </v>
      </c>
      <c r="W94" s="253" t="str">
        <f t="shared" si="27"/>
        <v xml:space="preserve"> </v>
      </c>
      <c r="X94" s="234" t="str">
        <f t="shared" si="28"/>
        <v/>
      </c>
      <c r="AL94" s="268" t="str">
        <f t="shared" si="29"/>
        <v/>
      </c>
      <c r="AM94" s="270">
        <f t="shared" si="30"/>
        <v>0</v>
      </c>
    </row>
    <row r="95" spans="1:39" ht="14.1" customHeight="1" x14ac:dyDescent="0.3">
      <c r="A95" s="131">
        <v>88</v>
      </c>
      <c r="B95" s="131">
        <f t="shared" si="16"/>
        <v>1</v>
      </c>
      <c r="C95" s="129"/>
      <c r="D95" s="132" t="str">
        <f>IF(C95="","",(IF(ISERROR(VLOOKUP(C95,FSGT4_Inscr!$F$7:$L$110,2,FALSE))=TRUE,VLOOKUP(C95,FSGT5_Inscr!$F$7:$L$110,2,FALSE),(VLOOKUP(C95,FSGT4_Inscr!$F$7:$L$110,2,FALSE)))))</f>
        <v/>
      </c>
      <c r="E95" s="132" t="str">
        <f>IF(C95="","",(IF(ISERROR(VLOOKUP(C95,FSGT4_Inscr!$F$7:$L$110,3,FALSE))=TRUE,VLOOKUP(C95,FSGT5_Inscr!$F$7:$L$110,3,FALSE),(VLOOKUP(C95,FSGT4_Inscr!$F$7:$L$110,3,FALSE)))))</f>
        <v/>
      </c>
      <c r="F95" s="132" t="str">
        <f>IF(C95="","",(IF(ISERROR(VLOOKUP(C95,FSGT4_Inscr!$F$7:$L$110,4,FALSE))=TRUE,VLOOKUP(C95,FSGT5_Inscr!$F$7:$L$110,4,FALSE),(VLOOKUP(C95,FSGT4_Inscr!$F$7:$L$110,4,FALSE)))))</f>
        <v/>
      </c>
      <c r="G95" s="132" t="str">
        <f>IF(C95="","",(IF(ISERROR(VLOOKUP(C95,FSGT4_Inscr!$F$7:$L$110,5,FALSE))=TRUE,VLOOKUP(C95,FSGT5_Inscr!$F$7:$L$110,5,FALSE),(VLOOKUP(C95,FSGT4_Inscr!$F$7:$L$110,5,FALSE)))))</f>
        <v/>
      </c>
      <c r="H95" s="132" t="str">
        <f>IF(C95="","",(IF(ISERROR(VLOOKUP(C95,FSGT4_Inscr!$F$7:$L$110,6,FALSE))=TRUE,VLOOKUP(C95,FSGT5_Inscr!$F$7:$L$110,6,FALSE),(VLOOKUP(C95,FSGT4_Inscr!$F$7:$L$110,6,FALSE)))))</f>
        <v/>
      </c>
      <c r="I95" s="78"/>
      <c r="J95" s="241">
        <f t="shared" si="17"/>
        <v>0</v>
      </c>
      <c r="K95" s="204">
        <f>IF(J95=1,(SUM($J$8:J95)*J95),0)</f>
        <v>0</v>
      </c>
      <c r="L95" s="204" t="str">
        <f t="shared" si="18"/>
        <v xml:space="preserve"> </v>
      </c>
      <c r="M95" s="204" t="str">
        <f t="shared" si="19"/>
        <v xml:space="preserve"> </v>
      </c>
      <c r="N95" s="249" t="str">
        <f t="shared" si="20"/>
        <v xml:space="preserve"> </v>
      </c>
      <c r="O95" s="143" t="str">
        <f t="shared" si="21"/>
        <v xml:space="preserve"> </v>
      </c>
      <c r="P95" s="233" t="str">
        <f t="shared" si="22"/>
        <v/>
      </c>
      <c r="Q95" s="143"/>
      <c r="R95" s="241">
        <f t="shared" si="23"/>
        <v>0</v>
      </c>
      <c r="S95" s="204">
        <f>IF(R95=1,(SUM($R$8:R95)*R95),0)</f>
        <v>0</v>
      </c>
      <c r="T95" s="204" t="str">
        <f t="shared" si="24"/>
        <v xml:space="preserve"> </v>
      </c>
      <c r="U95" s="204" t="str">
        <f t="shared" si="25"/>
        <v xml:space="preserve"> </v>
      </c>
      <c r="V95" s="249" t="str">
        <f t="shared" si="26"/>
        <v xml:space="preserve"> </v>
      </c>
      <c r="W95" s="252" t="str">
        <f t="shared" si="27"/>
        <v xml:space="preserve"> </v>
      </c>
      <c r="X95" s="233" t="str">
        <f t="shared" si="28"/>
        <v/>
      </c>
      <c r="AL95" s="268" t="str">
        <f t="shared" si="29"/>
        <v/>
      </c>
      <c r="AM95" s="270">
        <f t="shared" si="30"/>
        <v>0</v>
      </c>
    </row>
    <row r="96" spans="1:39" ht="14.1" customHeight="1" x14ac:dyDescent="0.3">
      <c r="A96" s="130">
        <v>89</v>
      </c>
      <c r="B96" s="130">
        <f t="shared" si="16"/>
        <v>1</v>
      </c>
      <c r="C96" s="130"/>
      <c r="D96" s="130" t="str">
        <f>IF(C96="","",(IF(ISERROR(VLOOKUP(C96,FSGT4_Inscr!$F$7:$L$110,2,FALSE))=TRUE,VLOOKUP(C96,FSGT5_Inscr!$F$7:$L$110,2,FALSE),(VLOOKUP(C96,FSGT4_Inscr!$F$7:$L$110,2,FALSE)))))</f>
        <v/>
      </c>
      <c r="E96" s="130" t="str">
        <f>IF(C96="","",(IF(ISERROR(VLOOKUP(C96,FSGT4_Inscr!$F$7:$L$110,3,FALSE))=TRUE,VLOOKUP(C96,FSGT5_Inscr!$F$7:$L$110,3,FALSE),(VLOOKUP(C96,FSGT4_Inscr!$F$7:$L$110,3,FALSE)))))</f>
        <v/>
      </c>
      <c r="F96" s="130" t="str">
        <f>IF(C96="","",(IF(ISERROR(VLOOKUP(C96,FSGT4_Inscr!$F$7:$L$110,4,FALSE))=TRUE,VLOOKUP(C96,FSGT5_Inscr!$F$7:$L$110,4,FALSE),(VLOOKUP(C96,FSGT4_Inscr!$F$7:$L$110,4,FALSE)))))</f>
        <v/>
      </c>
      <c r="G96" s="130" t="str">
        <f>IF(C96="","",(IF(ISERROR(VLOOKUP(C96,FSGT4_Inscr!$F$7:$L$110,5,FALSE))=TRUE,VLOOKUP(C96,FSGT5_Inscr!$F$7:$L$110,5,FALSE),(VLOOKUP(C96,FSGT4_Inscr!$F$7:$L$110,5,FALSE)))))</f>
        <v/>
      </c>
      <c r="H96" s="130" t="str">
        <f>IF(C96="","",(IF(ISERROR(VLOOKUP(C96,FSGT4_Inscr!$F$7:$L$110,6,FALSE))=TRUE,VLOOKUP(C96,FSGT5_Inscr!$F$7:$L$110,6,FALSE),(VLOOKUP(C96,FSGT4_Inscr!$F$7:$L$110,6,FALSE)))))</f>
        <v/>
      </c>
      <c r="I96" s="196"/>
      <c r="J96" s="198">
        <f t="shared" si="17"/>
        <v>0</v>
      </c>
      <c r="K96" s="203">
        <f>IF(J96=1,(SUM($J$8:J96)*J96),0)</f>
        <v>0</v>
      </c>
      <c r="L96" s="203" t="str">
        <f t="shared" si="18"/>
        <v xml:space="preserve"> </v>
      </c>
      <c r="M96" s="203" t="str">
        <f t="shared" si="19"/>
        <v xml:space="preserve"> </v>
      </c>
      <c r="N96" s="248" t="str">
        <f t="shared" si="20"/>
        <v xml:space="preserve"> </v>
      </c>
      <c r="O96" s="144" t="str">
        <f t="shared" si="21"/>
        <v xml:space="preserve"> </v>
      </c>
      <c r="P96" s="234" t="str">
        <f t="shared" si="22"/>
        <v/>
      </c>
      <c r="Q96" s="144"/>
      <c r="R96" s="198">
        <f t="shared" si="23"/>
        <v>0</v>
      </c>
      <c r="S96" s="203">
        <f>IF(R96=1,(SUM($R$8:R96)*R96),0)</f>
        <v>0</v>
      </c>
      <c r="T96" s="203" t="str">
        <f t="shared" si="24"/>
        <v xml:space="preserve"> </v>
      </c>
      <c r="U96" s="203" t="str">
        <f t="shared" si="25"/>
        <v xml:space="preserve"> </v>
      </c>
      <c r="V96" s="248" t="str">
        <f t="shared" si="26"/>
        <v xml:space="preserve"> </v>
      </c>
      <c r="W96" s="253" t="str">
        <f t="shared" si="27"/>
        <v xml:space="preserve"> </v>
      </c>
      <c r="X96" s="234" t="str">
        <f t="shared" si="28"/>
        <v/>
      </c>
      <c r="AL96" s="268" t="str">
        <f t="shared" si="29"/>
        <v/>
      </c>
      <c r="AM96" s="270">
        <f t="shared" si="30"/>
        <v>0</v>
      </c>
    </row>
    <row r="97" spans="1:39" ht="14.1" customHeight="1" x14ac:dyDescent="0.3">
      <c r="A97" s="131">
        <v>90</v>
      </c>
      <c r="B97" s="131">
        <f t="shared" si="16"/>
        <v>1</v>
      </c>
      <c r="C97" s="129"/>
      <c r="D97" s="132" t="str">
        <f>IF(C97="","",(IF(ISERROR(VLOOKUP(C97,FSGT4_Inscr!$F$7:$L$110,2,FALSE))=TRUE,VLOOKUP(C97,FSGT5_Inscr!$F$7:$L$110,2,FALSE),(VLOOKUP(C97,FSGT4_Inscr!$F$7:$L$110,2,FALSE)))))</f>
        <v/>
      </c>
      <c r="E97" s="132" t="str">
        <f>IF(C97="","",(IF(ISERROR(VLOOKUP(C97,FSGT4_Inscr!$F$7:$L$110,3,FALSE))=TRUE,VLOOKUP(C97,FSGT5_Inscr!$F$7:$L$110,3,FALSE),(VLOOKUP(C97,FSGT4_Inscr!$F$7:$L$110,3,FALSE)))))</f>
        <v/>
      </c>
      <c r="F97" s="132" t="str">
        <f>IF(C97="","",(IF(ISERROR(VLOOKUP(C97,FSGT4_Inscr!$F$7:$L$110,4,FALSE))=TRUE,VLOOKUP(C97,FSGT5_Inscr!$F$7:$L$110,4,FALSE),(VLOOKUP(C97,FSGT4_Inscr!$F$7:$L$110,4,FALSE)))))</f>
        <v/>
      </c>
      <c r="G97" s="132" t="str">
        <f>IF(C97="","",(IF(ISERROR(VLOOKUP(C97,FSGT4_Inscr!$F$7:$L$110,5,FALSE))=TRUE,VLOOKUP(C97,FSGT5_Inscr!$F$7:$L$110,5,FALSE),(VLOOKUP(C97,FSGT4_Inscr!$F$7:$L$110,5,FALSE)))))</f>
        <v/>
      </c>
      <c r="H97" s="132" t="str">
        <f>IF(C97="","",(IF(ISERROR(VLOOKUP(C97,FSGT4_Inscr!$F$7:$L$110,6,FALSE))=TRUE,VLOOKUP(C97,FSGT5_Inscr!$F$7:$L$110,6,FALSE),(VLOOKUP(C97,FSGT4_Inscr!$F$7:$L$110,6,FALSE)))))</f>
        <v/>
      </c>
      <c r="I97" s="78"/>
      <c r="J97" s="241">
        <f t="shared" si="17"/>
        <v>0</v>
      </c>
      <c r="K97" s="204">
        <f>IF(J97=1,(SUM($J$8:J97)*J97),0)</f>
        <v>0</v>
      </c>
      <c r="L97" s="204" t="str">
        <f t="shared" si="18"/>
        <v xml:space="preserve"> </v>
      </c>
      <c r="M97" s="204" t="str">
        <f t="shared" si="19"/>
        <v xml:space="preserve"> </v>
      </c>
      <c r="N97" s="249" t="str">
        <f t="shared" si="20"/>
        <v xml:space="preserve"> </v>
      </c>
      <c r="O97" s="143" t="str">
        <f t="shared" si="21"/>
        <v xml:space="preserve"> </v>
      </c>
      <c r="P97" s="233" t="str">
        <f t="shared" si="22"/>
        <v/>
      </c>
      <c r="Q97" s="143"/>
      <c r="R97" s="241">
        <f t="shared" si="23"/>
        <v>0</v>
      </c>
      <c r="S97" s="204">
        <f>IF(R97=1,(SUM($R$8:R97)*R97),0)</f>
        <v>0</v>
      </c>
      <c r="T97" s="204" t="str">
        <f t="shared" si="24"/>
        <v xml:space="preserve"> </v>
      </c>
      <c r="U97" s="204" t="str">
        <f t="shared" si="25"/>
        <v xml:space="preserve"> </v>
      </c>
      <c r="V97" s="249" t="str">
        <f t="shared" si="26"/>
        <v xml:space="preserve"> </v>
      </c>
      <c r="W97" s="252" t="str">
        <f t="shared" si="27"/>
        <v xml:space="preserve"> </v>
      </c>
      <c r="X97" s="233" t="str">
        <f t="shared" si="28"/>
        <v/>
      </c>
      <c r="AL97" s="268" t="str">
        <f t="shared" si="29"/>
        <v/>
      </c>
      <c r="AM97" s="270">
        <f t="shared" si="30"/>
        <v>0</v>
      </c>
    </row>
    <row r="98" spans="1:39" ht="14.1" customHeight="1" x14ac:dyDescent="0.3">
      <c r="A98" s="130">
        <v>91</v>
      </c>
      <c r="B98" s="130">
        <f t="shared" si="16"/>
        <v>1</v>
      </c>
      <c r="C98" s="130"/>
      <c r="D98" s="130" t="str">
        <f>IF(C98="","",(IF(ISERROR(VLOOKUP(C98,FSGT4_Inscr!$F$7:$L$110,2,FALSE))=TRUE,VLOOKUP(C98,FSGT5_Inscr!$F$7:$L$110,2,FALSE),(VLOOKUP(C98,FSGT4_Inscr!$F$7:$L$110,2,FALSE)))))</f>
        <v/>
      </c>
      <c r="E98" s="130" t="str">
        <f>IF(C98="","",(IF(ISERROR(VLOOKUP(C98,FSGT4_Inscr!$F$7:$L$110,3,FALSE))=TRUE,VLOOKUP(C98,FSGT5_Inscr!$F$7:$L$110,3,FALSE),(VLOOKUP(C98,FSGT4_Inscr!$F$7:$L$110,3,FALSE)))))</f>
        <v/>
      </c>
      <c r="F98" s="130" t="str">
        <f>IF(C98="","",(IF(ISERROR(VLOOKUP(C98,FSGT4_Inscr!$F$7:$L$110,4,FALSE))=TRUE,VLOOKUP(C98,FSGT5_Inscr!$F$7:$L$110,4,FALSE),(VLOOKUP(C98,FSGT4_Inscr!$F$7:$L$110,4,FALSE)))))</f>
        <v/>
      </c>
      <c r="G98" s="130" t="str">
        <f>IF(C98="","",(IF(ISERROR(VLOOKUP(C98,FSGT4_Inscr!$F$7:$L$110,5,FALSE))=TRUE,VLOOKUP(C98,FSGT5_Inscr!$F$7:$L$110,5,FALSE),(VLOOKUP(C98,FSGT4_Inscr!$F$7:$L$110,5,FALSE)))))</f>
        <v/>
      </c>
      <c r="H98" s="130" t="str">
        <f>IF(C98="","",(IF(ISERROR(VLOOKUP(C98,FSGT4_Inscr!$F$7:$L$110,6,FALSE))=TRUE,VLOOKUP(C98,FSGT5_Inscr!$F$7:$L$110,6,FALSE),(VLOOKUP(C98,FSGT4_Inscr!$F$7:$L$110,6,FALSE)))))</f>
        <v/>
      </c>
      <c r="I98" s="196"/>
      <c r="J98" s="198">
        <f t="shared" si="17"/>
        <v>0</v>
      </c>
      <c r="K98" s="203">
        <f>IF(J98=1,(SUM($J$8:J98)*J98),0)</f>
        <v>0</v>
      </c>
      <c r="L98" s="203" t="str">
        <f t="shared" si="18"/>
        <v xml:space="preserve"> </v>
      </c>
      <c r="M98" s="203" t="str">
        <f t="shared" si="19"/>
        <v xml:space="preserve"> </v>
      </c>
      <c r="N98" s="248" t="str">
        <f t="shared" si="20"/>
        <v xml:space="preserve"> </v>
      </c>
      <c r="O98" s="144" t="str">
        <f t="shared" si="21"/>
        <v xml:space="preserve"> </v>
      </c>
      <c r="P98" s="234" t="str">
        <f t="shared" si="22"/>
        <v/>
      </c>
      <c r="Q98" s="144"/>
      <c r="R98" s="198">
        <f t="shared" si="23"/>
        <v>0</v>
      </c>
      <c r="S98" s="203">
        <f>IF(R98=1,(SUM($R$8:R98)*R98),0)</f>
        <v>0</v>
      </c>
      <c r="T98" s="203" t="str">
        <f t="shared" si="24"/>
        <v xml:space="preserve"> </v>
      </c>
      <c r="U98" s="203" t="str">
        <f t="shared" si="25"/>
        <v xml:space="preserve"> </v>
      </c>
      <c r="V98" s="248" t="str">
        <f t="shared" si="26"/>
        <v xml:space="preserve"> </v>
      </c>
      <c r="W98" s="253" t="str">
        <f t="shared" si="27"/>
        <v xml:space="preserve"> </v>
      </c>
      <c r="X98" s="234" t="str">
        <f t="shared" si="28"/>
        <v/>
      </c>
      <c r="AL98" s="268" t="str">
        <f>CONCATENATE(C98,D98)</f>
        <v/>
      </c>
      <c r="AM98" s="270">
        <f>C98</f>
        <v>0</v>
      </c>
    </row>
    <row r="99" spans="1:39" ht="14.1" customHeight="1" x14ac:dyDescent="0.3">
      <c r="A99" s="131">
        <v>92</v>
      </c>
      <c r="B99" s="131">
        <f t="shared" si="16"/>
        <v>1</v>
      </c>
      <c r="C99" s="129"/>
      <c r="D99" s="132" t="str">
        <f>IF(C99="","",(IF(ISERROR(VLOOKUP(C99,FSGT4_Inscr!$F$7:$L$110,2,FALSE))=TRUE,VLOOKUP(C99,FSGT5_Inscr!$F$7:$L$110,2,FALSE),(VLOOKUP(C99,FSGT4_Inscr!$F$7:$L$110,2,FALSE)))))</f>
        <v/>
      </c>
      <c r="E99" s="132" t="str">
        <f>IF(C99="","",(IF(ISERROR(VLOOKUP(C99,FSGT4_Inscr!$F$7:$L$110,3,FALSE))=TRUE,VLOOKUP(C99,FSGT5_Inscr!$F$7:$L$110,3,FALSE),(VLOOKUP(C99,FSGT4_Inscr!$F$7:$L$110,3,FALSE)))))</f>
        <v/>
      </c>
      <c r="F99" s="132" t="str">
        <f>IF(C99="","",(IF(ISERROR(VLOOKUP(C99,FSGT4_Inscr!$F$7:$L$110,4,FALSE))=TRUE,VLOOKUP(C99,FSGT5_Inscr!$F$7:$L$110,4,FALSE),(VLOOKUP(C99,FSGT4_Inscr!$F$7:$L$110,4,FALSE)))))</f>
        <v/>
      </c>
      <c r="G99" s="132" t="str">
        <f>IF(C99="","",(IF(ISERROR(VLOOKUP(C99,FSGT4_Inscr!$F$7:$L$110,5,FALSE))=TRUE,VLOOKUP(C99,FSGT5_Inscr!$F$7:$L$110,5,FALSE),(VLOOKUP(C99,FSGT4_Inscr!$F$7:$L$110,5,FALSE)))))</f>
        <v/>
      </c>
      <c r="H99" s="132" t="str">
        <f>IF(C99="","",(IF(ISERROR(VLOOKUP(C99,FSGT4_Inscr!$F$7:$L$110,6,FALSE))=TRUE,VLOOKUP(C99,FSGT5_Inscr!$F$7:$L$110,6,FALSE),(VLOOKUP(C99,FSGT4_Inscr!$F$7:$L$110,6,FALSE)))))</f>
        <v/>
      </c>
      <c r="I99" s="78"/>
      <c r="J99" s="241">
        <f t="shared" si="17"/>
        <v>0</v>
      </c>
      <c r="K99" s="204">
        <f>IF(J99=1,(SUM($J$8:J99)*J99),0)</f>
        <v>0</v>
      </c>
      <c r="L99" s="204" t="str">
        <f t="shared" si="18"/>
        <v xml:space="preserve"> </v>
      </c>
      <c r="M99" s="204" t="str">
        <f t="shared" si="19"/>
        <v xml:space="preserve"> </v>
      </c>
      <c r="N99" s="249" t="str">
        <f t="shared" si="20"/>
        <v xml:space="preserve"> </v>
      </c>
      <c r="O99" s="143" t="str">
        <f t="shared" si="21"/>
        <v xml:space="preserve"> </v>
      </c>
      <c r="P99" s="233" t="str">
        <f t="shared" si="22"/>
        <v/>
      </c>
      <c r="Q99" s="143"/>
      <c r="R99" s="241">
        <f t="shared" si="23"/>
        <v>0</v>
      </c>
      <c r="S99" s="204">
        <f>IF(R99=1,(SUM($R$8:R99)*R99),0)</f>
        <v>0</v>
      </c>
      <c r="T99" s="204" t="str">
        <f t="shared" si="24"/>
        <v xml:space="preserve"> </v>
      </c>
      <c r="U99" s="204" t="str">
        <f t="shared" si="25"/>
        <v xml:space="preserve"> </v>
      </c>
      <c r="V99" s="249" t="str">
        <f t="shared" si="26"/>
        <v xml:space="preserve"> </v>
      </c>
      <c r="W99" s="252" t="str">
        <f t="shared" si="27"/>
        <v xml:space="preserve"> </v>
      </c>
      <c r="X99" s="233" t="str">
        <f t="shared" si="28"/>
        <v/>
      </c>
      <c r="AL99" s="268" t="str">
        <f t="shared" ref="AL99" si="31">CONCATENATE(C99,D99)</f>
        <v/>
      </c>
      <c r="AM99" s="270">
        <f t="shared" ref="AM99" si="32">C99</f>
        <v>0</v>
      </c>
    </row>
    <row r="100" spans="1:39" ht="14.1" customHeight="1" x14ac:dyDescent="0.3">
      <c r="A100" s="130">
        <v>93</v>
      </c>
      <c r="B100" s="130">
        <f t="shared" si="16"/>
        <v>1</v>
      </c>
      <c r="C100" s="130"/>
      <c r="D100" s="130" t="str">
        <f>IF(C100="","",(IF(ISERROR(VLOOKUP(C100,FSGT4_Inscr!$F$7:$L$110,2,FALSE))=TRUE,VLOOKUP(C100,FSGT5_Inscr!$F$7:$L$110,2,FALSE),(VLOOKUP(C100,FSGT4_Inscr!$F$7:$L$110,2,FALSE)))))</f>
        <v/>
      </c>
      <c r="E100" s="130" t="str">
        <f>IF(C100="","",(IF(ISERROR(VLOOKUP(C100,FSGT4_Inscr!$F$7:$L$110,3,FALSE))=TRUE,VLOOKUP(C100,FSGT5_Inscr!$F$7:$L$110,3,FALSE),(VLOOKUP(C100,FSGT4_Inscr!$F$7:$L$110,3,FALSE)))))</f>
        <v/>
      </c>
      <c r="F100" s="130" t="str">
        <f>IF(C100="","",(IF(ISERROR(VLOOKUP(C100,FSGT4_Inscr!$F$7:$L$110,4,FALSE))=TRUE,VLOOKUP(C100,FSGT5_Inscr!$F$7:$L$110,4,FALSE),(VLOOKUP(C100,FSGT4_Inscr!$F$7:$L$110,4,FALSE)))))</f>
        <v/>
      </c>
      <c r="G100" s="130" t="str">
        <f>IF(C100="","",(IF(ISERROR(VLOOKUP(C100,FSGT4_Inscr!$F$7:$L$110,5,FALSE))=TRUE,VLOOKUP(C100,FSGT5_Inscr!$F$7:$L$110,5,FALSE),(VLOOKUP(C100,FSGT4_Inscr!$F$7:$L$110,5,FALSE)))))</f>
        <v/>
      </c>
      <c r="H100" s="130" t="str">
        <f>IF(C100="","",(IF(ISERROR(VLOOKUP(C100,FSGT4_Inscr!$F$7:$L$110,6,FALSE))=TRUE,VLOOKUP(C100,FSGT5_Inscr!$F$7:$L$110,6,FALSE),(VLOOKUP(C100,FSGT4_Inscr!$F$7:$L$110,6,FALSE)))))</f>
        <v/>
      </c>
      <c r="I100" s="196"/>
      <c r="J100" s="198">
        <f t="shared" si="17"/>
        <v>0</v>
      </c>
      <c r="K100" s="203">
        <f>IF(J100=1,(SUM($J$8:J100)*J100),0)</f>
        <v>0</v>
      </c>
      <c r="L100" s="203" t="str">
        <f t="shared" si="18"/>
        <v xml:space="preserve"> </v>
      </c>
      <c r="M100" s="203" t="str">
        <f t="shared" si="19"/>
        <v xml:space="preserve"> </v>
      </c>
      <c r="N100" s="248" t="str">
        <f t="shared" si="20"/>
        <v xml:space="preserve"> </v>
      </c>
      <c r="O100" s="144" t="str">
        <f t="shared" si="21"/>
        <v xml:space="preserve"> </v>
      </c>
      <c r="P100" s="234" t="str">
        <f t="shared" si="22"/>
        <v/>
      </c>
      <c r="Q100" s="144"/>
      <c r="R100" s="198">
        <f t="shared" si="23"/>
        <v>0</v>
      </c>
      <c r="S100" s="203">
        <f>IF(R100=1,(SUM($R$8:R100)*R100),0)</f>
        <v>0</v>
      </c>
      <c r="T100" s="203" t="str">
        <f t="shared" si="24"/>
        <v xml:space="preserve"> </v>
      </c>
      <c r="U100" s="203" t="str">
        <f t="shared" si="25"/>
        <v xml:space="preserve"> </v>
      </c>
      <c r="V100" s="248" t="str">
        <f t="shared" si="26"/>
        <v xml:space="preserve"> </v>
      </c>
      <c r="W100" s="253" t="str">
        <f t="shared" si="27"/>
        <v xml:space="preserve"> </v>
      </c>
      <c r="X100" s="234" t="str">
        <f t="shared" si="28"/>
        <v/>
      </c>
      <c r="AL100" s="268" t="str">
        <f>CONCATENATE(C100,D100)</f>
        <v/>
      </c>
      <c r="AM100" s="270">
        <f>C100</f>
        <v>0</v>
      </c>
    </row>
    <row r="101" spans="1:39" ht="14.1" customHeight="1" x14ac:dyDescent="0.3">
      <c r="A101" s="131">
        <v>94</v>
      </c>
      <c r="B101" s="131">
        <f t="shared" si="16"/>
        <v>1</v>
      </c>
      <c r="C101" s="129"/>
      <c r="D101" s="132" t="str">
        <f>IF(C101="","",(IF(ISERROR(VLOOKUP(C101,FSGT4_Inscr!$F$7:$L$110,2,FALSE))=TRUE,VLOOKUP(C101,FSGT5_Inscr!$F$7:$L$110,2,FALSE),(VLOOKUP(C101,FSGT4_Inscr!$F$7:$L$110,2,FALSE)))))</f>
        <v/>
      </c>
      <c r="E101" s="132" t="str">
        <f>IF(C101="","",(IF(ISERROR(VLOOKUP(C101,FSGT4_Inscr!$F$7:$L$110,3,FALSE))=TRUE,VLOOKUP(C101,FSGT5_Inscr!$F$7:$L$110,3,FALSE),(VLOOKUP(C101,FSGT4_Inscr!$F$7:$L$110,3,FALSE)))))</f>
        <v/>
      </c>
      <c r="F101" s="132" t="str">
        <f>IF(C101="","",(IF(ISERROR(VLOOKUP(C101,FSGT4_Inscr!$F$7:$L$110,4,FALSE))=TRUE,VLOOKUP(C101,FSGT5_Inscr!$F$7:$L$110,4,FALSE),(VLOOKUP(C101,FSGT4_Inscr!$F$7:$L$110,4,FALSE)))))</f>
        <v/>
      </c>
      <c r="G101" s="132" t="str">
        <f>IF(C101="","",(IF(ISERROR(VLOOKUP(C101,FSGT4_Inscr!$F$7:$L$110,5,FALSE))=TRUE,VLOOKUP(C101,FSGT5_Inscr!$F$7:$L$110,5,FALSE),(VLOOKUP(C101,FSGT4_Inscr!$F$7:$L$110,5,FALSE)))))</f>
        <v/>
      </c>
      <c r="H101" s="132" t="str">
        <f>IF(C101="","",(IF(ISERROR(VLOOKUP(C101,FSGT4_Inscr!$F$7:$L$110,6,FALSE))=TRUE,VLOOKUP(C101,FSGT5_Inscr!$F$7:$L$110,6,FALSE),(VLOOKUP(C101,FSGT4_Inscr!$F$7:$L$110,6,FALSE)))))</f>
        <v/>
      </c>
      <c r="I101" s="78"/>
      <c r="J101" s="241">
        <f t="shared" si="17"/>
        <v>0</v>
      </c>
      <c r="K101" s="204">
        <f>IF(J101=1,(SUM($J$8:J101)*J101),0)</f>
        <v>0</v>
      </c>
      <c r="L101" s="204" t="str">
        <f t="shared" si="18"/>
        <v xml:space="preserve"> </v>
      </c>
      <c r="M101" s="204" t="str">
        <f t="shared" si="19"/>
        <v xml:space="preserve"> </v>
      </c>
      <c r="N101" s="249" t="str">
        <f t="shared" si="20"/>
        <v xml:space="preserve"> </v>
      </c>
      <c r="O101" s="143" t="str">
        <f t="shared" si="21"/>
        <v xml:space="preserve"> </v>
      </c>
      <c r="P101" s="233" t="str">
        <f t="shared" si="22"/>
        <v/>
      </c>
      <c r="Q101" s="143"/>
      <c r="R101" s="241">
        <f t="shared" si="23"/>
        <v>0</v>
      </c>
      <c r="S101" s="204">
        <f>IF(R101=1,(SUM($R$8:R101)*R101),0)</f>
        <v>0</v>
      </c>
      <c r="T101" s="204" t="str">
        <f t="shared" si="24"/>
        <v xml:space="preserve"> </v>
      </c>
      <c r="U101" s="204" t="str">
        <f t="shared" si="25"/>
        <v xml:space="preserve"> </v>
      </c>
      <c r="V101" s="249" t="str">
        <f t="shared" si="26"/>
        <v xml:space="preserve"> </v>
      </c>
      <c r="W101" s="252" t="str">
        <f t="shared" si="27"/>
        <v xml:space="preserve"> </v>
      </c>
      <c r="X101" s="233" t="str">
        <f t="shared" si="28"/>
        <v/>
      </c>
      <c r="AL101" s="268" t="str">
        <f t="shared" ref="AL101:AL104" si="33">CONCATENATE(C101,D101)</f>
        <v/>
      </c>
      <c r="AM101" s="270">
        <f t="shared" ref="AM101:AM104" si="34">C101</f>
        <v>0</v>
      </c>
    </row>
    <row r="102" spans="1:39" ht="14.1" customHeight="1" x14ac:dyDescent="0.3">
      <c r="A102" s="130">
        <v>95</v>
      </c>
      <c r="B102" s="130">
        <f t="shared" si="16"/>
        <v>1</v>
      </c>
      <c r="C102" s="130"/>
      <c r="D102" s="130" t="str">
        <f>IF(C102="","",(IF(ISERROR(VLOOKUP(C102,FSGT4_Inscr!$F$7:$L$110,2,FALSE))=TRUE,VLOOKUP(C102,FSGT5_Inscr!$F$7:$L$110,2,FALSE),(VLOOKUP(C102,FSGT4_Inscr!$F$7:$L$110,2,FALSE)))))</f>
        <v/>
      </c>
      <c r="E102" s="130" t="str">
        <f>IF(C102="","",(IF(ISERROR(VLOOKUP(C102,FSGT4_Inscr!$F$7:$L$110,3,FALSE))=TRUE,VLOOKUP(C102,FSGT5_Inscr!$F$7:$L$110,3,FALSE),(VLOOKUP(C102,FSGT4_Inscr!$F$7:$L$110,3,FALSE)))))</f>
        <v/>
      </c>
      <c r="F102" s="130" t="str">
        <f>IF(C102="","",(IF(ISERROR(VLOOKUP(C102,FSGT4_Inscr!$F$7:$L$110,4,FALSE))=TRUE,VLOOKUP(C102,FSGT5_Inscr!$F$7:$L$110,4,FALSE),(VLOOKUP(C102,FSGT4_Inscr!$F$7:$L$110,4,FALSE)))))</f>
        <v/>
      </c>
      <c r="G102" s="130" t="str">
        <f>IF(C102="","",(IF(ISERROR(VLOOKUP(C102,FSGT4_Inscr!$F$7:$L$110,5,FALSE))=TRUE,VLOOKUP(C102,FSGT5_Inscr!$F$7:$L$110,5,FALSE),(VLOOKUP(C102,FSGT4_Inscr!$F$7:$L$110,5,FALSE)))))</f>
        <v/>
      </c>
      <c r="H102" s="130" t="str">
        <f>IF(C102="","",(IF(ISERROR(VLOOKUP(C102,FSGT4_Inscr!$F$7:$L$110,6,FALSE))=TRUE,VLOOKUP(C102,FSGT5_Inscr!$F$7:$L$110,6,FALSE),(VLOOKUP(C102,FSGT4_Inscr!$F$7:$L$110,6,FALSE)))))</f>
        <v/>
      </c>
      <c r="I102" s="196"/>
      <c r="J102" s="198">
        <f t="shared" si="17"/>
        <v>0</v>
      </c>
      <c r="K102" s="203">
        <f>IF(J102=1,(SUM($J$8:J102)*J102),0)</f>
        <v>0</v>
      </c>
      <c r="L102" s="203" t="str">
        <f t="shared" si="18"/>
        <v xml:space="preserve"> </v>
      </c>
      <c r="M102" s="203" t="str">
        <f t="shared" si="19"/>
        <v xml:space="preserve"> </v>
      </c>
      <c r="N102" s="248" t="str">
        <f t="shared" si="20"/>
        <v xml:space="preserve"> </v>
      </c>
      <c r="O102" s="144" t="str">
        <f t="shared" si="21"/>
        <v xml:space="preserve"> </v>
      </c>
      <c r="P102" s="234" t="str">
        <f t="shared" si="22"/>
        <v/>
      </c>
      <c r="Q102" s="144"/>
      <c r="R102" s="198">
        <f t="shared" si="23"/>
        <v>0</v>
      </c>
      <c r="S102" s="203">
        <f>IF(R102=1,(SUM($R$8:R102)*R102),0)</f>
        <v>0</v>
      </c>
      <c r="T102" s="203" t="str">
        <f t="shared" si="24"/>
        <v xml:space="preserve"> </v>
      </c>
      <c r="U102" s="203" t="str">
        <f t="shared" si="25"/>
        <v xml:space="preserve"> </v>
      </c>
      <c r="V102" s="248" t="str">
        <f t="shared" si="26"/>
        <v xml:space="preserve"> </v>
      </c>
      <c r="W102" s="253" t="str">
        <f t="shared" si="27"/>
        <v xml:space="preserve"> </v>
      </c>
      <c r="X102" s="234" t="str">
        <f t="shared" si="28"/>
        <v/>
      </c>
      <c r="AL102" s="268" t="str">
        <f t="shared" si="33"/>
        <v/>
      </c>
      <c r="AM102" s="270">
        <f t="shared" si="34"/>
        <v>0</v>
      </c>
    </row>
    <row r="103" spans="1:39" ht="14.1" customHeight="1" x14ac:dyDescent="0.3">
      <c r="A103" s="131">
        <v>96</v>
      </c>
      <c r="B103" s="131">
        <f t="shared" si="16"/>
        <v>1</v>
      </c>
      <c r="C103" s="129"/>
      <c r="D103" s="132" t="str">
        <f>IF(C103="","",(IF(ISERROR(VLOOKUP(C103,FSGT4_Inscr!$F$7:$L$110,2,FALSE))=TRUE,VLOOKUP(C103,FSGT5_Inscr!$F$7:$L$110,2,FALSE),(VLOOKUP(C103,FSGT4_Inscr!$F$7:$L$110,2,FALSE)))))</f>
        <v/>
      </c>
      <c r="E103" s="132" t="str">
        <f>IF(C103="","",(IF(ISERROR(VLOOKUP(C103,FSGT4_Inscr!$F$7:$L$110,3,FALSE))=TRUE,VLOOKUP(C103,FSGT5_Inscr!$F$7:$L$110,3,FALSE),(VLOOKUP(C103,FSGT4_Inscr!$F$7:$L$110,3,FALSE)))))</f>
        <v/>
      </c>
      <c r="F103" s="132" t="str">
        <f>IF(C103="","",(IF(ISERROR(VLOOKUP(C103,FSGT4_Inscr!$F$7:$L$110,4,FALSE))=TRUE,VLOOKUP(C103,FSGT5_Inscr!$F$7:$L$110,4,FALSE),(VLOOKUP(C103,FSGT4_Inscr!$F$7:$L$110,4,FALSE)))))</f>
        <v/>
      </c>
      <c r="G103" s="132" t="str">
        <f>IF(C103="","",(IF(ISERROR(VLOOKUP(C103,FSGT4_Inscr!$F$7:$L$110,5,FALSE))=TRUE,VLOOKUP(C103,FSGT5_Inscr!$F$7:$L$110,5,FALSE),(VLOOKUP(C103,FSGT4_Inscr!$F$7:$L$110,5,FALSE)))))</f>
        <v/>
      </c>
      <c r="H103" s="132" t="str">
        <f>IF(C103="","",(IF(ISERROR(VLOOKUP(C103,FSGT4_Inscr!$F$7:$L$110,6,FALSE))=TRUE,VLOOKUP(C103,FSGT5_Inscr!$F$7:$L$110,6,FALSE),(VLOOKUP(C103,FSGT4_Inscr!$F$7:$L$110,6,FALSE)))))</f>
        <v/>
      </c>
      <c r="I103" s="78"/>
      <c r="J103" s="241">
        <f t="shared" si="17"/>
        <v>0</v>
      </c>
      <c r="K103" s="204">
        <f>IF(J103=1,(SUM($J$8:J103)*J103),0)</f>
        <v>0</v>
      </c>
      <c r="L103" s="204" t="str">
        <f t="shared" si="18"/>
        <v xml:space="preserve"> </v>
      </c>
      <c r="M103" s="204" t="str">
        <f t="shared" si="19"/>
        <v xml:space="preserve"> </v>
      </c>
      <c r="N103" s="249" t="str">
        <f t="shared" si="20"/>
        <v xml:space="preserve"> </v>
      </c>
      <c r="O103" s="143" t="str">
        <f t="shared" si="21"/>
        <v xml:space="preserve"> </v>
      </c>
      <c r="P103" s="233" t="str">
        <f t="shared" si="22"/>
        <v/>
      </c>
      <c r="Q103" s="143"/>
      <c r="R103" s="241">
        <f t="shared" si="23"/>
        <v>0</v>
      </c>
      <c r="S103" s="204">
        <f>IF(R103=1,(SUM($R$8:R103)*R103),0)</f>
        <v>0</v>
      </c>
      <c r="T103" s="204" t="str">
        <f t="shared" si="24"/>
        <v xml:space="preserve"> </v>
      </c>
      <c r="U103" s="204" t="str">
        <f t="shared" si="25"/>
        <v xml:space="preserve"> </v>
      </c>
      <c r="V103" s="249" t="str">
        <f t="shared" si="26"/>
        <v xml:space="preserve"> </v>
      </c>
      <c r="W103" s="252" t="str">
        <f t="shared" si="27"/>
        <v xml:space="preserve"> </v>
      </c>
      <c r="X103" s="233" t="str">
        <f t="shared" si="28"/>
        <v/>
      </c>
      <c r="AL103" s="268" t="str">
        <f t="shared" si="33"/>
        <v/>
      </c>
      <c r="AM103" s="270">
        <f t="shared" si="34"/>
        <v>0</v>
      </c>
    </row>
    <row r="104" spans="1:39" ht="14.1" customHeight="1" x14ac:dyDescent="0.3">
      <c r="A104" s="130">
        <v>97</v>
      </c>
      <c r="B104" s="130">
        <f t="shared" si="16"/>
        <v>1</v>
      </c>
      <c r="C104" s="130"/>
      <c r="D104" s="130" t="str">
        <f>IF(C104="","",(IF(ISERROR(VLOOKUP(C104,FSGT4_Inscr!$F$7:$L$110,2,FALSE))=TRUE,VLOOKUP(C104,FSGT5_Inscr!$F$7:$L$110,2,FALSE),(VLOOKUP(C104,FSGT4_Inscr!$F$7:$L$110,2,FALSE)))))</f>
        <v/>
      </c>
      <c r="E104" s="130" t="str">
        <f>IF(C104="","",(IF(ISERROR(VLOOKUP(C104,FSGT4_Inscr!$F$7:$L$110,3,FALSE))=TRUE,VLOOKUP(C104,FSGT5_Inscr!$F$7:$L$110,3,FALSE),(VLOOKUP(C104,FSGT4_Inscr!$F$7:$L$110,3,FALSE)))))</f>
        <v/>
      </c>
      <c r="F104" s="130" t="str">
        <f>IF(C104="","",(IF(ISERROR(VLOOKUP(C104,FSGT4_Inscr!$F$7:$L$110,4,FALSE))=TRUE,VLOOKUP(C104,FSGT5_Inscr!$F$7:$L$110,4,FALSE),(VLOOKUP(C104,FSGT4_Inscr!$F$7:$L$110,4,FALSE)))))</f>
        <v/>
      </c>
      <c r="G104" s="130" t="str">
        <f>IF(C104="","",(IF(ISERROR(VLOOKUP(C104,FSGT4_Inscr!$F$7:$L$110,5,FALSE))=TRUE,VLOOKUP(C104,FSGT5_Inscr!$F$7:$L$110,5,FALSE),(VLOOKUP(C104,FSGT4_Inscr!$F$7:$L$110,5,FALSE)))))</f>
        <v/>
      </c>
      <c r="H104" s="130" t="str">
        <f>IF(C104="","",(IF(ISERROR(VLOOKUP(C104,FSGT4_Inscr!$F$7:$L$110,6,FALSE))=TRUE,VLOOKUP(C104,FSGT5_Inscr!$F$7:$L$110,6,FALSE),(VLOOKUP(C104,FSGT4_Inscr!$F$7:$L$110,6,FALSE)))))</f>
        <v/>
      </c>
      <c r="I104" s="196"/>
      <c r="J104" s="198">
        <f t="shared" si="17"/>
        <v>0</v>
      </c>
      <c r="K104" s="203">
        <f>IF(J104=1,(SUM($J$8:J104)*J104),0)</f>
        <v>0</v>
      </c>
      <c r="L104" s="203" t="str">
        <f t="shared" si="18"/>
        <v xml:space="preserve"> </v>
      </c>
      <c r="M104" s="203" t="str">
        <f t="shared" si="19"/>
        <v xml:space="preserve"> </v>
      </c>
      <c r="N104" s="248" t="str">
        <f t="shared" si="20"/>
        <v xml:space="preserve"> </v>
      </c>
      <c r="O104" s="144" t="str">
        <f t="shared" si="21"/>
        <v xml:space="preserve"> </v>
      </c>
      <c r="P104" s="234" t="str">
        <f t="shared" si="22"/>
        <v/>
      </c>
      <c r="Q104" s="144"/>
      <c r="R104" s="198">
        <f t="shared" si="23"/>
        <v>0</v>
      </c>
      <c r="S104" s="203">
        <f>IF(R104=1,(SUM($R$8:R104)*R104),0)</f>
        <v>0</v>
      </c>
      <c r="T104" s="203" t="str">
        <f t="shared" si="24"/>
        <v xml:space="preserve"> </v>
      </c>
      <c r="U104" s="203" t="str">
        <f t="shared" si="25"/>
        <v xml:space="preserve"> </v>
      </c>
      <c r="V104" s="248" t="str">
        <f t="shared" si="26"/>
        <v xml:space="preserve"> </v>
      </c>
      <c r="W104" s="253" t="str">
        <f t="shared" si="27"/>
        <v xml:space="preserve"> </v>
      </c>
      <c r="X104" s="234" t="str">
        <f t="shared" si="28"/>
        <v/>
      </c>
      <c r="AL104" s="268" t="str">
        <f t="shared" si="33"/>
        <v/>
      </c>
      <c r="AM104" s="270">
        <f t="shared" si="34"/>
        <v>0</v>
      </c>
    </row>
    <row r="105" spans="1:39" ht="14.1" customHeight="1" x14ac:dyDescent="0.3">
      <c r="A105" s="131">
        <v>98</v>
      </c>
      <c r="B105" s="131">
        <f t="shared" si="16"/>
        <v>1</v>
      </c>
      <c r="C105" s="129"/>
      <c r="D105" s="132" t="str">
        <f>IF(C105="","",(IF(ISERROR(VLOOKUP(C105,FSGT4_Inscr!$F$7:$L$110,2,FALSE))=TRUE,VLOOKUP(C105,FSGT5_Inscr!$F$7:$L$110,2,FALSE),(VLOOKUP(C105,FSGT4_Inscr!$F$7:$L$110,2,FALSE)))))</f>
        <v/>
      </c>
      <c r="E105" s="132" t="str">
        <f>IF(C105="","",(IF(ISERROR(VLOOKUP(C105,FSGT4_Inscr!$F$7:$L$110,3,FALSE))=TRUE,VLOOKUP(C105,FSGT5_Inscr!$F$7:$L$110,3,FALSE),(VLOOKUP(C105,FSGT4_Inscr!$F$7:$L$110,3,FALSE)))))</f>
        <v/>
      </c>
      <c r="F105" s="132" t="str">
        <f>IF(C105="","",(IF(ISERROR(VLOOKUP(C105,FSGT4_Inscr!$F$7:$L$110,4,FALSE))=TRUE,VLOOKUP(C105,FSGT5_Inscr!$F$7:$L$110,4,FALSE),(VLOOKUP(C105,FSGT4_Inscr!$F$7:$L$110,4,FALSE)))))</f>
        <v/>
      </c>
      <c r="G105" s="132" t="str">
        <f>IF(C105="","",(IF(ISERROR(VLOOKUP(C105,FSGT4_Inscr!$F$7:$L$110,5,FALSE))=TRUE,VLOOKUP(C105,FSGT5_Inscr!$F$7:$L$110,5,FALSE),(VLOOKUP(C105,FSGT4_Inscr!$F$7:$L$110,5,FALSE)))))</f>
        <v/>
      </c>
      <c r="H105" s="132" t="str">
        <f>IF(C105="","",(IF(ISERROR(VLOOKUP(C105,FSGT4_Inscr!$F$7:$L$110,6,FALSE))=TRUE,VLOOKUP(C105,FSGT5_Inscr!$F$7:$L$110,6,FALSE),(VLOOKUP(C105,FSGT4_Inscr!$F$7:$L$110,6,FALSE)))))</f>
        <v/>
      </c>
      <c r="I105" s="78"/>
      <c r="J105" s="241">
        <f t="shared" si="17"/>
        <v>0</v>
      </c>
      <c r="K105" s="204">
        <f>IF(J105=1,(SUM($J$8:J105)*J105),0)</f>
        <v>0</v>
      </c>
      <c r="L105" s="204" t="str">
        <f t="shared" si="18"/>
        <v xml:space="preserve"> </v>
      </c>
      <c r="M105" s="204" t="str">
        <f t="shared" si="19"/>
        <v xml:space="preserve"> </v>
      </c>
      <c r="N105" s="249" t="str">
        <f t="shared" si="20"/>
        <v xml:space="preserve"> </v>
      </c>
      <c r="O105" s="143" t="str">
        <f t="shared" si="21"/>
        <v xml:space="preserve"> </v>
      </c>
      <c r="P105" s="233" t="str">
        <f t="shared" si="22"/>
        <v/>
      </c>
      <c r="Q105" s="143"/>
      <c r="R105" s="241">
        <f t="shared" si="23"/>
        <v>0</v>
      </c>
      <c r="S105" s="204">
        <f>IF(R105=1,(SUM($R$8:R105)*R105),0)</f>
        <v>0</v>
      </c>
      <c r="T105" s="204" t="str">
        <f t="shared" si="24"/>
        <v xml:space="preserve"> </v>
      </c>
      <c r="U105" s="204" t="str">
        <f t="shared" si="25"/>
        <v xml:space="preserve"> </v>
      </c>
      <c r="V105" s="249" t="str">
        <f t="shared" si="26"/>
        <v xml:space="preserve"> </v>
      </c>
      <c r="W105" s="252" t="str">
        <f t="shared" si="27"/>
        <v xml:space="preserve"> </v>
      </c>
      <c r="X105" s="233" t="str">
        <f t="shared" si="28"/>
        <v/>
      </c>
      <c r="AL105" s="268" t="str">
        <f>CONCATENATE(C105,D105)</f>
        <v/>
      </c>
      <c r="AM105" s="270">
        <f>C105</f>
        <v>0</v>
      </c>
    </row>
    <row r="106" spans="1:39" ht="14.1" customHeight="1" x14ac:dyDescent="0.3">
      <c r="A106" s="130">
        <v>99</v>
      </c>
      <c r="B106" s="130">
        <f t="shared" si="16"/>
        <v>1</v>
      </c>
      <c r="C106" s="130"/>
      <c r="D106" s="130" t="str">
        <f>IF(C106="","",(IF(ISERROR(VLOOKUP(C106,FSGT4_Inscr!$F$7:$L$110,2,FALSE))=TRUE,VLOOKUP(C106,FSGT5_Inscr!$F$7:$L$110,2,FALSE),(VLOOKUP(C106,FSGT4_Inscr!$F$7:$L$110,2,FALSE)))))</f>
        <v/>
      </c>
      <c r="E106" s="130" t="str">
        <f>IF(C106="","",(IF(ISERROR(VLOOKUP(C106,FSGT4_Inscr!$F$7:$L$110,3,FALSE))=TRUE,VLOOKUP(C106,FSGT5_Inscr!$F$7:$L$110,3,FALSE),(VLOOKUP(C106,FSGT4_Inscr!$F$7:$L$110,3,FALSE)))))</f>
        <v/>
      </c>
      <c r="F106" s="130" t="str">
        <f>IF(C106="","",(IF(ISERROR(VLOOKUP(C106,FSGT4_Inscr!$F$7:$L$110,4,FALSE))=TRUE,VLOOKUP(C106,FSGT5_Inscr!$F$7:$L$110,4,FALSE),(VLOOKUP(C106,FSGT4_Inscr!$F$7:$L$110,4,FALSE)))))</f>
        <v/>
      </c>
      <c r="G106" s="130" t="str">
        <f>IF(C106="","",(IF(ISERROR(VLOOKUP(C106,FSGT4_Inscr!$F$7:$L$110,5,FALSE))=TRUE,VLOOKUP(C106,FSGT5_Inscr!$F$7:$L$110,5,FALSE),(VLOOKUP(C106,FSGT4_Inscr!$F$7:$L$110,5,FALSE)))))</f>
        <v/>
      </c>
      <c r="H106" s="130" t="str">
        <f>IF(C106="","",(IF(ISERROR(VLOOKUP(C106,FSGT4_Inscr!$F$7:$L$110,6,FALSE))=TRUE,VLOOKUP(C106,FSGT5_Inscr!$F$7:$L$110,6,FALSE),(VLOOKUP(C106,FSGT4_Inscr!$F$7:$L$110,6,FALSE)))))</f>
        <v/>
      </c>
      <c r="I106" s="196"/>
      <c r="J106" s="198">
        <f t="shared" si="17"/>
        <v>0</v>
      </c>
      <c r="K106" s="203">
        <f>IF(J106=1,(SUM($J$8:J106)*J106),0)</f>
        <v>0</v>
      </c>
      <c r="L106" s="203" t="str">
        <f t="shared" si="18"/>
        <v xml:space="preserve"> </v>
      </c>
      <c r="M106" s="203" t="str">
        <f t="shared" si="19"/>
        <v xml:space="preserve"> </v>
      </c>
      <c r="N106" s="248" t="str">
        <f t="shared" si="20"/>
        <v xml:space="preserve"> </v>
      </c>
      <c r="O106" s="144" t="str">
        <f t="shared" si="21"/>
        <v xml:space="preserve"> </v>
      </c>
      <c r="P106" s="234" t="str">
        <f t="shared" si="22"/>
        <v/>
      </c>
      <c r="Q106" s="144"/>
      <c r="R106" s="198">
        <f t="shared" si="23"/>
        <v>0</v>
      </c>
      <c r="S106" s="203">
        <f>IF(R106=1,(SUM($R$8:R106)*R106),0)</f>
        <v>0</v>
      </c>
      <c r="T106" s="203" t="str">
        <f t="shared" si="24"/>
        <v xml:space="preserve"> </v>
      </c>
      <c r="U106" s="203" t="str">
        <f t="shared" si="25"/>
        <v xml:space="preserve"> </v>
      </c>
      <c r="V106" s="248" t="str">
        <f t="shared" si="26"/>
        <v xml:space="preserve"> </v>
      </c>
      <c r="W106" s="253" t="str">
        <f t="shared" si="27"/>
        <v xml:space="preserve"> </v>
      </c>
      <c r="X106" s="234" t="str">
        <f t="shared" si="28"/>
        <v/>
      </c>
      <c r="AL106" s="268" t="str">
        <f t="shared" ref="AL106:AL107" si="35">CONCATENATE(C106,D106)</f>
        <v/>
      </c>
      <c r="AM106" s="270">
        <f t="shared" ref="AM106:AM107" si="36">C106</f>
        <v>0</v>
      </c>
    </row>
    <row r="107" spans="1:39" ht="14.1" customHeight="1" thickBot="1" x14ac:dyDescent="0.35">
      <c r="A107" s="160">
        <v>100</v>
      </c>
      <c r="B107" s="160">
        <f t="shared" si="16"/>
        <v>1</v>
      </c>
      <c r="C107" s="149"/>
      <c r="D107" s="161" t="str">
        <f>IF(C107="","",(IF(ISERROR(VLOOKUP(C107,FSGT4_Inscr!$F$7:$L$110,2,FALSE))=TRUE,VLOOKUP(C107,FSGT5_Inscr!$F$7:$L$110,2,FALSE),(VLOOKUP(C107,FSGT4_Inscr!$F$7:$L$110,2,FALSE)))))</f>
        <v/>
      </c>
      <c r="E107" s="161" t="str">
        <f>IF(C107="","",(IF(ISERROR(VLOOKUP(C107,FSGT4_Inscr!$F$7:$L$110,3,FALSE))=TRUE,VLOOKUP(C107,FSGT5_Inscr!$F$7:$L$110,3,FALSE),(VLOOKUP(C107,FSGT4_Inscr!$F$7:$L$110,3,FALSE)))))</f>
        <v/>
      </c>
      <c r="F107" s="161" t="str">
        <f>IF(C107="","",(IF(ISERROR(VLOOKUP(C107,FSGT4_Inscr!$F$7:$L$110,4,FALSE))=TRUE,VLOOKUP(C107,FSGT5_Inscr!$F$7:$L$110,4,FALSE),(VLOOKUP(C107,FSGT4_Inscr!$F$7:$L$110,4,FALSE)))))</f>
        <v/>
      </c>
      <c r="G107" s="161" t="str">
        <f>IF(C107="","",(IF(ISERROR(VLOOKUP(C107,FSGT4_Inscr!$F$7:$L$110,5,FALSE))=TRUE,VLOOKUP(C107,FSGT5_Inscr!$F$7:$L$110,5,FALSE),(VLOOKUP(C107,FSGT4_Inscr!$F$7:$L$110,5,FALSE)))))</f>
        <v/>
      </c>
      <c r="H107" s="161" t="str">
        <f>IF(C107="","",(IF(ISERROR(VLOOKUP(C107,FSGT4_Inscr!$F$7:$L$110,6,FALSE))=TRUE,VLOOKUP(C107,FSGT5_Inscr!$F$7:$L$110,6,FALSE),(VLOOKUP(C107,FSGT4_Inscr!$F$7:$L$110,6,FALSE)))))</f>
        <v/>
      </c>
      <c r="I107" s="78"/>
      <c r="J107" s="242">
        <f t="shared" si="17"/>
        <v>0</v>
      </c>
      <c r="K107" s="223">
        <f>IF(J107=1,(SUM($J$8:J107)*J107),0)</f>
        <v>0</v>
      </c>
      <c r="L107" s="223" t="str">
        <f t="shared" si="18"/>
        <v xml:space="preserve"> </v>
      </c>
      <c r="M107" s="223" t="str">
        <f t="shared" si="19"/>
        <v xml:space="preserve"> </v>
      </c>
      <c r="N107" s="250" t="str">
        <f t="shared" si="20"/>
        <v xml:space="preserve"> </v>
      </c>
      <c r="O107" s="150" t="str">
        <f t="shared" si="21"/>
        <v xml:space="preserve"> </v>
      </c>
      <c r="P107" s="235" t="str">
        <f t="shared" si="22"/>
        <v/>
      </c>
      <c r="Q107" s="143"/>
      <c r="R107" s="242">
        <f t="shared" si="23"/>
        <v>0</v>
      </c>
      <c r="S107" s="223">
        <f>IF(R107=1,(SUM($R$8:R107)*R107),0)</f>
        <v>0</v>
      </c>
      <c r="T107" s="223" t="str">
        <f t="shared" si="24"/>
        <v xml:space="preserve"> </v>
      </c>
      <c r="U107" s="223" t="str">
        <f t="shared" si="25"/>
        <v xml:space="preserve"> </v>
      </c>
      <c r="V107" s="250" t="str">
        <f t="shared" si="26"/>
        <v xml:space="preserve"> </v>
      </c>
      <c r="W107" s="254" t="str">
        <f t="shared" si="27"/>
        <v xml:space="preserve"> </v>
      </c>
      <c r="X107" s="235" t="str">
        <f t="shared" si="28"/>
        <v/>
      </c>
      <c r="AL107" s="268" t="str">
        <f t="shared" si="35"/>
        <v/>
      </c>
      <c r="AM107" s="270">
        <f t="shared" si="36"/>
        <v>0</v>
      </c>
    </row>
    <row r="108" spans="1:39" ht="15" thickTop="1" x14ac:dyDescent="0.3">
      <c r="AL108" s="268"/>
      <c r="AM108" s="270"/>
    </row>
    <row r="109" spans="1:39" x14ac:dyDescent="0.3">
      <c r="AL109" s="268"/>
      <c r="AM109" s="270"/>
    </row>
    <row r="110" spans="1:39" x14ac:dyDescent="0.3">
      <c r="AL110" s="268"/>
      <c r="AM110" s="270"/>
    </row>
  </sheetData>
  <mergeCells count="16">
    <mergeCell ref="J3:P5"/>
    <mergeCell ref="R3:X5"/>
    <mergeCell ref="P6:P7"/>
    <mergeCell ref="W6:W7"/>
    <mergeCell ref="X6:X7"/>
    <mergeCell ref="O6:O7"/>
    <mergeCell ref="A2:H2"/>
    <mergeCell ref="G3:H5"/>
    <mergeCell ref="A4:E4"/>
    <mergeCell ref="G6:G7"/>
    <mergeCell ref="H6:H7"/>
    <mergeCell ref="A6:A7"/>
    <mergeCell ref="C6:C7"/>
    <mergeCell ref="D6:D7"/>
    <mergeCell ref="E6:E7"/>
    <mergeCell ref="F6:F7"/>
  </mergeCells>
  <conditionalFormatting sqref="A8:A107">
    <cfRule type="containsText" dxfId="69" priority="59" operator="containsText" text="NC">
      <formula>NOT(ISERROR(SEARCH("NC",A8)))</formula>
    </cfRule>
    <cfRule type="containsText" dxfId="68" priority="60" operator="containsText" text="A">
      <formula>NOT(ISERROR(SEARCH("A",A8)))</formula>
    </cfRule>
  </conditionalFormatting>
  <conditionalFormatting sqref="I8:I107">
    <cfRule type="cellIs" dxfId="67" priority="52" operator="equal">
      <formula>0</formula>
    </cfRule>
  </conditionalFormatting>
  <conditionalFormatting sqref="I8 B28 B30 B32 B34 B36 B38 B40 B42 B44 B46 B48 B50 B52 B54 B56 B58 B60 B62 B64 B66 B68 B70 B72 B74 B76 B78 B80 B82 B84 B86 B88 B90 B92 B94 B96 B98 B100 B102 B104 B106 B8 B10 B12 B14 B16 B18 B20 B22 B24 B26">
    <cfRule type="cellIs" dxfId="66" priority="31" operator="equal">
      <formula>1</formula>
    </cfRule>
  </conditionalFormatting>
  <conditionalFormatting sqref="C8:C107">
    <cfRule type="duplicateValues" dxfId="65" priority="11"/>
  </conditionalFormatting>
  <conditionalFormatting sqref="H8:H107">
    <cfRule type="cellIs" dxfId="64" priority="49" operator="equal">
      <formula>5</formula>
    </cfRule>
    <cfRule type="cellIs" dxfId="63" priority="50" operator="equal">
      <formula>4</formula>
    </cfRule>
    <cfRule type="cellIs" dxfId="62" priority="63" operator="equal">
      <formula>3</formula>
    </cfRule>
  </conditionalFormatting>
  <conditionalFormatting sqref="K1:O1 K108:O1048576 X6:X7 S1:W1 S108:W1048576 P6:P7">
    <cfRule type="containsErrors" dxfId="61" priority="1">
      <formula>ISERROR(K1)</formula>
    </cfRule>
  </conditionalFormatting>
  <printOptions horizontalCentered="1"/>
  <pageMargins left="0.11811023622047245" right="0.11811023622047245" top="0.19685039370078741" bottom="0.19685039370078741" header="0.31496062992125984" footer="0.31496062992125984"/>
  <pageSetup paperSize="9" orientation="landscape" horizontalDpi="30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23</vt:i4>
      </vt:variant>
    </vt:vector>
  </HeadingPairs>
  <TitlesOfParts>
    <vt:vector size="39" baseType="lpstr">
      <vt:lpstr>Liste</vt:lpstr>
      <vt:lpstr>Entete</vt:lpstr>
      <vt:lpstr>FSGT2_Inscr</vt:lpstr>
      <vt:lpstr>FSGT2_Class</vt:lpstr>
      <vt:lpstr>FSGT3_Inscr</vt:lpstr>
      <vt:lpstr>FSGT3_Class</vt:lpstr>
      <vt:lpstr>Synthèse</vt:lpstr>
      <vt:lpstr>FSGT4_Inscr</vt:lpstr>
      <vt:lpstr>FSGT4_Class</vt:lpstr>
      <vt:lpstr>FSGT5_Inscr</vt:lpstr>
      <vt:lpstr>FSGT5_Class</vt:lpstr>
      <vt:lpstr>FSGT6_Inscr</vt:lpstr>
      <vt:lpstr>FSGT6_Class</vt:lpstr>
      <vt:lpstr>FSGT_F_M_Inscr</vt:lpstr>
      <vt:lpstr>FSGT_F_M_Class</vt:lpstr>
      <vt:lpstr>Recherche licence</vt:lpstr>
      <vt:lpstr>FSGT_F_M_Class!Impression_des_titres</vt:lpstr>
      <vt:lpstr>FSGT_F_M_Inscr!Impression_des_titres</vt:lpstr>
      <vt:lpstr>FSGT2_Class!Impression_des_titres</vt:lpstr>
      <vt:lpstr>FSGT2_Inscr!Impression_des_titres</vt:lpstr>
      <vt:lpstr>FSGT3_Class!Impression_des_titres</vt:lpstr>
      <vt:lpstr>FSGT3_Inscr!Impression_des_titres</vt:lpstr>
      <vt:lpstr>FSGT4_Class!Impression_des_titres</vt:lpstr>
      <vt:lpstr>FSGT4_Inscr!Impression_des_titres</vt:lpstr>
      <vt:lpstr>FSGT5_Class!Impression_des_titres</vt:lpstr>
      <vt:lpstr>FSGT5_Inscr!Impression_des_titres</vt:lpstr>
      <vt:lpstr>FSGT6_Class!Impression_des_titres</vt:lpstr>
      <vt:lpstr>FSGT6_Inscr!Impression_des_titres</vt:lpstr>
      <vt:lpstr>FSGT_F_M_Class!Zone_d_impression</vt:lpstr>
      <vt:lpstr>FSGT_F_M_Inscr!Zone_d_impression</vt:lpstr>
      <vt:lpstr>FSGT2_Class!Zone_d_impression</vt:lpstr>
      <vt:lpstr>FSGT2_Inscr!Zone_d_impression</vt:lpstr>
      <vt:lpstr>FSGT3_Class!Zone_d_impression</vt:lpstr>
      <vt:lpstr>FSGT3_Inscr!Zone_d_impression</vt:lpstr>
      <vt:lpstr>FSGT4_Class!Zone_d_impression</vt:lpstr>
      <vt:lpstr>FSGT4_Inscr!Zone_d_impression</vt:lpstr>
      <vt:lpstr>FSGT5_Inscr!Zone_d_impression</vt:lpstr>
      <vt:lpstr>FSGT6_Class!Zone_d_impression</vt:lpstr>
      <vt:lpstr>FSGT6_Inscr!Zone_d_impression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Claude</dc:creator>
  <cp:lastModifiedBy>richard bosc</cp:lastModifiedBy>
  <cp:lastPrinted>2018-08-26T10:45:21Z</cp:lastPrinted>
  <dcterms:created xsi:type="dcterms:W3CDTF">2010-10-25T12:55:13Z</dcterms:created>
  <dcterms:modified xsi:type="dcterms:W3CDTF">2018-08-27T07:05:48Z</dcterms:modified>
</cp:coreProperties>
</file>